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driana\INDICADORES\Novo Contrato - Ciclos\DÉCIMO CICLO DE AVALIAÇÃO - Resultados\"/>
    </mc:Choice>
  </mc:AlternateContent>
  <xr:revisionPtr revIDLastSave="0" documentId="13_ncr:1_{CD930152-5B10-438B-946A-1D95F0B1F4E5}" xr6:coauthVersionLast="47" xr6:coauthVersionMax="47" xr10:uidLastSave="{00000000-0000-0000-0000-000000000000}"/>
  <bookViews>
    <workbookView xWindow="-120" yWindow="-120" windowWidth="24240" windowHeight="13020" tabRatio="483" xr2:uid="{00000000-000D-0000-FFFF-FFFF00000000}"/>
  </bookViews>
  <sheets>
    <sheet name="IQT CONSORCIOS EEMPRESAS jan26" sheetId="17" r:id="rId1"/>
    <sheet name="IQT Médio ciclo10" sheetId="7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7" l="1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6" i="17" l="1"/>
  <c r="H36" i="17"/>
  <c r="H7" i="17"/>
  <c r="H13" i="17"/>
  <c r="H19" i="17"/>
  <c r="H25" i="17"/>
  <c r="H31" i="17"/>
  <c r="H37" i="17"/>
  <c r="H18" i="17"/>
  <c r="H30" i="17"/>
  <c r="H8" i="17"/>
  <c r="H14" i="17"/>
  <c r="H20" i="17"/>
  <c r="H26" i="17"/>
  <c r="H32" i="17"/>
  <c r="H38" i="17"/>
  <c r="H12" i="17"/>
  <c r="H24" i="17"/>
  <c r="H3" i="17"/>
  <c r="H9" i="17"/>
  <c r="H15" i="17"/>
  <c r="H21" i="17"/>
  <c r="H27" i="17"/>
  <c r="H33" i="17"/>
  <c r="H39" i="17"/>
  <c r="H4" i="17"/>
  <c r="H10" i="17"/>
  <c r="H16" i="17"/>
  <c r="H22" i="17"/>
  <c r="H28" i="17"/>
  <c r="H34" i="17"/>
  <c r="H40" i="17"/>
  <c r="H5" i="17"/>
  <c r="H11" i="17"/>
  <c r="H17" i="17"/>
  <c r="H23" i="17"/>
  <c r="H29" i="17"/>
  <c r="H35" i="17"/>
  <c r="H41" i="17"/>
  <c r="E23" i="7" l="1"/>
  <c r="E23" i="17" l="1"/>
  <c r="E25" i="7" l="1"/>
  <c r="E11" i="7"/>
  <c r="E25" i="17" l="1"/>
  <c r="E11" i="17"/>
  <c r="E18" i="7" l="1"/>
  <c r="E14" i="7"/>
  <c r="E34" i="7"/>
  <c r="E38" i="7"/>
  <c r="E37" i="7"/>
  <c r="E10" i="7"/>
  <c r="E22" i="7"/>
  <c r="E31" i="7"/>
  <c r="E5" i="7"/>
  <c r="E35" i="7"/>
  <c r="E29" i="7"/>
  <c r="E20" i="7"/>
  <c r="E7" i="7"/>
  <c r="E27" i="7"/>
  <c r="E13" i="7"/>
  <c r="E21" i="7"/>
  <c r="E17" i="7"/>
  <c r="E15" i="7"/>
  <c r="E9" i="7"/>
  <c r="E41" i="7"/>
  <c r="E33" i="7"/>
  <c r="E19" i="7"/>
  <c r="E6" i="7"/>
  <c r="E24" i="7"/>
  <c r="E40" i="7"/>
  <c r="E28" i="7"/>
  <c r="E39" i="7"/>
  <c r="E26" i="7"/>
  <c r="E12" i="7"/>
  <c r="E30" i="7"/>
  <c r="E4" i="7"/>
  <c r="E8" i="7"/>
  <c r="E32" i="7"/>
  <c r="E36" i="7"/>
  <c r="E16" i="7"/>
  <c r="E10" i="17" l="1"/>
  <c r="E3" i="7"/>
  <c r="F8" i="7" s="1"/>
  <c r="E8" i="17"/>
  <c r="E14" i="17"/>
  <c r="E6" i="17"/>
  <c r="E13" i="17"/>
  <c r="E35" i="17"/>
  <c r="E38" i="17"/>
  <c r="E16" i="17"/>
  <c r="E4" i="17"/>
  <c r="E30" i="17"/>
  <c r="E19" i="17"/>
  <c r="E27" i="17"/>
  <c r="E5" i="17"/>
  <c r="G16" i="7"/>
  <c r="I8" i="7"/>
  <c r="G26" i="7"/>
  <c r="I25" i="7"/>
  <c r="I40" i="7"/>
  <c r="G40" i="7"/>
  <c r="G19" i="7"/>
  <c r="I19" i="7"/>
  <c r="G15" i="7"/>
  <c r="I15" i="7"/>
  <c r="I13" i="7"/>
  <c r="I20" i="7"/>
  <c r="G20" i="7"/>
  <c r="I5" i="7"/>
  <c r="I10" i="7"/>
  <c r="I34" i="7"/>
  <c r="G34" i="7"/>
  <c r="E36" i="17"/>
  <c r="E33" i="17"/>
  <c r="E18" i="17"/>
  <c r="E28" i="17"/>
  <c r="E7" i="17"/>
  <c r="G36" i="7"/>
  <c r="I36" i="7"/>
  <c r="G30" i="7"/>
  <c r="G39" i="7"/>
  <c r="I39" i="7"/>
  <c r="G24" i="7"/>
  <c r="I24" i="7"/>
  <c r="I33" i="7"/>
  <c r="G33" i="7"/>
  <c r="G17" i="7"/>
  <c r="I17" i="7"/>
  <c r="I27" i="7"/>
  <c r="G27" i="7"/>
  <c r="L27" i="7"/>
  <c r="G29" i="7"/>
  <c r="I29" i="7"/>
  <c r="I31" i="7"/>
  <c r="G31" i="7"/>
  <c r="G37" i="7"/>
  <c r="I37" i="7"/>
  <c r="G14" i="7"/>
  <c r="I14" i="7"/>
  <c r="L14" i="7"/>
  <c r="G23" i="7"/>
  <c r="G25" i="7"/>
  <c r="E26" i="17"/>
  <c r="E9" i="17"/>
  <c r="E17" i="17"/>
  <c r="E32" i="17"/>
  <c r="E39" i="17"/>
  <c r="E40" i="17"/>
  <c r="E15" i="17"/>
  <c r="E37" i="17"/>
  <c r="E20" i="17"/>
  <c r="E12" i="17"/>
  <c r="E31" i="17"/>
  <c r="E41" i="17"/>
  <c r="E22" i="17"/>
  <c r="E24" i="17"/>
  <c r="E21" i="17"/>
  <c r="E29" i="17"/>
  <c r="E34" i="17"/>
  <c r="G32" i="7"/>
  <c r="I32" i="7"/>
  <c r="F32" i="7"/>
  <c r="I11" i="7"/>
  <c r="G28" i="7"/>
  <c r="I6" i="7"/>
  <c r="G41" i="7"/>
  <c r="F41" i="7"/>
  <c r="I41" i="7"/>
  <c r="I9" i="7"/>
  <c r="I21" i="7"/>
  <c r="G21" i="7"/>
  <c r="I7" i="7"/>
  <c r="F7" i="7"/>
  <c r="I35" i="7"/>
  <c r="G35" i="7"/>
  <c r="I22" i="7"/>
  <c r="G22" i="7"/>
  <c r="F22" i="7"/>
  <c r="I38" i="7"/>
  <c r="G38" i="7"/>
  <c r="G18" i="7"/>
  <c r="I18" i="7"/>
  <c r="F18" i="7"/>
  <c r="G9" i="7" l="1"/>
  <c r="F9" i="7"/>
  <c r="F6" i="7"/>
  <c r="G6" i="7"/>
  <c r="F37" i="7"/>
  <c r="G7" i="7"/>
  <c r="F39" i="7"/>
  <c r="F24" i="7"/>
  <c r="G12" i="7"/>
  <c r="F29" i="7"/>
  <c r="F30" i="7"/>
  <c r="G8" i="7"/>
  <c r="F34" i="7"/>
  <c r="F31" i="7"/>
  <c r="F13" i="7"/>
  <c r="G5" i="7"/>
  <c r="L14" i="17"/>
  <c r="L27" i="17"/>
  <c r="F10" i="7"/>
  <c r="F12" i="7"/>
  <c r="F14" i="7"/>
  <c r="F36" i="7"/>
  <c r="G10" i="7"/>
  <c r="F20" i="7"/>
  <c r="F15" i="7"/>
  <c r="F16" i="7"/>
  <c r="F27" i="7"/>
  <c r="F33" i="7"/>
  <c r="F38" i="7"/>
  <c r="F35" i="7"/>
  <c r="F21" i="7"/>
  <c r="F28" i="7"/>
  <c r="F5" i="7"/>
  <c r="G13" i="7"/>
  <c r="F19" i="7"/>
  <c r="F4" i="7"/>
  <c r="F40" i="7"/>
  <c r="G4" i="7"/>
  <c r="I14" i="17"/>
  <c r="F26" i="7"/>
  <c r="K38" i="7"/>
  <c r="I29" i="17"/>
  <c r="G29" i="17"/>
  <c r="I22" i="17"/>
  <c r="G22" i="17"/>
  <c r="I31" i="17"/>
  <c r="G31" i="17"/>
  <c r="K31" i="7"/>
  <c r="K36" i="7"/>
  <c r="I18" i="17"/>
  <c r="G18" i="17"/>
  <c r="K34" i="7"/>
  <c r="K20" i="7"/>
  <c r="K15" i="7"/>
  <c r="I13" i="17"/>
  <c r="I8" i="17"/>
  <c r="K18" i="7"/>
  <c r="I20" i="17"/>
  <c r="G20" i="17"/>
  <c r="I40" i="17"/>
  <c r="G40" i="17"/>
  <c r="I17" i="17"/>
  <c r="G17" i="17"/>
  <c r="K37" i="7"/>
  <c r="K24" i="7"/>
  <c r="I36" i="17"/>
  <c r="G36" i="17"/>
  <c r="I5" i="17"/>
  <c r="G30" i="17"/>
  <c r="E3" i="17"/>
  <c r="K35" i="7"/>
  <c r="K32" i="7"/>
  <c r="I21" i="17"/>
  <c r="G21" i="17"/>
  <c r="I41" i="17"/>
  <c r="G41" i="17"/>
  <c r="I11" i="17"/>
  <c r="I7" i="17"/>
  <c r="I6" i="17"/>
  <c r="I37" i="17"/>
  <c r="G37" i="17"/>
  <c r="I9" i="17"/>
  <c r="K27" i="7"/>
  <c r="K40" i="7"/>
  <c r="I27" i="17"/>
  <c r="G27" i="17"/>
  <c r="I38" i="17"/>
  <c r="G38" i="17"/>
  <c r="F17" i="7"/>
  <c r="F3" i="7"/>
  <c r="I3" i="7"/>
  <c r="J17" i="7" s="1"/>
  <c r="G3" i="7"/>
  <c r="L3" i="7"/>
  <c r="M3" i="7"/>
  <c r="F23" i="7"/>
  <c r="F11" i="7"/>
  <c r="G11" i="7"/>
  <c r="F25" i="7"/>
  <c r="I39" i="17"/>
  <c r="G39" i="17"/>
  <c r="K29" i="7"/>
  <c r="K22" i="7"/>
  <c r="K21" i="7"/>
  <c r="K41" i="7"/>
  <c r="I34" i="17"/>
  <c r="G34" i="17"/>
  <c r="I24" i="17"/>
  <c r="G24" i="17"/>
  <c r="K33" i="7"/>
  <c r="K39" i="7"/>
  <c r="G28" i="17"/>
  <c r="K19" i="7"/>
  <c r="I35" i="17"/>
  <c r="G35" i="17"/>
  <c r="G14" i="17"/>
  <c r="G23" i="17"/>
  <c r="G25" i="17"/>
  <c r="I10" i="17"/>
  <c r="I15" i="17"/>
  <c r="G15" i="17"/>
  <c r="I32" i="17"/>
  <c r="G32" i="17"/>
  <c r="G26" i="17"/>
  <c r="I25" i="17"/>
  <c r="K17" i="7"/>
  <c r="I33" i="17"/>
  <c r="G33" i="17"/>
  <c r="K25" i="7"/>
  <c r="I19" i="17"/>
  <c r="G19" i="17"/>
  <c r="G16" i="17"/>
  <c r="F29" i="17" l="1"/>
  <c r="L3" i="17"/>
  <c r="M3" i="17"/>
  <c r="K14" i="17"/>
  <c r="J21" i="7"/>
  <c r="F27" i="17"/>
  <c r="G10" i="17"/>
  <c r="F15" i="17"/>
  <c r="F4" i="17"/>
  <c r="F34" i="17"/>
  <c r="G7" i="17"/>
  <c r="J10" i="7"/>
  <c r="F19" i="17"/>
  <c r="G4" i="17"/>
  <c r="F7" i="17"/>
  <c r="F12" i="17"/>
  <c r="F10" i="17"/>
  <c r="F16" i="17"/>
  <c r="G12" i="17"/>
  <c r="J25" i="7"/>
  <c r="J33" i="7"/>
  <c r="J41" i="7"/>
  <c r="F38" i="17"/>
  <c r="F37" i="17"/>
  <c r="F21" i="17"/>
  <c r="F33" i="17"/>
  <c r="F26" i="17"/>
  <c r="F14" i="17"/>
  <c r="F20" i="17"/>
  <c r="F32" i="17"/>
  <c r="G9" i="17"/>
  <c r="F6" i="17"/>
  <c r="F41" i="17"/>
  <c r="F35" i="17"/>
  <c r="F28" i="17"/>
  <c r="F24" i="17"/>
  <c r="F39" i="17"/>
  <c r="F9" i="17"/>
  <c r="G6" i="17"/>
  <c r="F30" i="17"/>
  <c r="F36" i="17"/>
  <c r="F13" i="17"/>
  <c r="F5" i="17"/>
  <c r="F40" i="17"/>
  <c r="K35" i="17"/>
  <c r="J20" i="7"/>
  <c r="J3" i="7"/>
  <c r="K3" i="7"/>
  <c r="J28" i="7"/>
  <c r="J30" i="7"/>
  <c r="K38" i="17"/>
  <c r="K21" i="17"/>
  <c r="J9" i="7"/>
  <c r="K17" i="17"/>
  <c r="J7" i="7"/>
  <c r="K19" i="17"/>
  <c r="K33" i="17"/>
  <c r="J19" i="7"/>
  <c r="J27" i="7"/>
  <c r="K5" i="7"/>
  <c r="J32" i="7"/>
  <c r="J35" i="7"/>
  <c r="J37" i="7"/>
  <c r="K18" i="17"/>
  <c r="F31" i="17"/>
  <c r="K22" i="17"/>
  <c r="K7" i="7"/>
  <c r="K27" i="17"/>
  <c r="J5" i="7"/>
  <c r="K41" i="17"/>
  <c r="K20" i="17"/>
  <c r="J34" i="7"/>
  <c r="J36" i="7"/>
  <c r="J38" i="7"/>
  <c r="K15" i="17"/>
  <c r="K8" i="7"/>
  <c r="J11" i="7"/>
  <c r="J18" i="7"/>
  <c r="G13" i="17"/>
  <c r="K31" i="17"/>
  <c r="K13" i="7"/>
  <c r="K34" i="17"/>
  <c r="K39" i="17"/>
  <c r="K25" i="17"/>
  <c r="J13" i="7"/>
  <c r="J39" i="7"/>
  <c r="K6" i="7"/>
  <c r="J22" i="7"/>
  <c r="J29" i="7"/>
  <c r="J8" i="7"/>
  <c r="K37" i="17"/>
  <c r="K11" i="7"/>
  <c r="G3" i="17"/>
  <c r="I3" i="17"/>
  <c r="F3" i="17"/>
  <c r="F23" i="17"/>
  <c r="F25" i="17"/>
  <c r="G11" i="17"/>
  <c r="F11" i="17"/>
  <c r="G5" i="17"/>
  <c r="K36" i="17"/>
  <c r="F17" i="17"/>
  <c r="K40" i="17"/>
  <c r="F8" i="17"/>
  <c r="J31" i="7"/>
  <c r="K32" i="17"/>
  <c r="K10" i="7"/>
  <c r="K24" i="17"/>
  <c r="J6" i="7"/>
  <c r="J40" i="7"/>
  <c r="K9" i="7"/>
  <c r="J24" i="7"/>
  <c r="G8" i="17"/>
  <c r="J15" i="7"/>
  <c r="F18" i="17"/>
  <c r="F22" i="17"/>
  <c r="K29" i="17"/>
  <c r="J14" i="17" l="1"/>
  <c r="J13" i="17"/>
  <c r="K9" i="17"/>
  <c r="K13" i="17"/>
  <c r="J40" i="17"/>
  <c r="J29" i="17"/>
  <c r="J32" i="17"/>
  <c r="J27" i="17"/>
  <c r="J18" i="17"/>
  <c r="K11" i="17"/>
  <c r="J10" i="17"/>
  <c r="K5" i="17"/>
  <c r="K6" i="17"/>
  <c r="J25" i="17"/>
  <c r="J20" i="17"/>
  <c r="K10" i="17"/>
  <c r="K8" i="17"/>
  <c r="J21" i="17"/>
  <c r="J3" i="17"/>
  <c r="J23" i="17"/>
  <c r="K3" i="17"/>
  <c r="J28" i="17"/>
  <c r="J30" i="17"/>
  <c r="J33" i="17"/>
  <c r="J8" i="17"/>
  <c r="J9" i="17"/>
  <c r="J31" i="17"/>
  <c r="J15" i="17"/>
  <c r="J24" i="17"/>
  <c r="J36" i="17"/>
  <c r="J39" i="17"/>
  <c r="J41" i="17"/>
  <c r="J22" i="17"/>
  <c r="J17" i="17"/>
  <c r="K7" i="17"/>
  <c r="J38" i="17"/>
  <c r="J19" i="17"/>
  <c r="J7" i="17"/>
  <c r="J35" i="17"/>
  <c r="J37" i="17"/>
  <c r="J34" i="17"/>
  <c r="J11" i="17"/>
  <c r="J5" i="17"/>
  <c r="J6" i="17"/>
</calcChain>
</file>

<file path=xl/sharedStrings.xml><?xml version="1.0" encoding="utf-8"?>
<sst xmlns="http://schemas.openxmlformats.org/spreadsheetml/2006/main" count="249" uniqueCount="89">
  <si>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</si>
  <si>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</si>
  <si>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</si>
  <si>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</si>
  <si>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</si>
  <si>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</si>
  <si>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</si>
  <si>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</si>
  <si>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</si>
  <si>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</si>
  <si>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</si>
  <si>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</si>
  <si>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</si>
  <si>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</si>
  <si>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</si>
  <si>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</si>
  <si>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</si>
  <si>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</si>
  <si>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</si>
  <si>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</si>
  <si>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</si>
  <si>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</si>
  <si>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</si>
  <si>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</si>
  <si>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</si>
  <si>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</si>
  <si>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</si>
  <si>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</si>
  <si>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</si>
  <si>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</si>
  <si>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</si>
  <si>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</si>
  <si>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</si>
  <si>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</si>
  <si>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</si>
  <si>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</si>
  <si>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</si>
  <si>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</si>
  <si>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</si>
  <si>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</si>
  <si>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</si>
  <si>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</si>
  <si>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</si>
  <si>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</si>
  <si>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</si>
  <si>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</si>
  <si>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</si>
  <si>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</si>
  <si>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</si>
  <si>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</si>
  <si>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</si>
  <si>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</si>
  <si>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</si>
  <si>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</si>
  <si>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</si>
  <si>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</si>
  <si>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</si>
  <si>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</si>
  <si>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</si>
  <si>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</si>
  <si>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</si>
  <si>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</si>
  <si>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</si>
  <si>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</si>
  <si>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</si>
  <si>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</si>
  <si>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</si>
  <si>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</si>
  <si>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</si>
  <si>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</si>
  <si>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</si>
  <si>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</si>
  <si>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</si>
  <si>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</si>
  <si>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</si>
  <si>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</si>
  <si>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</si>
  <si>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</si>
  <si>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</si>
  <si>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</si>
  <si>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</si>
  <si>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</si>
  <si>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</si>
  <si>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</si>
  <si>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</si>
  <si>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</si>
  <si>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Auto Bless</t>
  </si>
  <si>
    <t>Décimo Ciclo de Avaliação - JANEIRO/2026</t>
  </si>
  <si>
    <t>Décimo Ciclo de Avaliação - Janeiro a Junho/2026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</si>
</sst>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3" fontId="8" fillId="8" borderId="18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37" fontId="8" fillId="8" borderId="18" xfId="1" applyNumberFormat="1" applyFont="1" applyFill="1" applyBorder="1" applyAlignment="1">
      <alignment horizontal="center" vertical="center" wrapText="1"/>
    </xf>
    <xf numFmtId="37" fontId="8" fillId="8" borderId="18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37" fontId="8" fillId="8" borderId="18" xfId="0" applyNumberFormat="1" applyFont="1" applyFill="1" applyBorder="1" applyAlignment="1">
      <alignment horizontal="center" vertical="center" wrapText="1"/>
    </xf>
    <xf numFmtId="2" fontId="7" fillId="6" borderId="18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255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1" fontId="8" fillId="6" borderId="2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37" fontId="8" fillId="8" borderId="22" xfId="1" applyNumberFormat="1" applyFont="1" applyFill="1" applyBorder="1" applyAlignment="1">
      <alignment horizontal="center" vertical="center" wrapText="1"/>
    </xf>
    <xf numFmtId="37" fontId="8" fillId="8" borderId="23" xfId="1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/>
    </xf>
    <xf numFmtId="39" fontId="7" fillId="6" borderId="1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3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Janeir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Janeiro_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BANCO%20DE%20DADOS%20Indicadores_Novo%20Contrato.xlsx" TargetMode="External"/><Relationship Id="rId1" Type="http://schemas.openxmlformats.org/officeDocument/2006/relationships/externalLinkPath" Target="/Adriana/INDICADORES/Novo%20Contrato%20-%20Ciclos/BANCO%20DE%20DADOS%20Indicadores_Novo%20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  <sheetName val="IQT_Sistema_Janeiro_26"/>
    </sheetNames>
    <sheetDataSet>
      <sheetData sheetId="0"/>
      <sheetData sheetId="1">
        <row r="6">
          <cell r="L6">
            <v>6369692</v>
          </cell>
        </row>
        <row r="7">
          <cell r="L7">
            <v>1064116</v>
          </cell>
        </row>
        <row r="8">
          <cell r="L8">
            <v>5581706</v>
          </cell>
        </row>
        <row r="9">
          <cell r="L9">
            <v>6963061</v>
          </cell>
        </row>
        <row r="10">
          <cell r="L10">
            <v>4211346</v>
          </cell>
        </row>
        <row r="11">
          <cell r="L11">
            <v>5855217</v>
          </cell>
        </row>
        <row r="12">
          <cell r="L12">
            <v>4892760</v>
          </cell>
        </row>
        <row r="13">
          <cell r="L13">
            <v>5724270</v>
          </cell>
        </row>
        <row r="14">
          <cell r="L14">
            <v>5408631</v>
          </cell>
        </row>
        <row r="16">
          <cell r="L16">
            <v>2755432</v>
          </cell>
        </row>
        <row r="18">
          <cell r="L18">
            <v>2617085</v>
          </cell>
        </row>
        <row r="33">
          <cell r="L33">
            <v>1842977</v>
          </cell>
        </row>
        <row r="36">
          <cell r="L36">
            <v>2047774</v>
          </cell>
        </row>
        <row r="37">
          <cell r="L37">
            <v>264461</v>
          </cell>
        </row>
        <row r="38">
          <cell r="L38">
            <v>6784421</v>
          </cell>
        </row>
        <row r="39">
          <cell r="L39">
            <v>5367182</v>
          </cell>
        </row>
        <row r="40">
          <cell r="L40">
            <v>5787362</v>
          </cell>
        </row>
        <row r="41">
          <cell r="L41">
            <v>3309353</v>
          </cell>
        </row>
        <row r="42">
          <cell r="L42">
            <v>2452911</v>
          </cell>
        </row>
        <row r="43">
          <cell r="L43">
            <v>1127655.8286353701</v>
          </cell>
        </row>
        <row r="44">
          <cell r="L44">
            <v>1629237.1713646299</v>
          </cell>
        </row>
        <row r="45">
          <cell r="L45">
            <v>2694165</v>
          </cell>
        </row>
        <row r="46">
          <cell r="L46">
            <v>2377623</v>
          </cell>
        </row>
        <row r="48">
          <cell r="L48">
            <v>2484337</v>
          </cell>
        </row>
        <row r="63">
          <cell r="L63">
            <v>7173378</v>
          </cell>
        </row>
        <row r="64">
          <cell r="L64">
            <v>1451864</v>
          </cell>
        </row>
        <row r="65">
          <cell r="L65">
            <v>4346548</v>
          </cell>
        </row>
        <row r="66">
          <cell r="L66">
            <v>1376671</v>
          </cell>
        </row>
        <row r="67">
          <cell r="L67">
            <v>4628940</v>
          </cell>
        </row>
        <row r="68">
          <cell r="L68">
            <v>1315113</v>
          </cell>
        </row>
        <row r="69">
          <cell r="L69">
            <v>5032432</v>
          </cell>
        </row>
        <row r="70">
          <cell r="L70">
            <v>8384891</v>
          </cell>
        </row>
        <row r="71">
          <cell r="L71">
            <v>1106043</v>
          </cell>
        </row>
        <row r="72">
          <cell r="L72">
            <v>6570371</v>
          </cell>
        </row>
        <row r="73">
          <cell r="L73">
            <v>4357660</v>
          </cell>
        </row>
        <row r="74">
          <cell r="L74">
            <v>6862670</v>
          </cell>
        </row>
        <row r="75">
          <cell r="L75">
            <v>5440532</v>
          </cell>
        </row>
        <row r="76">
          <cell r="L76">
            <v>3019536</v>
          </cell>
        </row>
        <row r="77">
          <cell r="L77">
            <v>1875734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E7">
            <v>8.49</v>
          </cell>
          <cell r="P7">
            <v>86.71</v>
          </cell>
        </row>
        <row r="8">
          <cell r="P8">
            <v>93.42</v>
          </cell>
        </row>
        <row r="9">
          <cell r="P9">
            <v>76.709999999999994</v>
          </cell>
        </row>
        <row r="10">
          <cell r="P10">
            <v>78.180000000000007</v>
          </cell>
        </row>
        <row r="11">
          <cell r="P11">
            <v>80.98</v>
          </cell>
        </row>
        <row r="12">
          <cell r="P12">
            <v>78.760000000000005</v>
          </cell>
        </row>
        <row r="13">
          <cell r="P13">
            <v>75.680000000000007</v>
          </cell>
        </row>
        <row r="14">
          <cell r="P14">
            <v>76.73</v>
          </cell>
        </row>
        <row r="15">
          <cell r="P15">
            <v>87.93</v>
          </cell>
        </row>
        <row r="17">
          <cell r="P17">
            <v>80.73</v>
          </cell>
        </row>
        <row r="19">
          <cell r="P19">
            <v>87.05</v>
          </cell>
        </row>
        <row r="21">
          <cell r="P21">
            <v>81.47</v>
          </cell>
        </row>
        <row r="24">
          <cell r="P24">
            <v>96.67</v>
          </cell>
        </row>
        <row r="25">
          <cell r="P25">
            <v>87.89</v>
          </cell>
        </row>
        <row r="26">
          <cell r="P26">
            <v>73.33</v>
          </cell>
        </row>
        <row r="27">
          <cell r="P27">
            <v>78.47</v>
          </cell>
        </row>
        <row r="28">
          <cell r="P28">
            <v>82.04</v>
          </cell>
        </row>
        <row r="29">
          <cell r="P29">
            <v>82.85</v>
          </cell>
        </row>
        <row r="30">
          <cell r="P30">
            <v>83.87</v>
          </cell>
        </row>
        <row r="31">
          <cell r="P31">
            <v>79.08</v>
          </cell>
        </row>
        <row r="32">
          <cell r="P32">
            <v>91.21</v>
          </cell>
        </row>
        <row r="33">
          <cell r="P33">
            <v>87.49</v>
          </cell>
        </row>
        <row r="34">
          <cell r="P34">
            <v>86.76</v>
          </cell>
        </row>
        <row r="36">
          <cell r="P36">
            <v>80.33</v>
          </cell>
        </row>
        <row r="38">
          <cell r="P38">
            <v>81.63</v>
          </cell>
        </row>
        <row r="39">
          <cell r="P39">
            <v>77.22</v>
          </cell>
        </row>
        <row r="40">
          <cell r="P40">
            <v>70.040000000000006</v>
          </cell>
        </row>
        <row r="41">
          <cell r="P41">
            <v>67.34</v>
          </cell>
        </row>
        <row r="42">
          <cell r="P42">
            <v>69.47</v>
          </cell>
        </row>
        <row r="43">
          <cell r="P43">
            <v>71.03</v>
          </cell>
        </row>
        <row r="44">
          <cell r="P44">
            <v>75.680000000000007</v>
          </cell>
        </row>
        <row r="45">
          <cell r="P45">
            <v>89.98</v>
          </cell>
        </row>
        <row r="46">
          <cell r="P46">
            <v>73.430000000000007</v>
          </cell>
        </row>
        <row r="47">
          <cell r="P47">
            <v>80.39</v>
          </cell>
        </row>
        <row r="48">
          <cell r="P48">
            <v>57.54</v>
          </cell>
        </row>
        <row r="49">
          <cell r="P49">
            <v>73.52</v>
          </cell>
        </row>
        <row r="50">
          <cell r="P50">
            <v>79.83</v>
          </cell>
        </row>
        <row r="51">
          <cell r="P51">
            <v>86.35</v>
          </cell>
        </row>
        <row r="52">
          <cell r="P52">
            <v>85.96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86.71</v>
          </cell>
        </row>
        <row r="6">
          <cell r="CS6">
            <v>93.42</v>
          </cell>
        </row>
        <row r="7">
          <cell r="CS7">
            <v>76.709999999999994</v>
          </cell>
        </row>
        <row r="8">
          <cell r="CS8">
            <v>78.180000000000007</v>
          </cell>
        </row>
        <row r="9">
          <cell r="CS9">
            <v>80.98</v>
          </cell>
        </row>
        <row r="10">
          <cell r="CS10">
            <v>78.760000000000005</v>
          </cell>
        </row>
        <row r="11">
          <cell r="CS11">
            <v>75.680000000000007</v>
          </cell>
        </row>
        <row r="12">
          <cell r="CS12">
            <v>76.73</v>
          </cell>
        </row>
        <row r="13">
          <cell r="CS13">
            <v>87.93</v>
          </cell>
        </row>
        <row r="14">
          <cell r="CS14">
            <v>80.73</v>
          </cell>
        </row>
        <row r="15">
          <cell r="CS15">
            <v>87.05</v>
          </cell>
        </row>
        <row r="16">
          <cell r="CS16">
            <v>81.47</v>
          </cell>
        </row>
        <row r="17">
          <cell r="CS17">
            <v>96.67</v>
          </cell>
        </row>
        <row r="18">
          <cell r="CS18">
            <v>87.89</v>
          </cell>
        </row>
        <row r="19">
          <cell r="CS19">
            <v>73.33</v>
          </cell>
        </row>
        <row r="20">
          <cell r="CS20">
            <v>78.47</v>
          </cell>
        </row>
        <row r="21">
          <cell r="CS21">
            <v>82.04</v>
          </cell>
        </row>
        <row r="22">
          <cell r="CS22">
            <v>82.85</v>
          </cell>
        </row>
        <row r="23">
          <cell r="CS23">
            <v>83.87</v>
          </cell>
        </row>
        <row r="24">
          <cell r="CS24">
            <v>79.08</v>
          </cell>
        </row>
        <row r="25">
          <cell r="CS25">
            <v>91.21</v>
          </cell>
        </row>
        <row r="26">
          <cell r="CS26">
            <v>87.49</v>
          </cell>
        </row>
        <row r="27">
          <cell r="CS27">
            <v>86.76</v>
          </cell>
        </row>
        <row r="28">
          <cell r="CS28">
            <v>80.33</v>
          </cell>
        </row>
        <row r="29">
          <cell r="CS29">
            <v>81.63</v>
          </cell>
        </row>
        <row r="30">
          <cell r="CS30">
            <v>77.22</v>
          </cell>
        </row>
        <row r="31">
          <cell r="CS31">
            <v>70.040000000000006</v>
          </cell>
        </row>
        <row r="32">
          <cell r="CS32">
            <v>67.34</v>
          </cell>
        </row>
        <row r="33">
          <cell r="CS33">
            <v>69.47</v>
          </cell>
        </row>
        <row r="34">
          <cell r="CS34">
            <v>71.03</v>
          </cell>
        </row>
        <row r="35">
          <cell r="CS35">
            <v>75.680000000000007</v>
          </cell>
        </row>
        <row r="36">
          <cell r="CS36">
            <v>89.98</v>
          </cell>
        </row>
        <row r="37">
          <cell r="CS37">
            <v>73.430000000000007</v>
          </cell>
        </row>
        <row r="38">
          <cell r="CS38">
            <v>80.39</v>
          </cell>
        </row>
        <row r="39">
          <cell r="CS39">
            <v>57.54</v>
          </cell>
        </row>
        <row r="40">
          <cell r="CS40">
            <v>73.52</v>
          </cell>
        </row>
        <row r="41">
          <cell r="CS41">
            <v>79.83</v>
          </cell>
        </row>
        <row r="42">
          <cell r="CS42">
            <v>86.35</v>
          </cell>
        </row>
        <row r="43">
          <cell r="CS43">
            <v>85.96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</sheetNames>
    <sheetDataSet>
      <sheetData sheetId="0"/>
      <sheetData sheetId="1"/>
      <sheetData sheetId="2">
        <row r="2">
          <cell r="CQ2">
            <v>6369692</v>
          </cell>
        </row>
        <row r="3">
          <cell r="CQ3">
            <v>1064116</v>
          </cell>
        </row>
        <row r="5">
          <cell r="CQ5">
            <v>5581706</v>
          </cell>
        </row>
        <row r="7">
          <cell r="CQ7">
            <v>6963061</v>
          </cell>
        </row>
        <row r="9">
          <cell r="CQ9">
            <v>4211346</v>
          </cell>
        </row>
        <row r="11">
          <cell r="CQ11">
            <v>5855217</v>
          </cell>
        </row>
        <row r="13">
          <cell r="CQ13">
            <v>4892760</v>
          </cell>
        </row>
        <row r="15">
          <cell r="CQ15">
            <v>5724270</v>
          </cell>
        </row>
        <row r="17">
          <cell r="CQ17">
            <v>5408631</v>
          </cell>
        </row>
        <row r="19">
          <cell r="CQ19">
            <v>2755432</v>
          </cell>
        </row>
        <row r="22">
          <cell r="CQ22">
            <v>2617085</v>
          </cell>
        </row>
        <row r="25">
          <cell r="CQ25">
            <v>1842977</v>
          </cell>
        </row>
        <row r="29">
          <cell r="CQ29">
            <v>2047774</v>
          </cell>
        </row>
        <row r="30">
          <cell r="CQ30">
            <v>264461</v>
          </cell>
        </row>
        <row r="32">
          <cell r="CQ32">
            <v>6784421</v>
          </cell>
        </row>
        <row r="34">
          <cell r="CQ34">
            <v>5367182</v>
          </cell>
        </row>
        <row r="36">
          <cell r="CQ36">
            <v>5787362</v>
          </cell>
        </row>
        <row r="38">
          <cell r="CQ38">
            <v>3309353</v>
          </cell>
        </row>
        <row r="40">
          <cell r="CQ40">
            <v>2452911</v>
          </cell>
        </row>
        <row r="42">
          <cell r="CQ42">
            <v>1127655.8286353701</v>
          </cell>
        </row>
        <row r="43">
          <cell r="CQ43">
            <v>1629237.1713646299</v>
          </cell>
        </row>
        <row r="45">
          <cell r="CQ45">
            <v>2694165</v>
          </cell>
        </row>
        <row r="47">
          <cell r="CQ47">
            <v>2377623</v>
          </cell>
        </row>
        <row r="49">
          <cell r="CQ49">
            <v>2484337</v>
          </cell>
        </row>
        <row r="52">
          <cell r="CQ52">
            <v>7173378</v>
          </cell>
        </row>
        <row r="53">
          <cell r="CQ53">
            <v>1451864</v>
          </cell>
        </row>
        <row r="55">
          <cell r="CQ55">
            <v>4346548</v>
          </cell>
        </row>
        <row r="56">
          <cell r="CQ56">
            <v>1376671</v>
          </cell>
        </row>
        <row r="58">
          <cell r="CQ58">
            <v>4628940</v>
          </cell>
        </row>
        <row r="60">
          <cell r="CQ60">
            <v>1315113</v>
          </cell>
        </row>
        <row r="62">
          <cell r="CQ62">
            <v>5032432</v>
          </cell>
        </row>
        <row r="64">
          <cell r="CQ64">
            <v>8384891</v>
          </cell>
        </row>
        <row r="66">
          <cell r="CQ66">
            <v>1106043</v>
          </cell>
        </row>
        <row r="68">
          <cell r="CQ68">
            <v>6570371</v>
          </cell>
        </row>
        <row r="70">
          <cell r="CQ70">
            <v>4357660</v>
          </cell>
        </row>
        <row r="72">
          <cell r="CQ72">
            <v>6862670</v>
          </cell>
        </row>
        <row r="74">
          <cell r="CQ74">
            <v>5440532</v>
          </cell>
        </row>
        <row r="76">
          <cell r="CQ76">
            <v>3019536</v>
          </cell>
        </row>
        <row r="78">
          <cell r="CQ78">
            <v>1875734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53"/>
  <sheetViews>
    <sheetView tabSelected="1" topLeftCell="A27" zoomScale="80" zoomScaleNormal="80" workbookViewId="0">
      <selection activeCell="L14" sqref="L14:L2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2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57" t="s">
        <v>74</v>
      </c>
      <c r="B3" s="41" t="s">
        <v>42</v>
      </c>
      <c r="C3" s="43" t="s">
        <v>38</v>
      </c>
      <c r="D3" s="13" t="s">
        <v>3</v>
      </c>
      <c r="E3" s="17">
        <f>[1]IQT!$P$7</f>
        <v>86.71</v>
      </c>
      <c r="F3" s="18">
        <f t="shared" ref="F3:F41" si="0">RANK(E3,$E$3:$E$41)</f>
        <v>10</v>
      </c>
      <c r="G3" s="18">
        <f t="shared" ref="G3:G13" si="1">RANK(E3,$E$3:$E$13)</f>
        <v>4</v>
      </c>
      <c r="H3" s="18">
        <f>'[1]IRS '!$L$6</f>
        <v>6369692</v>
      </c>
      <c r="I3" s="45">
        <f>SUMPRODUCT(E3:E4,H3:H4)/SUM(H3:H4)</f>
        <v>87.670506157813051</v>
      </c>
      <c r="J3" s="47">
        <f>RANK(I3,$I$3:$I$41)</f>
        <v>3</v>
      </c>
      <c r="K3" s="49">
        <f>RANK(I3,$I$3:$I$13)</f>
        <v>1</v>
      </c>
      <c r="L3" s="65">
        <f>SUMPRODUCT(E3:E13,H3:H13)/SUM(H3:H13)</f>
        <v>80.900960751052679</v>
      </c>
      <c r="M3" s="67">
        <f>SUMPRODUCT(E3:E41,H3:H41)/SUM(H3:H41)</f>
        <v>79.656285579728831</v>
      </c>
      <c r="O3" s="4"/>
    </row>
    <row r="4" spans="1:15" ht="15" x14ac:dyDescent="0.2">
      <c r="A4" s="58"/>
      <c r="B4" s="42"/>
      <c r="C4" s="44"/>
      <c r="D4" s="13" t="s">
        <v>4</v>
      </c>
      <c r="E4" s="17">
        <f>[1]IQT!$P$8</f>
        <v>93.42</v>
      </c>
      <c r="F4" s="18">
        <f t="shared" si="0"/>
        <v>2</v>
      </c>
      <c r="G4" s="18">
        <f t="shared" si="1"/>
        <v>1</v>
      </c>
      <c r="H4" s="18">
        <f>'[1]IRS '!$L$7</f>
        <v>1064116</v>
      </c>
      <c r="I4" s="46"/>
      <c r="J4" s="48"/>
      <c r="K4" s="50"/>
      <c r="L4" s="66"/>
      <c r="M4" s="68"/>
      <c r="O4" s="4"/>
    </row>
    <row r="5" spans="1:15" ht="15" x14ac:dyDescent="0.2">
      <c r="A5" s="58"/>
      <c r="B5" s="22" t="s">
        <v>43</v>
      </c>
      <c r="C5" s="13" t="s">
        <v>5</v>
      </c>
      <c r="D5" s="13" t="s">
        <v>6</v>
      </c>
      <c r="E5" s="17">
        <f>[1]IQT!$P$9</f>
        <v>76.709999999999994</v>
      </c>
      <c r="F5" s="18">
        <f t="shared" si="0"/>
        <v>29</v>
      </c>
      <c r="G5" s="18">
        <f t="shared" si="1"/>
        <v>10</v>
      </c>
      <c r="H5" s="18">
        <f>'[1]IRS '!$L$8</f>
        <v>5581706</v>
      </c>
      <c r="I5" s="17">
        <f t="shared" ref="I5:I10" si="2">+E5</f>
        <v>76.709999999999994</v>
      </c>
      <c r="J5" s="21">
        <f t="shared" ref="J5:J11" si="3">RANK(I5,$I$3:$I$41)</f>
        <v>23</v>
      </c>
      <c r="K5" s="19">
        <f t="shared" ref="K5:K11" si="4">RANK(I5,$I$3:$I$13)</f>
        <v>8</v>
      </c>
      <c r="L5" s="66"/>
      <c r="M5" s="68"/>
      <c r="O5" s="4"/>
    </row>
    <row r="6" spans="1:15" ht="15" x14ac:dyDescent="0.2">
      <c r="A6" s="58"/>
      <c r="B6" s="22" t="s">
        <v>44</v>
      </c>
      <c r="C6" s="25" t="s">
        <v>32</v>
      </c>
      <c r="D6" s="25" t="s">
        <v>32</v>
      </c>
      <c r="E6" s="17">
        <f>[1]IQT!$P$10</f>
        <v>78.180000000000007</v>
      </c>
      <c r="F6" s="18">
        <f t="shared" si="0"/>
        <v>26</v>
      </c>
      <c r="G6" s="18">
        <f t="shared" si="1"/>
        <v>8</v>
      </c>
      <c r="H6" s="18">
        <f>'[1]IRS '!$L$9</f>
        <v>6963061</v>
      </c>
      <c r="I6" s="17">
        <f t="shared" si="2"/>
        <v>78.180000000000007</v>
      </c>
      <c r="J6" s="21">
        <f t="shared" si="3"/>
        <v>21</v>
      </c>
      <c r="K6" s="19">
        <f t="shared" si="4"/>
        <v>6</v>
      </c>
      <c r="L6" s="66"/>
      <c r="M6" s="68"/>
      <c r="O6" s="4"/>
    </row>
    <row r="7" spans="1:15" ht="15" x14ac:dyDescent="0.2">
      <c r="A7" s="58"/>
      <c r="B7" s="22" t="s">
        <v>45</v>
      </c>
      <c r="C7" s="13" t="s">
        <v>30</v>
      </c>
      <c r="D7" s="13" t="s">
        <v>30</v>
      </c>
      <c r="E7" s="17">
        <f>[1]IQT!$P$11</f>
        <v>80.98</v>
      </c>
      <c r="F7" s="18">
        <f t="shared" si="0"/>
        <v>18</v>
      </c>
      <c r="G7" s="18">
        <f t="shared" si="1"/>
        <v>5</v>
      </c>
      <c r="H7" s="18">
        <f>'[1]IRS '!$L$10</f>
        <v>4211346</v>
      </c>
      <c r="I7" s="17">
        <f t="shared" si="2"/>
        <v>80.98</v>
      </c>
      <c r="J7" s="21">
        <f t="shared" si="3"/>
        <v>15</v>
      </c>
      <c r="K7" s="19">
        <f t="shared" si="4"/>
        <v>4</v>
      </c>
      <c r="L7" s="66"/>
      <c r="M7" s="68"/>
      <c r="O7" s="4"/>
    </row>
    <row r="8" spans="1:15" ht="15" x14ac:dyDescent="0.2">
      <c r="A8" s="58"/>
      <c r="B8" s="22" t="s">
        <v>46</v>
      </c>
      <c r="C8" s="13" t="s">
        <v>10</v>
      </c>
      <c r="D8" s="13" t="s">
        <v>10</v>
      </c>
      <c r="E8" s="17">
        <f>[1]IQT!$P$12</f>
        <v>78.760000000000005</v>
      </c>
      <c r="F8" s="18">
        <f t="shared" si="0"/>
        <v>24</v>
      </c>
      <c r="G8" s="18">
        <f t="shared" si="1"/>
        <v>7</v>
      </c>
      <c r="H8" s="18">
        <f>'[1]IRS '!$L$11</f>
        <v>5855217</v>
      </c>
      <c r="I8" s="17">
        <f t="shared" si="2"/>
        <v>78.760000000000005</v>
      </c>
      <c r="J8" s="21">
        <f t="shared" si="3"/>
        <v>19</v>
      </c>
      <c r="K8" s="19">
        <f t="shared" si="4"/>
        <v>5</v>
      </c>
      <c r="L8" s="66"/>
      <c r="M8" s="68"/>
      <c r="O8" s="4"/>
    </row>
    <row r="9" spans="1:15" ht="15" x14ac:dyDescent="0.2">
      <c r="A9" s="58"/>
      <c r="B9" s="22" t="s">
        <v>47</v>
      </c>
      <c r="C9" s="13" t="s">
        <v>31</v>
      </c>
      <c r="D9" s="13" t="s">
        <v>31</v>
      </c>
      <c r="E9" s="17">
        <f>[1]IQT!$P$13</f>
        <v>75.680000000000007</v>
      </c>
      <c r="F9" s="18">
        <f t="shared" si="0"/>
        <v>30</v>
      </c>
      <c r="G9" s="18">
        <f t="shared" si="1"/>
        <v>11</v>
      </c>
      <c r="H9" s="18">
        <f>'[1]IRS '!$L$12</f>
        <v>4892760</v>
      </c>
      <c r="I9" s="17">
        <f t="shared" si="2"/>
        <v>75.680000000000007</v>
      </c>
      <c r="J9" s="21">
        <f t="shared" si="3"/>
        <v>24</v>
      </c>
      <c r="K9" s="19">
        <f t="shared" si="4"/>
        <v>9</v>
      </c>
      <c r="L9" s="66"/>
      <c r="M9" s="68"/>
      <c r="N9" s="3"/>
      <c r="O9" s="4"/>
    </row>
    <row r="10" spans="1:15" ht="15" x14ac:dyDescent="0.2">
      <c r="A10" s="58"/>
      <c r="B10" s="22" t="s">
        <v>48</v>
      </c>
      <c r="C10" s="13" t="s">
        <v>32</v>
      </c>
      <c r="D10" s="13" t="s">
        <v>32</v>
      </c>
      <c r="E10" s="17">
        <f>[1]IQT!$P$14</f>
        <v>76.73</v>
      </c>
      <c r="F10" s="18">
        <f t="shared" si="0"/>
        <v>28</v>
      </c>
      <c r="G10" s="18">
        <f t="shared" si="1"/>
        <v>9</v>
      </c>
      <c r="H10" s="18">
        <f>'[1]IRS '!$L$13</f>
        <v>5724270</v>
      </c>
      <c r="I10" s="17">
        <f t="shared" si="2"/>
        <v>76.73</v>
      </c>
      <c r="J10" s="21">
        <f t="shared" si="3"/>
        <v>22</v>
      </c>
      <c r="K10" s="19">
        <f t="shared" si="4"/>
        <v>7</v>
      </c>
      <c r="L10" s="66"/>
      <c r="M10" s="68"/>
      <c r="O10" s="4"/>
    </row>
    <row r="11" spans="1:15" ht="15" x14ac:dyDescent="0.2">
      <c r="A11" s="58"/>
      <c r="B11" s="51" t="s">
        <v>49</v>
      </c>
      <c r="C11" s="43" t="s">
        <v>39</v>
      </c>
      <c r="D11" s="13" t="s">
        <v>33</v>
      </c>
      <c r="E11" s="17">
        <f>[1]IQT!$P$15</f>
        <v>87.93</v>
      </c>
      <c r="F11" s="18">
        <f t="shared" si="0"/>
        <v>5</v>
      </c>
      <c r="G11" s="18">
        <f t="shared" si="1"/>
        <v>2</v>
      </c>
      <c r="H11" s="18">
        <f>'[1]IRS '!$L$14</f>
        <v>5408631</v>
      </c>
      <c r="I11" s="45">
        <f>SUMPRODUCT(E11:E12,H11:H12)/SUM(H11:H12)</f>
        <v>85.499946434759266</v>
      </c>
      <c r="J11" s="47">
        <f t="shared" si="3"/>
        <v>9</v>
      </c>
      <c r="K11" s="49">
        <f t="shared" si="4"/>
        <v>3</v>
      </c>
      <c r="L11" s="66"/>
      <c r="M11" s="68"/>
      <c r="O11" s="4"/>
    </row>
    <row r="12" spans="1:15" ht="15" x14ac:dyDescent="0.2">
      <c r="A12" s="58"/>
      <c r="B12" s="52"/>
      <c r="C12" s="53"/>
      <c r="D12" s="13" t="s">
        <v>26</v>
      </c>
      <c r="E12" s="17">
        <f>[1]IQT!$P$17</f>
        <v>80.73</v>
      </c>
      <c r="F12" s="18">
        <f t="shared" si="0"/>
        <v>19</v>
      </c>
      <c r="G12" s="18">
        <f t="shared" si="1"/>
        <v>6</v>
      </c>
      <c r="H12" s="18">
        <f>'[1]IRS '!$L$16</f>
        <v>2755432</v>
      </c>
      <c r="I12" s="54"/>
      <c r="J12" s="55"/>
      <c r="K12" s="56"/>
      <c r="L12" s="66"/>
      <c r="M12" s="68"/>
      <c r="O12" s="4"/>
    </row>
    <row r="13" spans="1:15" ht="15" x14ac:dyDescent="0.2">
      <c r="A13" s="59"/>
      <c r="B13" s="22" t="s">
        <v>50</v>
      </c>
      <c r="C13" s="13" t="s">
        <v>11</v>
      </c>
      <c r="D13" s="13" t="s">
        <v>11</v>
      </c>
      <c r="E13" s="17">
        <f>[1]IQT!$P$19</f>
        <v>87.05</v>
      </c>
      <c r="F13" s="18">
        <f t="shared" si="0"/>
        <v>8</v>
      </c>
      <c r="G13" s="18">
        <f t="shared" si="1"/>
        <v>3</v>
      </c>
      <c r="H13" s="18">
        <f>'[1]IRS '!$L$18</f>
        <v>2617085</v>
      </c>
      <c r="I13" s="17">
        <f>+E13</f>
        <v>87.05</v>
      </c>
      <c r="J13" s="21">
        <f>RANK(I13,$I$3:$I$41)</f>
        <v>5</v>
      </c>
      <c r="K13" s="24">
        <f>RANK(I13,$I$3:$I$13)</f>
        <v>2</v>
      </c>
      <c r="L13" s="66"/>
      <c r="M13" s="68"/>
      <c r="O13" s="4"/>
    </row>
    <row r="14" spans="1:15" ht="15" x14ac:dyDescent="0.2">
      <c r="A14" s="70"/>
      <c r="B14" s="36"/>
      <c r="C14" s="35"/>
      <c r="D14" s="13" t="s">
        <v>7</v>
      </c>
      <c r="E14" s="17">
        <f>[1]IQT!$P$21</f>
        <v>81.47</v>
      </c>
      <c r="F14" s="18">
        <f t="shared" si="0"/>
        <v>17</v>
      </c>
      <c r="G14" s="18">
        <f t="shared" ref="G14:G26" si="5">RANK(E14,$E$14:$E$26)</f>
        <v>9</v>
      </c>
      <c r="H14" s="18">
        <f>'[1]IRS '!$L$33</f>
        <v>1842977</v>
      </c>
      <c r="I14" s="17">
        <f t="shared" ref="I14" si="6">+E14</f>
        <v>81.47</v>
      </c>
      <c r="J14" s="37">
        <f>RANK(_xlfn.SINGLE(I14),$I$3:$I$41)</f>
        <v>14</v>
      </c>
      <c r="K14" s="24">
        <f>RANK(I14,$I$14:$I$26)</f>
        <v>8</v>
      </c>
      <c r="L14" s="38">
        <f>SUMPRODUCT(E14:E26,H14:H26)/SUM(H14:H26)</f>
        <v>81.846950293391714</v>
      </c>
      <c r="M14" s="68"/>
      <c r="O14" s="4"/>
    </row>
    <row r="15" spans="1:15" ht="15" x14ac:dyDescent="0.2">
      <c r="A15" s="70"/>
      <c r="B15" s="41" t="s">
        <v>52</v>
      </c>
      <c r="C15" s="43" t="s">
        <v>38</v>
      </c>
      <c r="D15" s="13" t="s">
        <v>3</v>
      </c>
      <c r="E15" s="17">
        <f>[1]IQT!$P$24</f>
        <v>96.67</v>
      </c>
      <c r="F15" s="18">
        <f t="shared" si="0"/>
        <v>1</v>
      </c>
      <c r="G15" s="18">
        <f t="shared" si="5"/>
        <v>1</v>
      </c>
      <c r="H15" s="18">
        <f>'[1]IRS '!$L$36</f>
        <v>2047774</v>
      </c>
      <c r="I15" s="45">
        <f>SUMPRODUCT(E15:E16,H15:H16)/SUM(H15:H16)</f>
        <v>95.665790834409137</v>
      </c>
      <c r="J15" s="47">
        <f>RANK(I15,$I$3:$I$41)</f>
        <v>1</v>
      </c>
      <c r="K15" s="49">
        <f>RANK(I15,$I$14:$I$26)</f>
        <v>1</v>
      </c>
      <c r="L15" s="39"/>
      <c r="M15" s="68"/>
      <c r="O15" s="4"/>
    </row>
    <row r="16" spans="1:15" ht="15" x14ac:dyDescent="0.2">
      <c r="A16" s="70"/>
      <c r="B16" s="42"/>
      <c r="C16" s="44"/>
      <c r="D16" s="13" t="s">
        <v>4</v>
      </c>
      <c r="E16" s="17">
        <f>[1]IQT!$P$25</f>
        <v>87.89</v>
      </c>
      <c r="F16" s="18">
        <f t="shared" si="0"/>
        <v>6</v>
      </c>
      <c r="G16" s="18">
        <f t="shared" si="5"/>
        <v>3</v>
      </c>
      <c r="H16" s="18">
        <f>'[1]IRS '!$L$37</f>
        <v>264461</v>
      </c>
      <c r="I16" s="46"/>
      <c r="J16" s="48"/>
      <c r="K16" s="50"/>
      <c r="L16" s="39"/>
      <c r="M16" s="68"/>
      <c r="O16" s="4"/>
    </row>
    <row r="17" spans="1:15" ht="15" x14ac:dyDescent="0.2">
      <c r="A17" s="70"/>
      <c r="B17" s="22" t="s">
        <v>53</v>
      </c>
      <c r="C17" s="13" t="s">
        <v>5</v>
      </c>
      <c r="D17" s="13" t="s">
        <v>6</v>
      </c>
      <c r="E17" s="17">
        <f>[1]IQT!$P$26</f>
        <v>73.33</v>
      </c>
      <c r="F17" s="18">
        <f t="shared" si="0"/>
        <v>34</v>
      </c>
      <c r="G17" s="18">
        <f t="shared" si="5"/>
        <v>13</v>
      </c>
      <c r="H17" s="18">
        <f>'[1]IRS '!$L$38</f>
        <v>6784421</v>
      </c>
      <c r="I17" s="17">
        <f t="shared" ref="I17:I21" si="7">+E17</f>
        <v>73.33</v>
      </c>
      <c r="J17" s="21">
        <f t="shared" ref="J17:J25" si="8">RANK(I17,$I$3:$I$41)</f>
        <v>28</v>
      </c>
      <c r="K17" s="19">
        <f t="shared" ref="K17:K22" si="9">RANK(I17,$I$14:$I$26)</f>
        <v>10</v>
      </c>
      <c r="L17" s="39"/>
      <c r="M17" s="68"/>
      <c r="O17" s="4"/>
    </row>
    <row r="18" spans="1:15" ht="15" x14ac:dyDescent="0.2">
      <c r="A18" s="70"/>
      <c r="B18" s="22" t="s">
        <v>54</v>
      </c>
      <c r="C18" s="25" t="s">
        <v>32</v>
      </c>
      <c r="D18" s="25" t="s">
        <v>32</v>
      </c>
      <c r="E18" s="17">
        <f>[1]IQT!$P$27</f>
        <v>78.47</v>
      </c>
      <c r="F18" s="18">
        <f t="shared" si="0"/>
        <v>25</v>
      </c>
      <c r="G18" s="18">
        <f t="shared" si="5"/>
        <v>12</v>
      </c>
      <c r="H18" s="18">
        <f>'[1]IRS '!$L$39</f>
        <v>5367182</v>
      </c>
      <c r="I18" s="17">
        <f t="shared" si="7"/>
        <v>78.47</v>
      </c>
      <c r="J18" s="21">
        <f t="shared" si="8"/>
        <v>20</v>
      </c>
      <c r="K18" s="19">
        <f t="shared" si="9"/>
        <v>9</v>
      </c>
      <c r="L18" s="39"/>
      <c r="M18" s="68"/>
      <c r="O18" s="4"/>
    </row>
    <row r="19" spans="1:15" ht="15" x14ac:dyDescent="0.2">
      <c r="A19" s="70"/>
      <c r="B19" s="22" t="s">
        <v>55</v>
      </c>
      <c r="C19" s="13" t="s">
        <v>8</v>
      </c>
      <c r="D19" s="13" t="s">
        <v>9</v>
      </c>
      <c r="E19" s="17">
        <f>[1]IQT!$P$28</f>
        <v>82.04</v>
      </c>
      <c r="F19" s="18">
        <f t="shared" si="0"/>
        <v>15</v>
      </c>
      <c r="G19" s="18">
        <f t="shared" si="5"/>
        <v>8</v>
      </c>
      <c r="H19" s="18">
        <f>'[1]IRS '!$L$40</f>
        <v>5787362</v>
      </c>
      <c r="I19" s="17">
        <f t="shared" si="7"/>
        <v>82.04</v>
      </c>
      <c r="J19" s="21">
        <f t="shared" si="8"/>
        <v>13</v>
      </c>
      <c r="K19" s="19">
        <f t="shared" si="9"/>
        <v>7</v>
      </c>
      <c r="L19" s="39"/>
      <c r="M19" s="68"/>
      <c r="O19" s="4"/>
    </row>
    <row r="20" spans="1:15" ht="15" x14ac:dyDescent="0.2">
      <c r="A20" s="70"/>
      <c r="B20" s="22" t="s">
        <v>56</v>
      </c>
      <c r="C20" s="13" t="s">
        <v>30</v>
      </c>
      <c r="D20" s="13" t="s">
        <v>30</v>
      </c>
      <c r="E20" s="17">
        <f>[1]IQT!$P$29</f>
        <v>82.85</v>
      </c>
      <c r="F20" s="18">
        <f t="shared" si="0"/>
        <v>14</v>
      </c>
      <c r="G20" s="18">
        <f t="shared" si="5"/>
        <v>7</v>
      </c>
      <c r="H20" s="18">
        <f>'[1]IRS '!$L$41</f>
        <v>3309353</v>
      </c>
      <c r="I20" s="17">
        <f t="shared" si="7"/>
        <v>82.85</v>
      </c>
      <c r="J20" s="21">
        <f t="shared" si="8"/>
        <v>12</v>
      </c>
      <c r="K20" s="19">
        <f t="shared" si="9"/>
        <v>6</v>
      </c>
      <c r="L20" s="39"/>
      <c r="M20" s="68"/>
      <c r="O20" s="4"/>
    </row>
    <row r="21" spans="1:15" ht="15" x14ac:dyDescent="0.2">
      <c r="A21" s="70"/>
      <c r="B21" s="22" t="s">
        <v>57</v>
      </c>
      <c r="C21" s="13" t="s">
        <v>10</v>
      </c>
      <c r="D21" s="13" t="s">
        <v>10</v>
      </c>
      <c r="E21" s="17">
        <f>[1]IQT!$P$30</f>
        <v>83.87</v>
      </c>
      <c r="F21" s="18">
        <f t="shared" si="0"/>
        <v>13</v>
      </c>
      <c r="G21" s="18">
        <f t="shared" si="5"/>
        <v>6</v>
      </c>
      <c r="H21" s="18">
        <f>'[1]IRS '!$L$42</f>
        <v>2452911</v>
      </c>
      <c r="I21" s="17">
        <f t="shared" si="7"/>
        <v>83.87</v>
      </c>
      <c r="J21" s="21">
        <f t="shared" si="8"/>
        <v>10</v>
      </c>
      <c r="K21" s="19">
        <f t="shared" si="9"/>
        <v>4</v>
      </c>
      <c r="L21" s="39"/>
      <c r="M21" s="68"/>
      <c r="O21" s="4"/>
    </row>
    <row r="22" spans="1:15" ht="15" x14ac:dyDescent="0.2">
      <c r="A22" s="70"/>
      <c r="B22" s="41" t="s">
        <v>58</v>
      </c>
      <c r="C22" s="43" t="s">
        <v>40</v>
      </c>
      <c r="D22" s="13" t="s">
        <v>29</v>
      </c>
      <c r="E22" s="17">
        <f>[1]IQT!$P$31</f>
        <v>79.08</v>
      </c>
      <c r="F22" s="18">
        <f t="shared" si="0"/>
        <v>23</v>
      </c>
      <c r="G22" s="18">
        <f t="shared" si="5"/>
        <v>11</v>
      </c>
      <c r="H22" s="18">
        <f>'[1]IRS '!$L$43</f>
        <v>1127655.8286353701</v>
      </c>
      <c r="I22" s="45">
        <f>SUMPRODUCT(E22:E23,H22:H23)/SUM(H22:H23)</f>
        <v>86.248449007144259</v>
      </c>
      <c r="J22" s="47">
        <f t="shared" si="8"/>
        <v>7</v>
      </c>
      <c r="K22" s="60">
        <f t="shared" si="9"/>
        <v>3</v>
      </c>
      <c r="L22" s="39"/>
      <c r="M22" s="68"/>
      <c r="O22" s="4"/>
    </row>
    <row r="23" spans="1:15" ht="15" x14ac:dyDescent="0.2">
      <c r="A23" s="70"/>
      <c r="B23" s="42"/>
      <c r="C23" s="44"/>
      <c r="D23" s="13" t="s">
        <v>85</v>
      </c>
      <c r="E23" s="17">
        <f>[1]IQT!$P$32</f>
        <v>91.21</v>
      </c>
      <c r="F23" s="18">
        <f t="shared" si="0"/>
        <v>3</v>
      </c>
      <c r="G23" s="18">
        <f t="shared" si="5"/>
        <v>2</v>
      </c>
      <c r="H23" s="18">
        <f>'[1]IRS '!$L$44</f>
        <v>1629237.1713646299</v>
      </c>
      <c r="I23" s="46"/>
      <c r="J23" s="48" t="e">
        <f t="shared" si="8"/>
        <v>#N/A</v>
      </c>
      <c r="K23" s="61"/>
      <c r="L23" s="39"/>
      <c r="M23" s="68"/>
      <c r="O23" s="4"/>
    </row>
    <row r="24" spans="1:15" ht="15" x14ac:dyDescent="0.2">
      <c r="A24" s="70"/>
      <c r="B24" s="23" t="s">
        <v>59</v>
      </c>
      <c r="C24" s="13" t="s">
        <v>4</v>
      </c>
      <c r="D24" s="13" t="s">
        <v>4</v>
      </c>
      <c r="E24" s="17">
        <f>[1]IQT!$P$33</f>
        <v>87.49</v>
      </c>
      <c r="F24" s="18">
        <f t="shared" si="0"/>
        <v>7</v>
      </c>
      <c r="G24" s="18">
        <f t="shared" si="5"/>
        <v>4</v>
      </c>
      <c r="H24" s="18">
        <f>'[1]IRS '!$L$45</f>
        <v>2694165</v>
      </c>
      <c r="I24" s="17">
        <f>+E24</f>
        <v>87.49</v>
      </c>
      <c r="J24" s="21">
        <f t="shared" si="8"/>
        <v>4</v>
      </c>
      <c r="K24" s="19">
        <f>RANK(I24,$I$14:$I$26)</f>
        <v>2</v>
      </c>
      <c r="L24" s="39"/>
      <c r="M24" s="68"/>
      <c r="O24" s="4"/>
    </row>
    <row r="25" spans="1:15" ht="15" x14ac:dyDescent="0.2">
      <c r="A25" s="70"/>
      <c r="B25" s="51" t="s">
        <v>60</v>
      </c>
      <c r="C25" s="43" t="s">
        <v>39</v>
      </c>
      <c r="D25" s="13" t="s">
        <v>33</v>
      </c>
      <c r="E25" s="17">
        <f>[1]IQT!$P$34</f>
        <v>86.76</v>
      </c>
      <c r="F25" s="18">
        <f t="shared" si="0"/>
        <v>9</v>
      </c>
      <c r="G25" s="18">
        <f t="shared" si="5"/>
        <v>5</v>
      </c>
      <c r="H25" s="18">
        <f>'[1]IRS '!$L$46</f>
        <v>2377623</v>
      </c>
      <c r="I25" s="45">
        <f>SUMPRODUCT(E25:E26,H25:H26)/SUM(H25:H26)</f>
        <v>83.474434732083367</v>
      </c>
      <c r="J25" s="47">
        <f t="shared" si="8"/>
        <v>11</v>
      </c>
      <c r="K25" s="49">
        <f>RANK(I25,$I$14:$I$26)</f>
        <v>5</v>
      </c>
      <c r="L25" s="39"/>
      <c r="M25" s="68"/>
      <c r="O25" s="4"/>
    </row>
    <row r="26" spans="1:15" ht="15" x14ac:dyDescent="0.2">
      <c r="A26" s="70"/>
      <c r="B26" s="52"/>
      <c r="C26" s="53"/>
      <c r="D26" s="13" t="s">
        <v>26</v>
      </c>
      <c r="E26" s="17">
        <f>[1]IQT!$P$36</f>
        <v>80.33</v>
      </c>
      <c r="F26" s="18">
        <f t="shared" si="0"/>
        <v>21</v>
      </c>
      <c r="G26" s="18">
        <f t="shared" si="5"/>
        <v>10</v>
      </c>
      <c r="H26" s="18">
        <f>'[1]IRS '!$L$48</f>
        <v>2484337</v>
      </c>
      <c r="I26" s="54"/>
      <c r="J26" s="55"/>
      <c r="K26" s="56"/>
      <c r="L26" s="40"/>
      <c r="M26" s="68"/>
      <c r="O26" s="4"/>
    </row>
    <row r="27" spans="1:15" ht="15" x14ac:dyDescent="0.2">
      <c r="A27" s="57" t="s">
        <v>75</v>
      </c>
      <c r="B27" s="41" t="s">
        <v>61</v>
      </c>
      <c r="C27" s="43" t="s">
        <v>41</v>
      </c>
      <c r="D27" s="13" t="s">
        <v>27</v>
      </c>
      <c r="E27" s="17">
        <f>[1]IQT!$P$38</f>
        <v>81.63</v>
      </c>
      <c r="F27" s="18">
        <f t="shared" si="0"/>
        <v>16</v>
      </c>
      <c r="G27" s="18">
        <f>RANK(E27,$E$27:$E$41)</f>
        <v>4</v>
      </c>
      <c r="H27" s="18">
        <f>'[1]IRS '!$L$63</f>
        <v>7173378</v>
      </c>
      <c r="I27" s="45">
        <f>SUMPRODUCT(E27:E28,H27:H28)/SUM(H27:H28)</f>
        <v>80.887676452440417</v>
      </c>
      <c r="J27" s="47">
        <f t="shared" ref="J27:J41" si="10">RANK(I27,$I$3:$I$41)</f>
        <v>16</v>
      </c>
      <c r="K27" s="49">
        <f>RANK(I27,$I$27:$I$41)</f>
        <v>4</v>
      </c>
      <c r="L27" s="38">
        <f>SUMPRODUCT(E27:E41,H27:H41)/SUM(H27:H41)</f>
        <v>77.310541772624049</v>
      </c>
      <c r="M27" s="68"/>
      <c r="O27" s="4"/>
    </row>
    <row r="28" spans="1:15" ht="15" x14ac:dyDescent="0.2">
      <c r="A28" s="58"/>
      <c r="B28" s="42"/>
      <c r="C28" s="44"/>
      <c r="D28" s="13" t="s">
        <v>22</v>
      </c>
      <c r="E28" s="17">
        <f>[1]IQT!$P$39</f>
        <v>77.22</v>
      </c>
      <c r="F28" s="18">
        <f t="shared" si="0"/>
        <v>27</v>
      </c>
      <c r="G28" s="18">
        <f t="shared" ref="G28:G41" si="11">RANK(E28,$E$27:$E$41)</f>
        <v>7</v>
      </c>
      <c r="H28" s="18">
        <f>'[1]IRS '!$L$64</f>
        <v>1451864</v>
      </c>
      <c r="I28" s="46"/>
      <c r="J28" s="48" t="e">
        <f t="shared" si="10"/>
        <v>#N/A</v>
      </c>
      <c r="K28" s="50"/>
      <c r="L28" s="39"/>
      <c r="M28" s="68"/>
      <c r="O28" s="4"/>
    </row>
    <row r="29" spans="1:15" ht="15" x14ac:dyDescent="0.2">
      <c r="A29" s="58"/>
      <c r="B29" s="41" t="s">
        <v>62</v>
      </c>
      <c r="C29" s="43" t="s">
        <v>41</v>
      </c>
      <c r="D29" s="13" t="s">
        <v>27</v>
      </c>
      <c r="E29" s="17">
        <f>[1]IQT!$P$40</f>
        <v>70.040000000000006</v>
      </c>
      <c r="F29" s="18">
        <f t="shared" si="0"/>
        <v>36</v>
      </c>
      <c r="G29" s="18">
        <f t="shared" si="11"/>
        <v>12</v>
      </c>
      <c r="H29" s="18">
        <f>'[1]IRS '!$L$65</f>
        <v>4346548</v>
      </c>
      <c r="I29" s="45">
        <f>SUMPRODUCT(E29:E30,H29:H30)/SUM(H29:H30)</f>
        <v>69.390538272255526</v>
      </c>
      <c r="J29" s="47">
        <f t="shared" si="10"/>
        <v>31</v>
      </c>
      <c r="K29" s="49">
        <f>RANK(I29,$I$27:$I$41)</f>
        <v>12</v>
      </c>
      <c r="L29" s="39"/>
      <c r="M29" s="68"/>
      <c r="O29" s="4"/>
    </row>
    <row r="30" spans="1:15" ht="15" x14ac:dyDescent="0.2">
      <c r="A30" s="58"/>
      <c r="B30" s="42"/>
      <c r="C30" s="44"/>
      <c r="D30" s="13" t="s">
        <v>22</v>
      </c>
      <c r="E30" s="17">
        <f>[1]IQT!$P$41</f>
        <v>67.34</v>
      </c>
      <c r="F30" s="18">
        <f t="shared" si="0"/>
        <v>38</v>
      </c>
      <c r="G30" s="18">
        <f t="shared" si="11"/>
        <v>14</v>
      </c>
      <c r="H30" s="18">
        <f>'[1]IRS '!$L$66</f>
        <v>1376671</v>
      </c>
      <c r="I30" s="46"/>
      <c r="J30" s="48" t="e">
        <f t="shared" si="10"/>
        <v>#N/A</v>
      </c>
      <c r="K30" s="50"/>
      <c r="L30" s="39"/>
      <c r="M30" s="68"/>
      <c r="O30" s="4"/>
    </row>
    <row r="31" spans="1:15" ht="15" x14ac:dyDescent="0.2">
      <c r="A31" s="58"/>
      <c r="B31" s="22" t="s">
        <v>63</v>
      </c>
      <c r="C31" s="13" t="s">
        <v>12</v>
      </c>
      <c r="D31" s="13" t="s">
        <v>12</v>
      </c>
      <c r="E31" s="17">
        <f>[1]IQT!$P$42</f>
        <v>69.47</v>
      </c>
      <c r="F31" s="18">
        <f t="shared" si="0"/>
        <v>37</v>
      </c>
      <c r="G31" s="18">
        <f t="shared" si="11"/>
        <v>13</v>
      </c>
      <c r="H31" s="18">
        <f>'[1]IRS '!$L$67</f>
        <v>4628940</v>
      </c>
      <c r="I31" s="17">
        <f t="shared" ref="I31:I41" si="12">+E31</f>
        <v>69.47</v>
      </c>
      <c r="J31" s="21">
        <f t="shared" si="10"/>
        <v>30</v>
      </c>
      <c r="K31" s="20">
        <f>RANK(I31,$I$27:$I$41)</f>
        <v>11</v>
      </c>
      <c r="L31" s="39"/>
      <c r="M31" s="68"/>
      <c r="O31" s="4"/>
    </row>
    <row r="32" spans="1:15" ht="15" x14ac:dyDescent="0.2">
      <c r="A32" s="58"/>
      <c r="B32" s="22" t="s">
        <v>64</v>
      </c>
      <c r="C32" s="13" t="s">
        <v>28</v>
      </c>
      <c r="D32" s="13" t="s">
        <v>28</v>
      </c>
      <c r="E32" s="17">
        <f>[1]IQT!$P$43</f>
        <v>71.03</v>
      </c>
      <c r="F32" s="18">
        <f t="shared" si="0"/>
        <v>35</v>
      </c>
      <c r="G32" s="18">
        <f t="shared" si="11"/>
        <v>11</v>
      </c>
      <c r="H32" s="18">
        <f>'[1]IRS '!$L$68</f>
        <v>1315113</v>
      </c>
      <c r="I32" s="17">
        <f t="shared" si="12"/>
        <v>71.03</v>
      </c>
      <c r="J32" s="21">
        <f t="shared" si="10"/>
        <v>29</v>
      </c>
      <c r="K32" s="20">
        <f t="shared" ref="K32:K41" si="13">RANK(I32,$I$27:$I$41)</f>
        <v>10</v>
      </c>
      <c r="L32" s="39"/>
      <c r="M32" s="68"/>
      <c r="O32" s="4"/>
    </row>
    <row r="33" spans="1:15" ht="15" x14ac:dyDescent="0.2">
      <c r="A33" s="58"/>
      <c r="B33" s="22" t="s">
        <v>65</v>
      </c>
      <c r="C33" s="13" t="s">
        <v>19</v>
      </c>
      <c r="D33" s="13" t="s">
        <v>19</v>
      </c>
      <c r="E33" s="17">
        <f>[1]IQT!$P$44</f>
        <v>75.680000000000007</v>
      </c>
      <c r="F33" s="18">
        <f t="shared" si="0"/>
        <v>30</v>
      </c>
      <c r="G33" s="18">
        <f t="shared" si="11"/>
        <v>8</v>
      </c>
      <c r="H33" s="18">
        <f>'[1]IRS '!$L$69</f>
        <v>5032432</v>
      </c>
      <c r="I33" s="17">
        <f t="shared" si="12"/>
        <v>75.680000000000007</v>
      </c>
      <c r="J33" s="21">
        <f t="shared" si="10"/>
        <v>24</v>
      </c>
      <c r="K33" s="20">
        <f t="shared" si="13"/>
        <v>7</v>
      </c>
      <c r="L33" s="39"/>
      <c r="M33" s="68"/>
      <c r="O33" s="4"/>
    </row>
    <row r="34" spans="1:15" ht="15" x14ac:dyDescent="0.2">
      <c r="A34" s="58"/>
      <c r="B34" s="22" t="s">
        <v>66</v>
      </c>
      <c r="C34" s="13" t="s">
        <v>23</v>
      </c>
      <c r="D34" s="13" t="s">
        <v>23</v>
      </c>
      <c r="E34" s="17">
        <f>[1]IQT!$P$45</f>
        <v>89.98</v>
      </c>
      <c r="F34" s="18">
        <f t="shared" si="0"/>
        <v>4</v>
      </c>
      <c r="G34" s="18">
        <f t="shared" si="11"/>
        <v>1</v>
      </c>
      <c r="H34" s="18">
        <f>'[1]IRS '!$L$70</f>
        <v>8384891</v>
      </c>
      <c r="I34" s="17">
        <f t="shared" si="12"/>
        <v>89.98</v>
      </c>
      <c r="J34" s="21">
        <f t="shared" si="10"/>
        <v>2</v>
      </c>
      <c r="K34" s="20">
        <f t="shared" si="13"/>
        <v>1</v>
      </c>
      <c r="L34" s="39"/>
      <c r="M34" s="68"/>
      <c r="O34" s="4"/>
    </row>
    <row r="35" spans="1:15" ht="15" x14ac:dyDescent="0.2">
      <c r="A35" s="58"/>
      <c r="B35" s="22" t="s">
        <v>67</v>
      </c>
      <c r="C35" s="13" t="s">
        <v>12</v>
      </c>
      <c r="D35" s="13" t="s">
        <v>12</v>
      </c>
      <c r="E35" s="17">
        <f>[1]IQT!$P$46</f>
        <v>73.430000000000007</v>
      </c>
      <c r="F35" s="18">
        <f t="shared" si="0"/>
        <v>33</v>
      </c>
      <c r="G35" s="18">
        <f t="shared" si="11"/>
        <v>10</v>
      </c>
      <c r="H35" s="18">
        <f>'[1]IRS '!$L$71</f>
        <v>1106043</v>
      </c>
      <c r="I35" s="17">
        <f t="shared" si="12"/>
        <v>73.430000000000007</v>
      </c>
      <c r="J35" s="21">
        <f t="shared" si="10"/>
        <v>27</v>
      </c>
      <c r="K35" s="20">
        <f t="shared" si="13"/>
        <v>9</v>
      </c>
      <c r="L35" s="39"/>
      <c r="M35" s="68"/>
      <c r="O35" s="4"/>
    </row>
    <row r="36" spans="1:15" ht="15" x14ac:dyDescent="0.2">
      <c r="A36" s="58"/>
      <c r="B36" s="22" t="s">
        <v>68</v>
      </c>
      <c r="C36" s="13" t="s">
        <v>24</v>
      </c>
      <c r="D36" s="13" t="s">
        <v>24</v>
      </c>
      <c r="E36" s="17">
        <f>[1]IQT!$P$47</f>
        <v>80.39</v>
      </c>
      <c r="F36" s="18">
        <f t="shared" si="0"/>
        <v>20</v>
      </c>
      <c r="G36" s="18">
        <f t="shared" si="11"/>
        <v>5</v>
      </c>
      <c r="H36" s="18">
        <f>'[1]IRS '!$L$72</f>
        <v>6570371</v>
      </c>
      <c r="I36" s="17">
        <f t="shared" si="12"/>
        <v>80.39</v>
      </c>
      <c r="J36" s="21">
        <f t="shared" si="10"/>
        <v>17</v>
      </c>
      <c r="K36" s="20">
        <f t="shared" si="13"/>
        <v>5</v>
      </c>
      <c r="L36" s="39"/>
      <c r="M36" s="68"/>
      <c r="O36" s="4"/>
    </row>
    <row r="37" spans="1:15" ht="15" x14ac:dyDescent="0.2">
      <c r="A37" s="58"/>
      <c r="B37" s="22" t="s">
        <v>69</v>
      </c>
      <c r="C37" s="13" t="s">
        <v>21</v>
      </c>
      <c r="D37" s="13" t="s">
        <v>21</v>
      </c>
      <c r="E37" s="17">
        <f>[1]IQT!$P$48</f>
        <v>57.54</v>
      </c>
      <c r="F37" s="18">
        <f t="shared" si="0"/>
        <v>39</v>
      </c>
      <c r="G37" s="18">
        <f t="shared" si="11"/>
        <v>15</v>
      </c>
      <c r="H37" s="18">
        <f>'[1]IRS '!$L$73</f>
        <v>4357660</v>
      </c>
      <c r="I37" s="17">
        <f t="shared" si="12"/>
        <v>57.54</v>
      </c>
      <c r="J37" s="21">
        <f t="shared" si="10"/>
        <v>32</v>
      </c>
      <c r="K37" s="20">
        <f t="shared" si="13"/>
        <v>13</v>
      </c>
      <c r="L37" s="39"/>
      <c r="M37" s="68"/>
      <c r="O37" s="4"/>
    </row>
    <row r="38" spans="1:15" ht="15" x14ac:dyDescent="0.2">
      <c r="A38" s="58"/>
      <c r="B38" s="22" t="s">
        <v>70</v>
      </c>
      <c r="C38" s="13" t="s">
        <v>20</v>
      </c>
      <c r="D38" s="13" t="s">
        <v>20</v>
      </c>
      <c r="E38" s="17">
        <f>[1]IQT!$P$49</f>
        <v>73.52</v>
      </c>
      <c r="F38" s="18">
        <f t="shared" si="0"/>
        <v>32</v>
      </c>
      <c r="G38" s="18">
        <f t="shared" si="11"/>
        <v>9</v>
      </c>
      <c r="H38" s="18">
        <f>'[1]IRS '!$L$74</f>
        <v>6862670</v>
      </c>
      <c r="I38" s="17">
        <f t="shared" si="12"/>
        <v>73.52</v>
      </c>
      <c r="J38" s="21">
        <f t="shared" si="10"/>
        <v>26</v>
      </c>
      <c r="K38" s="20">
        <f t="shared" si="13"/>
        <v>8</v>
      </c>
      <c r="L38" s="39"/>
      <c r="M38" s="68"/>
      <c r="O38" s="4"/>
    </row>
    <row r="39" spans="1:15" ht="15" x14ac:dyDescent="0.2">
      <c r="A39" s="58"/>
      <c r="B39" s="22" t="s">
        <v>71</v>
      </c>
      <c r="C39" s="13" t="s">
        <v>20</v>
      </c>
      <c r="D39" s="13" t="s">
        <v>20</v>
      </c>
      <c r="E39" s="17">
        <f>[1]IQT!$P$50</f>
        <v>79.83</v>
      </c>
      <c r="F39" s="18">
        <f t="shared" si="0"/>
        <v>22</v>
      </c>
      <c r="G39" s="18">
        <f t="shared" si="11"/>
        <v>6</v>
      </c>
      <c r="H39" s="18">
        <f>'[1]IRS '!$L$75</f>
        <v>5440532</v>
      </c>
      <c r="I39" s="17">
        <f t="shared" si="12"/>
        <v>79.83</v>
      </c>
      <c r="J39" s="21">
        <f t="shared" si="10"/>
        <v>18</v>
      </c>
      <c r="K39" s="20">
        <f t="shared" si="13"/>
        <v>6</v>
      </c>
      <c r="L39" s="39"/>
      <c r="M39" s="68"/>
      <c r="O39" s="4"/>
    </row>
    <row r="40" spans="1:15" ht="15" x14ac:dyDescent="0.2">
      <c r="A40" s="58"/>
      <c r="B40" s="22" t="s">
        <v>72</v>
      </c>
      <c r="C40" s="28" t="s">
        <v>86</v>
      </c>
      <c r="D40" s="28" t="s">
        <v>86</v>
      </c>
      <c r="E40" s="17">
        <f>[1]IQT!$P$51</f>
        <v>86.35</v>
      </c>
      <c r="F40" s="18">
        <f t="shared" si="0"/>
        <v>11</v>
      </c>
      <c r="G40" s="18">
        <f t="shared" si="11"/>
        <v>2</v>
      </c>
      <c r="H40" s="18">
        <f>'[1]IRS '!$L$76</f>
        <v>3019536</v>
      </c>
      <c r="I40" s="17">
        <f t="shared" si="12"/>
        <v>86.35</v>
      </c>
      <c r="J40" s="21">
        <f t="shared" si="10"/>
        <v>6</v>
      </c>
      <c r="K40" s="20">
        <f t="shared" si="13"/>
        <v>2</v>
      </c>
      <c r="L40" s="39"/>
      <c r="M40" s="68"/>
      <c r="O40" s="4"/>
    </row>
    <row r="41" spans="1:15" ht="15" x14ac:dyDescent="0.2">
      <c r="A41" s="59"/>
      <c r="B41" s="22" t="s">
        <v>73</v>
      </c>
      <c r="C41" s="13" t="s">
        <v>13</v>
      </c>
      <c r="D41" s="13" t="s">
        <v>13</v>
      </c>
      <c r="E41" s="17">
        <f>[1]IQT!$P$52</f>
        <v>85.96</v>
      </c>
      <c r="F41" s="18">
        <f t="shared" si="0"/>
        <v>12</v>
      </c>
      <c r="G41" s="18">
        <f t="shared" si="11"/>
        <v>3</v>
      </c>
      <c r="H41" s="18">
        <f>'[1]IRS '!$L$77</f>
        <v>1875734</v>
      </c>
      <c r="I41" s="17">
        <f t="shared" si="12"/>
        <v>85.96</v>
      </c>
      <c r="J41" s="21">
        <f t="shared" si="10"/>
        <v>8</v>
      </c>
      <c r="K41" s="20">
        <f t="shared" si="13"/>
        <v>3</v>
      </c>
      <c r="L41" s="39"/>
      <c r="M41" s="69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J22:J23"/>
    <mergeCell ref="K22:K23"/>
    <mergeCell ref="B15:B16"/>
    <mergeCell ref="C15:C16"/>
    <mergeCell ref="I15:I16"/>
    <mergeCell ref="J15:J16"/>
    <mergeCell ref="K15:K16"/>
    <mergeCell ref="A27:A41"/>
    <mergeCell ref="B27:B28"/>
    <mergeCell ref="C27:C28"/>
    <mergeCell ref="I27:I28"/>
    <mergeCell ref="J27:J28"/>
    <mergeCell ref="L14:L26"/>
    <mergeCell ref="L27:L41"/>
    <mergeCell ref="B29:B30"/>
    <mergeCell ref="C29:C30"/>
    <mergeCell ref="I29:I30"/>
    <mergeCell ref="J29:J30"/>
    <mergeCell ref="K29:K30"/>
    <mergeCell ref="K27:K28"/>
    <mergeCell ref="B25:B26"/>
    <mergeCell ref="C25:C26"/>
    <mergeCell ref="I25:I26"/>
    <mergeCell ref="J25:J26"/>
    <mergeCell ref="K25:K26"/>
    <mergeCell ref="B22:B23"/>
    <mergeCell ref="C22:C23"/>
    <mergeCell ref="I22:I23"/>
  </mergeCells>
  <conditionalFormatting sqref="E3:E41">
    <cfRule type="cellIs" dxfId="22" priority="7" operator="lessThan">
      <formula>60</formula>
    </cfRule>
    <cfRule type="cellIs" dxfId="21" priority="8" operator="between">
      <formula>59.99</formula>
      <formula>76</formula>
    </cfRule>
    <cfRule type="cellIs" dxfId="20" priority="9" operator="greaterThan">
      <formula>93</formula>
    </cfRule>
    <cfRule type="cellIs" dxfId="19" priority="10" operator="between">
      <formula>75.99</formula>
      <formula>93</formula>
    </cfRule>
  </conditionalFormatting>
  <conditionalFormatting sqref="I3:I41">
    <cfRule type="cellIs" dxfId="18" priority="1" operator="between">
      <formula>75.99</formula>
      <formula>93</formula>
    </cfRule>
    <cfRule type="cellIs" dxfId="17" priority="3" operator="greaterThan">
      <formula>93</formula>
    </cfRule>
    <cfRule type="cellIs" dxfId="16" priority="4" operator="lessThan">
      <formula>60</formula>
    </cfRule>
    <cfRule type="cellIs" dxfId="15" priority="5" operator="between">
      <formula>59.99</formula>
      <formula>76</formula>
    </cfRule>
  </conditionalFormatting>
  <conditionalFormatting sqref="I27:I41">
    <cfRule type="cellIs" dxfId="14" priority="6" operator="between">
      <formula>75.99</formula>
      <formula>93</formula>
    </cfRule>
  </conditionalFormatting>
  <conditionalFormatting sqref="L3:M3 L27">
    <cfRule type="cellIs" dxfId="13" priority="75" operator="between">
      <formula>75.99</formula>
      <formula>93</formula>
    </cfRule>
  </conditionalFormatting>
  <conditionalFormatting sqref="L3:M3">
    <cfRule type="cellIs" dxfId="12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zoomScale="85" zoomScaleNormal="85" workbookViewId="0">
      <selection activeCell="E3" sqref="E3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92.25" customHeight="1" x14ac:dyDescent="0.2">
      <c r="A2" s="26" t="s">
        <v>81</v>
      </c>
      <c r="B2" s="26" t="s">
        <v>79</v>
      </c>
      <c r="C2" s="26" t="s">
        <v>25</v>
      </c>
      <c r="D2" s="26" t="s">
        <v>1</v>
      </c>
      <c r="E2" s="26" t="s">
        <v>82</v>
      </c>
      <c r="F2" s="26" t="s">
        <v>36</v>
      </c>
      <c r="G2" s="26" t="s">
        <v>77</v>
      </c>
      <c r="H2" s="27" t="s">
        <v>84</v>
      </c>
      <c r="I2" s="26" t="s">
        <v>35</v>
      </c>
      <c r="J2" s="26" t="s">
        <v>37</v>
      </c>
      <c r="K2" s="26" t="s">
        <v>76</v>
      </c>
      <c r="L2" s="26" t="s">
        <v>78</v>
      </c>
      <c r="M2" s="26" t="s">
        <v>0</v>
      </c>
    </row>
    <row r="3" spans="1:15" ht="15" customHeight="1" x14ac:dyDescent="0.2">
      <c r="A3" s="80" t="s">
        <v>74</v>
      </c>
      <c r="B3" s="76" t="s">
        <v>42</v>
      </c>
      <c r="C3" s="77" t="s">
        <v>38</v>
      </c>
      <c r="D3" s="28" t="s">
        <v>3</v>
      </c>
      <c r="E3" s="29">
        <f>'[2]MÉDIAS INDICADORES'!$CS$5</f>
        <v>86.71</v>
      </c>
      <c r="F3" s="30">
        <f t="shared" ref="F3:F41" si="0">RANK(E3,$E$3:$E$41)</f>
        <v>10</v>
      </c>
      <c r="G3" s="30">
        <f t="shared" ref="G3:G13" si="1">RANK(E3,$E$3:$E$13)</f>
        <v>4</v>
      </c>
      <c r="H3" s="30">
        <f>'[3]IRS IRO Passageiros Transportad'!$CQ$2</f>
        <v>6369692</v>
      </c>
      <c r="I3" s="78">
        <f>SUMPRODUCT(E3:E4,H3:H4)/SUM(H3:H4)</f>
        <v>87.670506157813051</v>
      </c>
      <c r="J3" s="79">
        <f>RANK(I3,$I$3:$I$41)</f>
        <v>3</v>
      </c>
      <c r="K3" s="74">
        <f>RANK(I3,$I$3:$I$13)</f>
        <v>1</v>
      </c>
      <c r="L3" s="90">
        <f>SUMPRODUCT(E3:E13,H3:H13)/SUM(H3:H13)</f>
        <v>80.900960751052679</v>
      </c>
      <c r="M3" s="90">
        <f>SUMPRODUCT(E3:E41,H3:H41)/SUM(H3:H41)</f>
        <v>79.656285579728831</v>
      </c>
    </row>
    <row r="4" spans="1:15" ht="15" x14ac:dyDescent="0.2">
      <c r="A4" s="80"/>
      <c r="B4" s="76"/>
      <c r="C4" s="77"/>
      <c r="D4" s="28" t="s">
        <v>4</v>
      </c>
      <c r="E4" s="29">
        <f>'[2]MÉDIAS INDICADORES'!$CS$6</f>
        <v>93.42</v>
      </c>
      <c r="F4" s="30">
        <f t="shared" si="0"/>
        <v>2</v>
      </c>
      <c r="G4" s="30">
        <f t="shared" si="1"/>
        <v>1</v>
      </c>
      <c r="H4" s="30">
        <f>'[3]IRS IRO Passageiros Transportad'!$CQ$3</f>
        <v>1064116</v>
      </c>
      <c r="I4" s="78"/>
      <c r="J4" s="79"/>
      <c r="K4" s="74"/>
      <c r="L4" s="90"/>
      <c r="M4" s="90"/>
    </row>
    <row r="5" spans="1:15" ht="15" x14ac:dyDescent="0.2">
      <c r="A5" s="80"/>
      <c r="B5" s="31" t="s">
        <v>43</v>
      </c>
      <c r="C5" s="28" t="s">
        <v>5</v>
      </c>
      <c r="D5" s="28" t="s">
        <v>6</v>
      </c>
      <c r="E5" s="29">
        <f>'[2]MÉDIAS INDICADORES'!$CS$7</f>
        <v>76.709999999999994</v>
      </c>
      <c r="F5" s="30">
        <f t="shared" si="0"/>
        <v>29</v>
      </c>
      <c r="G5" s="30">
        <f t="shared" si="1"/>
        <v>10</v>
      </c>
      <c r="H5" s="30">
        <f>'[3]IRS IRO Passageiros Transportad'!$CQ$5</f>
        <v>5581706</v>
      </c>
      <c r="I5" s="29">
        <f t="shared" ref="I5:I10" si="2">+E5</f>
        <v>76.709999999999994</v>
      </c>
      <c r="J5" s="32">
        <f t="shared" ref="J5:J11" si="3">RANK(I5,$I$3:$I$41)</f>
        <v>23</v>
      </c>
      <c r="K5" s="33">
        <f t="shared" ref="K5:K11" si="4">RANK(I5,$I$3:$I$13)</f>
        <v>8</v>
      </c>
      <c r="L5" s="90"/>
      <c r="M5" s="90"/>
    </row>
    <row r="6" spans="1:15" ht="15" x14ac:dyDescent="0.2">
      <c r="A6" s="80"/>
      <c r="B6" s="31" t="s">
        <v>44</v>
      </c>
      <c r="C6" s="28" t="s">
        <v>32</v>
      </c>
      <c r="D6" s="28" t="s">
        <v>32</v>
      </c>
      <c r="E6" s="29">
        <f>'[2]MÉDIAS INDICADORES'!$CS$8</f>
        <v>78.180000000000007</v>
      </c>
      <c r="F6" s="30">
        <f t="shared" si="0"/>
        <v>26</v>
      </c>
      <c r="G6" s="30">
        <f t="shared" si="1"/>
        <v>8</v>
      </c>
      <c r="H6" s="30">
        <f>'[3]IRS IRO Passageiros Transportad'!$CQ$7</f>
        <v>6963061</v>
      </c>
      <c r="I6" s="29">
        <f t="shared" si="2"/>
        <v>78.180000000000007</v>
      </c>
      <c r="J6" s="32">
        <f t="shared" si="3"/>
        <v>21</v>
      </c>
      <c r="K6" s="33">
        <f t="shared" si="4"/>
        <v>6</v>
      </c>
      <c r="L6" s="90"/>
      <c r="M6" s="90"/>
    </row>
    <row r="7" spans="1:15" ht="15" x14ac:dyDescent="0.2">
      <c r="A7" s="80"/>
      <c r="B7" s="31" t="s">
        <v>45</v>
      </c>
      <c r="C7" s="28" t="s">
        <v>30</v>
      </c>
      <c r="D7" s="28" t="s">
        <v>30</v>
      </c>
      <c r="E7" s="29">
        <f>'[2]MÉDIAS INDICADORES'!$CS$9</f>
        <v>80.98</v>
      </c>
      <c r="F7" s="30">
        <f t="shared" si="0"/>
        <v>18</v>
      </c>
      <c r="G7" s="30">
        <f t="shared" si="1"/>
        <v>5</v>
      </c>
      <c r="H7" s="30">
        <f>'[3]IRS IRO Passageiros Transportad'!$CQ$9</f>
        <v>4211346</v>
      </c>
      <c r="I7" s="29">
        <f t="shared" si="2"/>
        <v>80.98</v>
      </c>
      <c r="J7" s="32">
        <f t="shared" si="3"/>
        <v>15</v>
      </c>
      <c r="K7" s="33">
        <f t="shared" si="4"/>
        <v>4</v>
      </c>
      <c r="L7" s="90"/>
      <c r="M7" s="90"/>
    </row>
    <row r="8" spans="1:15" ht="15" x14ac:dyDescent="0.2">
      <c r="A8" s="80"/>
      <c r="B8" s="31" t="s">
        <v>46</v>
      </c>
      <c r="C8" s="28" t="s">
        <v>10</v>
      </c>
      <c r="D8" s="28" t="s">
        <v>10</v>
      </c>
      <c r="E8" s="29">
        <f>'[2]MÉDIAS INDICADORES'!$CS$10</f>
        <v>78.760000000000005</v>
      </c>
      <c r="F8" s="30">
        <f t="shared" si="0"/>
        <v>24</v>
      </c>
      <c r="G8" s="30">
        <f t="shared" si="1"/>
        <v>7</v>
      </c>
      <c r="H8" s="30">
        <f>'[3]IRS IRO Passageiros Transportad'!$CQ$11</f>
        <v>5855217</v>
      </c>
      <c r="I8" s="29">
        <f t="shared" si="2"/>
        <v>78.760000000000005</v>
      </c>
      <c r="J8" s="32">
        <f t="shared" si="3"/>
        <v>19</v>
      </c>
      <c r="K8" s="33">
        <f t="shared" si="4"/>
        <v>5</v>
      </c>
      <c r="L8" s="90"/>
      <c r="M8" s="90"/>
    </row>
    <row r="9" spans="1:15" ht="15" x14ac:dyDescent="0.2">
      <c r="A9" s="80"/>
      <c r="B9" s="31" t="s">
        <v>47</v>
      </c>
      <c r="C9" s="28" t="s">
        <v>31</v>
      </c>
      <c r="D9" s="28" t="s">
        <v>31</v>
      </c>
      <c r="E9" s="29">
        <f>'[2]MÉDIAS INDICADORES'!$CS$11</f>
        <v>75.680000000000007</v>
      </c>
      <c r="F9" s="30">
        <f t="shared" si="0"/>
        <v>30</v>
      </c>
      <c r="G9" s="30">
        <f t="shared" si="1"/>
        <v>11</v>
      </c>
      <c r="H9" s="30">
        <f>'[3]IRS IRO Passageiros Transportad'!$CQ$13</f>
        <v>4892760</v>
      </c>
      <c r="I9" s="29">
        <f t="shared" si="2"/>
        <v>75.680000000000007</v>
      </c>
      <c r="J9" s="32">
        <f t="shared" si="3"/>
        <v>24</v>
      </c>
      <c r="K9" s="33">
        <f t="shared" si="4"/>
        <v>9</v>
      </c>
      <c r="L9" s="90"/>
      <c r="M9" s="90"/>
      <c r="N9" s="3"/>
    </row>
    <row r="10" spans="1:15" ht="15" x14ac:dyDescent="0.2">
      <c r="A10" s="80"/>
      <c r="B10" s="31" t="s">
        <v>48</v>
      </c>
      <c r="C10" s="28" t="s">
        <v>32</v>
      </c>
      <c r="D10" s="28" t="s">
        <v>32</v>
      </c>
      <c r="E10" s="29">
        <f>'[2]MÉDIAS INDICADORES'!$CS$12</f>
        <v>76.73</v>
      </c>
      <c r="F10" s="30">
        <f t="shared" si="0"/>
        <v>28</v>
      </c>
      <c r="G10" s="30">
        <f t="shared" si="1"/>
        <v>9</v>
      </c>
      <c r="H10" s="30">
        <f>'[3]IRS IRO Passageiros Transportad'!$CQ$15</f>
        <v>5724270</v>
      </c>
      <c r="I10" s="29">
        <f t="shared" si="2"/>
        <v>76.73</v>
      </c>
      <c r="J10" s="32">
        <f t="shared" si="3"/>
        <v>22</v>
      </c>
      <c r="K10" s="33">
        <f t="shared" si="4"/>
        <v>7</v>
      </c>
      <c r="L10" s="90"/>
      <c r="M10" s="90"/>
    </row>
    <row r="11" spans="1:15" ht="15" customHeight="1" x14ac:dyDescent="0.2">
      <c r="A11" s="80"/>
      <c r="B11" s="76" t="s">
        <v>49</v>
      </c>
      <c r="C11" s="77" t="s">
        <v>39</v>
      </c>
      <c r="D11" s="28" t="s">
        <v>33</v>
      </c>
      <c r="E11" s="29">
        <f>'[2]MÉDIAS INDICADORES'!$CS$13</f>
        <v>87.93</v>
      </c>
      <c r="F11" s="30">
        <f t="shared" si="0"/>
        <v>5</v>
      </c>
      <c r="G11" s="30">
        <f t="shared" si="1"/>
        <v>2</v>
      </c>
      <c r="H11" s="30">
        <f>'[3]IRS IRO Passageiros Transportad'!$CQ$17</f>
        <v>5408631</v>
      </c>
      <c r="I11" s="78">
        <f>SUMPRODUCT(E11:E12,H11:H12)/SUM(H11:H12)</f>
        <v>85.499946434759266</v>
      </c>
      <c r="J11" s="79">
        <f t="shared" si="3"/>
        <v>9</v>
      </c>
      <c r="K11" s="74">
        <f t="shared" si="4"/>
        <v>3</v>
      </c>
      <c r="L11" s="90"/>
      <c r="M11" s="90"/>
    </row>
    <row r="12" spans="1:15" ht="15" x14ac:dyDescent="0.2">
      <c r="A12" s="80"/>
      <c r="B12" s="76"/>
      <c r="C12" s="77"/>
      <c r="D12" s="28" t="s">
        <v>26</v>
      </c>
      <c r="E12" s="29">
        <f>'[2]MÉDIAS INDICADORES'!$CS$14</f>
        <v>80.73</v>
      </c>
      <c r="F12" s="30">
        <f t="shared" si="0"/>
        <v>19</v>
      </c>
      <c r="G12" s="30">
        <f t="shared" si="1"/>
        <v>6</v>
      </c>
      <c r="H12" s="30">
        <f>'[3]IRS IRO Passageiros Transportad'!$CQ$19</f>
        <v>2755432</v>
      </c>
      <c r="I12" s="78"/>
      <c r="J12" s="79"/>
      <c r="K12" s="74"/>
      <c r="L12" s="90"/>
      <c r="M12" s="90"/>
      <c r="O12" s="4"/>
    </row>
    <row r="13" spans="1:15" ht="15" x14ac:dyDescent="0.2">
      <c r="A13" s="80"/>
      <c r="B13" s="31" t="s">
        <v>50</v>
      </c>
      <c r="C13" s="28" t="s">
        <v>11</v>
      </c>
      <c r="D13" s="28" t="s">
        <v>11</v>
      </c>
      <c r="E13" s="29">
        <f>'[2]MÉDIAS INDICADORES'!$CS$15</f>
        <v>87.05</v>
      </c>
      <c r="F13" s="30">
        <f t="shared" si="0"/>
        <v>8</v>
      </c>
      <c r="G13" s="30">
        <f t="shared" si="1"/>
        <v>3</v>
      </c>
      <c r="H13" s="30">
        <f>'[3]IRS IRO Passageiros Transportad'!$CQ$22</f>
        <v>2617085</v>
      </c>
      <c r="I13" s="29">
        <f>+E13</f>
        <v>87.05</v>
      </c>
      <c r="J13" s="32">
        <f>RANK(I13,$I$3:$I$41)</f>
        <v>5</v>
      </c>
      <c r="K13" s="34">
        <f>RANK(I13,$I$3:$I$13)</f>
        <v>2</v>
      </c>
      <c r="L13" s="90"/>
      <c r="M13" s="90"/>
    </row>
    <row r="14" spans="1:15" ht="30.75" customHeight="1" x14ac:dyDescent="0.2">
      <c r="A14" s="80" t="s">
        <v>83</v>
      </c>
      <c r="B14" s="31" t="s">
        <v>51</v>
      </c>
      <c r="C14" s="28" t="s">
        <v>39</v>
      </c>
      <c r="D14" s="28" t="s">
        <v>7</v>
      </c>
      <c r="E14" s="29">
        <f>'[2]MÉDIAS INDICADORES'!$CS$16</f>
        <v>81.47</v>
      </c>
      <c r="F14" s="30">
        <f t="shared" si="0"/>
        <v>17</v>
      </c>
      <c r="G14" s="30">
        <f t="shared" ref="G14:G26" si="5">RANK(E14,$E$14:$E$26)</f>
        <v>9</v>
      </c>
      <c r="H14" s="30">
        <f>'[3]IRS IRO Passageiros Transportad'!$CQ$25</f>
        <v>1842977</v>
      </c>
      <c r="I14" s="29">
        <f>+E14</f>
        <v>81.47</v>
      </c>
      <c r="J14" s="32"/>
      <c r="K14" s="34"/>
      <c r="L14" s="90">
        <f>SUMPRODUCT(E14:E26,H14:H26)/SUM(H14:H26)</f>
        <v>81.846950293391714</v>
      </c>
      <c r="M14" s="90"/>
    </row>
    <row r="15" spans="1:15" ht="15" customHeight="1" x14ac:dyDescent="0.2">
      <c r="A15" s="80"/>
      <c r="B15" s="76" t="s">
        <v>52</v>
      </c>
      <c r="C15" s="77" t="s">
        <v>38</v>
      </c>
      <c r="D15" s="28" t="s">
        <v>3</v>
      </c>
      <c r="E15" s="29">
        <f>'[2]MÉDIAS INDICADORES'!$CS$17</f>
        <v>96.67</v>
      </c>
      <c r="F15" s="30">
        <f t="shared" si="0"/>
        <v>1</v>
      </c>
      <c r="G15" s="30">
        <f t="shared" si="5"/>
        <v>1</v>
      </c>
      <c r="H15" s="30">
        <f>'[3]IRS IRO Passageiros Transportad'!$CQ$29</f>
        <v>2047774</v>
      </c>
      <c r="I15" s="78">
        <f>SUMPRODUCT(E15:E16,H15:H16)/SUM(H15:H16)</f>
        <v>95.665790834409137</v>
      </c>
      <c r="J15" s="79">
        <f>RANK(I15,$I$3:$I$41)</f>
        <v>1</v>
      </c>
      <c r="K15" s="74">
        <f>RANK(I15,$I$14:$I$26)</f>
        <v>1</v>
      </c>
      <c r="L15" s="90"/>
      <c r="M15" s="90"/>
    </row>
    <row r="16" spans="1:15" ht="15" x14ac:dyDescent="0.2">
      <c r="A16" s="80"/>
      <c r="B16" s="76"/>
      <c r="C16" s="77"/>
      <c r="D16" s="28" t="s">
        <v>4</v>
      </c>
      <c r="E16" s="29">
        <f>'[2]MÉDIAS INDICADORES'!$CS$18</f>
        <v>87.89</v>
      </c>
      <c r="F16" s="30">
        <f t="shared" si="0"/>
        <v>6</v>
      </c>
      <c r="G16" s="30">
        <f t="shared" si="5"/>
        <v>3</v>
      </c>
      <c r="H16" s="30">
        <f>'[3]IRS IRO Passageiros Transportad'!$CQ$30</f>
        <v>264461</v>
      </c>
      <c r="I16" s="78"/>
      <c r="J16" s="79"/>
      <c r="K16" s="74"/>
      <c r="L16" s="90"/>
      <c r="M16" s="90"/>
    </row>
    <row r="17" spans="1:15" ht="15" x14ac:dyDescent="0.2">
      <c r="A17" s="80"/>
      <c r="B17" s="31" t="s">
        <v>53</v>
      </c>
      <c r="C17" s="28" t="s">
        <v>5</v>
      </c>
      <c r="D17" s="28" t="s">
        <v>6</v>
      </c>
      <c r="E17" s="29">
        <f>'[2]MÉDIAS INDICADORES'!$CS$19</f>
        <v>73.33</v>
      </c>
      <c r="F17" s="30">
        <f t="shared" si="0"/>
        <v>34</v>
      </c>
      <c r="G17" s="30">
        <f t="shared" si="5"/>
        <v>13</v>
      </c>
      <c r="H17" s="30">
        <f>'[3]IRS IRO Passageiros Transportad'!$CQ$32</f>
        <v>6784421</v>
      </c>
      <c r="I17" s="29">
        <f t="shared" ref="I17:I24" si="6">+E17</f>
        <v>73.33</v>
      </c>
      <c r="J17" s="32">
        <f t="shared" ref="J17:J25" si="7">RANK(I17,$I$3:$I$41)</f>
        <v>28</v>
      </c>
      <c r="K17" s="33">
        <f t="shared" ref="K17:K25" si="8">RANK(I17,$I$14:$I$26)</f>
        <v>10</v>
      </c>
      <c r="L17" s="90"/>
      <c r="M17" s="90"/>
    </row>
    <row r="18" spans="1:15" ht="15" x14ac:dyDescent="0.2">
      <c r="A18" s="80"/>
      <c r="B18" s="31" t="s">
        <v>54</v>
      </c>
      <c r="C18" s="28" t="s">
        <v>32</v>
      </c>
      <c r="D18" s="28" t="s">
        <v>32</v>
      </c>
      <c r="E18" s="29">
        <f>'[2]MÉDIAS INDICADORES'!$CS$20</f>
        <v>78.47</v>
      </c>
      <c r="F18" s="30">
        <f t="shared" si="0"/>
        <v>25</v>
      </c>
      <c r="G18" s="30">
        <f t="shared" si="5"/>
        <v>12</v>
      </c>
      <c r="H18" s="30">
        <f>'[3]IRS IRO Passageiros Transportad'!$CQ$34</f>
        <v>5367182</v>
      </c>
      <c r="I18" s="29">
        <f t="shared" si="6"/>
        <v>78.47</v>
      </c>
      <c r="J18" s="32">
        <f t="shared" si="7"/>
        <v>20</v>
      </c>
      <c r="K18" s="33">
        <f t="shared" si="8"/>
        <v>9</v>
      </c>
      <c r="L18" s="90"/>
      <c r="M18" s="90"/>
    </row>
    <row r="19" spans="1:15" ht="15" x14ac:dyDescent="0.2">
      <c r="A19" s="80"/>
      <c r="B19" s="31" t="s">
        <v>55</v>
      </c>
      <c r="C19" s="28" t="s">
        <v>8</v>
      </c>
      <c r="D19" s="28" t="s">
        <v>9</v>
      </c>
      <c r="E19" s="29">
        <f>'[2]MÉDIAS INDICADORES'!$CS$21</f>
        <v>82.04</v>
      </c>
      <c r="F19" s="30">
        <f t="shared" si="0"/>
        <v>15</v>
      </c>
      <c r="G19" s="30">
        <f t="shared" si="5"/>
        <v>8</v>
      </c>
      <c r="H19" s="30">
        <f>'[3]IRS IRO Passageiros Transportad'!$CQ$36</f>
        <v>5787362</v>
      </c>
      <c r="I19" s="29">
        <f t="shared" si="6"/>
        <v>82.04</v>
      </c>
      <c r="J19" s="32">
        <f t="shared" si="7"/>
        <v>13</v>
      </c>
      <c r="K19" s="33">
        <f t="shared" si="8"/>
        <v>7</v>
      </c>
      <c r="L19" s="90"/>
      <c r="M19" s="90"/>
    </row>
    <row r="20" spans="1:15" ht="15" x14ac:dyDescent="0.2">
      <c r="A20" s="80"/>
      <c r="B20" s="31" t="s">
        <v>56</v>
      </c>
      <c r="C20" s="28" t="s">
        <v>30</v>
      </c>
      <c r="D20" s="28" t="s">
        <v>30</v>
      </c>
      <c r="E20" s="29">
        <f>'[2]MÉDIAS INDICADORES'!$CS$22</f>
        <v>82.85</v>
      </c>
      <c r="F20" s="30">
        <f t="shared" si="0"/>
        <v>14</v>
      </c>
      <c r="G20" s="30">
        <f t="shared" si="5"/>
        <v>7</v>
      </c>
      <c r="H20" s="30">
        <f>'[3]IRS IRO Passageiros Transportad'!$CQ$38</f>
        <v>3309353</v>
      </c>
      <c r="I20" s="29">
        <f t="shared" si="6"/>
        <v>82.85</v>
      </c>
      <c r="J20" s="32">
        <f t="shared" si="7"/>
        <v>12</v>
      </c>
      <c r="K20" s="33">
        <f t="shared" si="8"/>
        <v>6</v>
      </c>
      <c r="L20" s="90"/>
      <c r="M20" s="90"/>
    </row>
    <row r="21" spans="1:15" ht="15" x14ac:dyDescent="0.2">
      <c r="A21" s="80"/>
      <c r="B21" s="31" t="s">
        <v>57</v>
      </c>
      <c r="C21" s="28" t="s">
        <v>10</v>
      </c>
      <c r="D21" s="28" t="s">
        <v>10</v>
      </c>
      <c r="E21" s="29">
        <f>'[2]MÉDIAS INDICADORES'!$CS$23</f>
        <v>83.87</v>
      </c>
      <c r="F21" s="30">
        <f t="shared" si="0"/>
        <v>13</v>
      </c>
      <c r="G21" s="30">
        <f t="shared" si="5"/>
        <v>6</v>
      </c>
      <c r="H21" s="30">
        <f>'[3]IRS IRO Passageiros Transportad'!$CQ$40</f>
        <v>2452911</v>
      </c>
      <c r="I21" s="29">
        <f t="shared" si="6"/>
        <v>83.87</v>
      </c>
      <c r="J21" s="32">
        <f t="shared" si="7"/>
        <v>10</v>
      </c>
      <c r="K21" s="33">
        <f t="shared" si="8"/>
        <v>4</v>
      </c>
      <c r="L21" s="90"/>
      <c r="M21" s="90"/>
    </row>
    <row r="22" spans="1:15" ht="15" x14ac:dyDescent="0.2">
      <c r="A22" s="80"/>
      <c r="B22" s="81" t="s">
        <v>58</v>
      </c>
      <c r="C22" s="83" t="s">
        <v>40</v>
      </c>
      <c r="D22" s="28" t="s">
        <v>29</v>
      </c>
      <c r="E22" s="29">
        <f>'[2]MÉDIAS INDICADORES'!$CS$24</f>
        <v>79.08</v>
      </c>
      <c r="F22" s="30">
        <f t="shared" si="0"/>
        <v>23</v>
      </c>
      <c r="G22" s="30">
        <f t="shared" si="5"/>
        <v>11</v>
      </c>
      <c r="H22" s="30">
        <f>'[3]IRS IRO Passageiros Transportad'!$CQ$42</f>
        <v>1127655.8286353701</v>
      </c>
      <c r="I22" s="78">
        <f>SUMPRODUCT(E22:E23,H22:H23)/SUM(H22:H23)</f>
        <v>86.248449007144259</v>
      </c>
      <c r="J22" s="85">
        <f>RANK(I22,$I$3:$I$41)</f>
        <v>7</v>
      </c>
      <c r="K22" s="87">
        <f>RANK(I22,$I$14:$I$26)</f>
        <v>3</v>
      </c>
      <c r="L22" s="90"/>
      <c r="M22" s="90"/>
    </row>
    <row r="23" spans="1:15" ht="15" x14ac:dyDescent="0.2">
      <c r="A23" s="80"/>
      <c r="B23" s="82"/>
      <c r="C23" s="84"/>
      <c r="D23" s="28" t="s">
        <v>85</v>
      </c>
      <c r="E23" s="29">
        <f>'[2]MÉDIAS INDICADORES'!$CS$25</f>
        <v>91.21</v>
      </c>
      <c r="F23" s="30">
        <f t="shared" ref="F23" si="9">RANK(E23,$E$3:$E$41)</f>
        <v>3</v>
      </c>
      <c r="G23" s="30">
        <f t="shared" ref="G23" si="10">RANK(E23,$E$14:$E$26)</f>
        <v>2</v>
      </c>
      <c r="H23" s="30">
        <f>'[3]IRS IRO Passageiros Transportad'!$CQ$43</f>
        <v>1629237.1713646299</v>
      </c>
      <c r="I23" s="78"/>
      <c r="J23" s="86"/>
      <c r="K23" s="88"/>
      <c r="L23" s="90"/>
      <c r="M23" s="90"/>
    </row>
    <row r="24" spans="1:15" ht="15" x14ac:dyDescent="0.2">
      <c r="A24" s="80"/>
      <c r="B24" s="31" t="s">
        <v>59</v>
      </c>
      <c r="C24" s="28" t="s">
        <v>4</v>
      </c>
      <c r="D24" s="28" t="s">
        <v>4</v>
      </c>
      <c r="E24" s="29">
        <f>'[2]MÉDIAS INDICADORES'!$CS$26</f>
        <v>87.49</v>
      </c>
      <c r="F24" s="30">
        <f t="shared" si="0"/>
        <v>7</v>
      </c>
      <c r="G24" s="30">
        <f t="shared" si="5"/>
        <v>4</v>
      </c>
      <c r="H24" s="30">
        <f>'[3]IRS IRO Passageiros Transportad'!$CQ$45</f>
        <v>2694165</v>
      </c>
      <c r="I24" s="29">
        <f t="shared" si="6"/>
        <v>87.49</v>
      </c>
      <c r="J24" s="32">
        <f t="shared" si="7"/>
        <v>4</v>
      </c>
      <c r="K24" s="33">
        <f t="shared" si="8"/>
        <v>2</v>
      </c>
      <c r="L24" s="90"/>
      <c r="M24" s="90"/>
    </row>
    <row r="25" spans="1:15" ht="15" customHeight="1" x14ac:dyDescent="0.2">
      <c r="A25" s="80"/>
      <c r="B25" s="76" t="s">
        <v>60</v>
      </c>
      <c r="C25" s="77" t="s">
        <v>39</v>
      </c>
      <c r="D25" s="28" t="s">
        <v>33</v>
      </c>
      <c r="E25" s="29">
        <f>'[2]MÉDIAS INDICADORES'!$CS$27</f>
        <v>86.76</v>
      </c>
      <c r="F25" s="30">
        <f t="shared" si="0"/>
        <v>9</v>
      </c>
      <c r="G25" s="30">
        <f t="shared" si="5"/>
        <v>5</v>
      </c>
      <c r="H25" s="30">
        <f>'[3]IRS IRO Passageiros Transportad'!$CQ$47</f>
        <v>2377623</v>
      </c>
      <c r="I25" s="78">
        <f>SUMPRODUCT(E25:E26,H25:H26)/SUM(H25:H26)</f>
        <v>83.474434732083367</v>
      </c>
      <c r="J25" s="79">
        <f t="shared" si="7"/>
        <v>11</v>
      </c>
      <c r="K25" s="74">
        <f t="shared" si="8"/>
        <v>5</v>
      </c>
      <c r="L25" s="90"/>
      <c r="M25" s="90"/>
    </row>
    <row r="26" spans="1:15" ht="15" x14ac:dyDescent="0.2">
      <c r="A26" s="80"/>
      <c r="B26" s="76"/>
      <c r="C26" s="77"/>
      <c r="D26" s="28" t="s">
        <v>26</v>
      </c>
      <c r="E26" s="29">
        <f>'[2]MÉDIAS INDICADORES'!$CS$28</f>
        <v>80.33</v>
      </c>
      <c r="F26" s="30">
        <f t="shared" si="0"/>
        <v>21</v>
      </c>
      <c r="G26" s="30">
        <f t="shared" si="5"/>
        <v>10</v>
      </c>
      <c r="H26" s="30">
        <f>'[3]IRS IRO Passageiros Transportad'!$CQ$49</f>
        <v>2484337</v>
      </c>
      <c r="I26" s="78"/>
      <c r="J26" s="79"/>
      <c r="K26" s="74"/>
      <c r="L26" s="90"/>
      <c r="M26" s="90"/>
      <c r="O26" s="4"/>
    </row>
    <row r="27" spans="1:15" ht="15" customHeight="1" x14ac:dyDescent="0.2">
      <c r="A27" s="80" t="s">
        <v>75</v>
      </c>
      <c r="B27" s="76" t="s">
        <v>61</v>
      </c>
      <c r="C27" s="77" t="s">
        <v>41</v>
      </c>
      <c r="D27" s="28" t="s">
        <v>27</v>
      </c>
      <c r="E27" s="29">
        <f>'[2]MÉDIAS INDICADORES'!$CS$29</f>
        <v>81.63</v>
      </c>
      <c r="F27" s="30">
        <f t="shared" si="0"/>
        <v>16</v>
      </c>
      <c r="G27" s="30">
        <f>RANK(E27,$E$27:$E$41)</f>
        <v>4</v>
      </c>
      <c r="H27" s="30">
        <f>'[3]IRS IRO Passageiros Transportad'!$CQ$52</f>
        <v>7173378</v>
      </c>
      <c r="I27" s="78">
        <f>SUMPRODUCT(E27:E28,H27:H28)/SUM(H27:H28)</f>
        <v>80.887676452440417</v>
      </c>
      <c r="J27" s="79">
        <f t="shared" ref="J27:J41" si="11">RANK(I27,$I$3:$I$41)</f>
        <v>16</v>
      </c>
      <c r="K27" s="74">
        <f>RANK(I27,$I$27:$I$41)</f>
        <v>4</v>
      </c>
      <c r="L27" s="75">
        <f>SUMPRODUCT(E27:E41,H27:H41)/SUM(H27:H41)</f>
        <v>77.310541772624049</v>
      </c>
      <c r="M27" s="90"/>
      <c r="O27" s="4"/>
    </row>
    <row r="28" spans="1:15" ht="15" x14ac:dyDescent="0.2">
      <c r="A28" s="80"/>
      <c r="B28" s="76"/>
      <c r="C28" s="77"/>
      <c r="D28" s="28" t="s">
        <v>22</v>
      </c>
      <c r="E28" s="29">
        <f>'[2]MÉDIAS INDICADORES'!$CS$30</f>
        <v>77.22</v>
      </c>
      <c r="F28" s="30">
        <f t="shared" si="0"/>
        <v>27</v>
      </c>
      <c r="G28" s="30">
        <f t="shared" ref="G28:G41" si="12">RANK(E28,$E$27:$E$41)</f>
        <v>7</v>
      </c>
      <c r="H28" s="30">
        <f>'[3]IRS IRO Passageiros Transportad'!$CQ$53</f>
        <v>1451864</v>
      </c>
      <c r="I28" s="78"/>
      <c r="J28" s="79" t="e">
        <f t="shared" si="11"/>
        <v>#N/A</v>
      </c>
      <c r="K28" s="74"/>
      <c r="L28" s="75"/>
      <c r="M28" s="90"/>
      <c r="O28" s="4"/>
    </row>
    <row r="29" spans="1:15" ht="15" customHeight="1" x14ac:dyDescent="0.2">
      <c r="A29" s="80"/>
      <c r="B29" s="76" t="s">
        <v>62</v>
      </c>
      <c r="C29" s="77" t="s">
        <v>41</v>
      </c>
      <c r="D29" s="28" t="s">
        <v>27</v>
      </c>
      <c r="E29" s="29">
        <f>'[2]MÉDIAS INDICADORES'!$CS$31</f>
        <v>70.040000000000006</v>
      </c>
      <c r="F29" s="30">
        <f t="shared" si="0"/>
        <v>36</v>
      </c>
      <c r="G29" s="30">
        <f t="shared" si="12"/>
        <v>12</v>
      </c>
      <c r="H29" s="30">
        <f>'[3]IRS IRO Passageiros Transportad'!$CQ$55</f>
        <v>4346548</v>
      </c>
      <c r="I29" s="78">
        <f>SUMPRODUCT(E29:E30,H29:H30)/SUM(H29:H30)</f>
        <v>69.390538272255526</v>
      </c>
      <c r="J29" s="79">
        <f t="shared" si="11"/>
        <v>31</v>
      </c>
      <c r="K29" s="74">
        <f>RANK(I29,$I$27:$I$41)</f>
        <v>12</v>
      </c>
      <c r="L29" s="75"/>
      <c r="M29" s="90"/>
      <c r="O29" s="4"/>
    </row>
    <row r="30" spans="1:15" ht="15" x14ac:dyDescent="0.2">
      <c r="A30" s="80"/>
      <c r="B30" s="76"/>
      <c r="C30" s="77"/>
      <c r="D30" s="28" t="s">
        <v>22</v>
      </c>
      <c r="E30" s="29">
        <f>'[2]MÉDIAS INDICADORES'!$CS$32</f>
        <v>67.34</v>
      </c>
      <c r="F30" s="30">
        <f t="shared" si="0"/>
        <v>38</v>
      </c>
      <c r="G30" s="30">
        <f t="shared" si="12"/>
        <v>14</v>
      </c>
      <c r="H30" s="30">
        <f>'[3]IRS IRO Passageiros Transportad'!$CQ$56</f>
        <v>1376671</v>
      </c>
      <c r="I30" s="78"/>
      <c r="J30" s="79" t="e">
        <f t="shared" si="11"/>
        <v>#N/A</v>
      </c>
      <c r="K30" s="74"/>
      <c r="L30" s="75"/>
      <c r="M30" s="90"/>
      <c r="O30" s="4"/>
    </row>
    <row r="31" spans="1:15" ht="15" x14ac:dyDescent="0.2">
      <c r="A31" s="80"/>
      <c r="B31" s="31" t="s">
        <v>63</v>
      </c>
      <c r="C31" s="28" t="s">
        <v>12</v>
      </c>
      <c r="D31" s="28" t="s">
        <v>12</v>
      </c>
      <c r="E31" s="29">
        <f>'[2]MÉDIAS INDICADORES'!$CS$33</f>
        <v>69.47</v>
      </c>
      <c r="F31" s="30">
        <f t="shared" si="0"/>
        <v>37</v>
      </c>
      <c r="G31" s="30">
        <f t="shared" si="12"/>
        <v>13</v>
      </c>
      <c r="H31" s="30">
        <f>'[3]IRS IRO Passageiros Transportad'!$CQ$58</f>
        <v>4628940</v>
      </c>
      <c r="I31" s="29">
        <f t="shared" ref="I31:I41" si="13">+E31</f>
        <v>69.47</v>
      </c>
      <c r="J31" s="32">
        <f t="shared" si="11"/>
        <v>30</v>
      </c>
      <c r="K31" s="34">
        <f>RANK(I31,$I$27:$I$41)</f>
        <v>11</v>
      </c>
      <c r="L31" s="75"/>
      <c r="M31" s="90"/>
      <c r="O31" s="4"/>
    </row>
    <row r="32" spans="1:15" ht="15" x14ac:dyDescent="0.2">
      <c r="A32" s="80"/>
      <c r="B32" s="31" t="s">
        <v>64</v>
      </c>
      <c r="C32" s="28" t="s">
        <v>28</v>
      </c>
      <c r="D32" s="28" t="s">
        <v>28</v>
      </c>
      <c r="E32" s="29">
        <f>'[2]MÉDIAS INDICADORES'!$CS$34</f>
        <v>71.03</v>
      </c>
      <c r="F32" s="30">
        <f t="shared" si="0"/>
        <v>35</v>
      </c>
      <c r="G32" s="30">
        <f t="shared" si="12"/>
        <v>11</v>
      </c>
      <c r="H32" s="30">
        <f>'[3]IRS IRO Passageiros Transportad'!$CQ$60</f>
        <v>1315113</v>
      </c>
      <c r="I32" s="29">
        <f t="shared" si="13"/>
        <v>71.03</v>
      </c>
      <c r="J32" s="32">
        <f t="shared" si="11"/>
        <v>29</v>
      </c>
      <c r="K32" s="34">
        <f t="shared" ref="K32:K41" si="14">RANK(I32,$I$27:$I$41)</f>
        <v>10</v>
      </c>
      <c r="L32" s="75"/>
      <c r="M32" s="90"/>
      <c r="O32" s="4"/>
    </row>
    <row r="33" spans="1:15" ht="15" x14ac:dyDescent="0.2">
      <c r="A33" s="80"/>
      <c r="B33" s="31" t="s">
        <v>65</v>
      </c>
      <c r="C33" s="28" t="s">
        <v>19</v>
      </c>
      <c r="D33" s="28" t="s">
        <v>19</v>
      </c>
      <c r="E33" s="29">
        <f>'[2]MÉDIAS INDICADORES'!$CS$35</f>
        <v>75.680000000000007</v>
      </c>
      <c r="F33" s="30">
        <f t="shared" si="0"/>
        <v>30</v>
      </c>
      <c r="G33" s="30">
        <f t="shared" si="12"/>
        <v>8</v>
      </c>
      <c r="H33" s="30">
        <f>'[3]IRS IRO Passageiros Transportad'!$CQ$62</f>
        <v>5032432</v>
      </c>
      <c r="I33" s="29">
        <f t="shared" si="13"/>
        <v>75.680000000000007</v>
      </c>
      <c r="J33" s="32">
        <f t="shared" si="11"/>
        <v>24</v>
      </c>
      <c r="K33" s="34">
        <f t="shared" si="14"/>
        <v>7</v>
      </c>
      <c r="L33" s="75"/>
      <c r="M33" s="90"/>
      <c r="O33" s="4"/>
    </row>
    <row r="34" spans="1:15" ht="15" x14ac:dyDescent="0.2">
      <c r="A34" s="80"/>
      <c r="B34" s="31" t="s">
        <v>66</v>
      </c>
      <c r="C34" s="28" t="s">
        <v>23</v>
      </c>
      <c r="D34" s="28" t="s">
        <v>23</v>
      </c>
      <c r="E34" s="29">
        <f>'[2]MÉDIAS INDICADORES'!$CS$36</f>
        <v>89.98</v>
      </c>
      <c r="F34" s="30">
        <f t="shared" si="0"/>
        <v>4</v>
      </c>
      <c r="G34" s="30">
        <f t="shared" si="12"/>
        <v>1</v>
      </c>
      <c r="H34" s="30">
        <f>'[3]IRS IRO Passageiros Transportad'!$CQ$64</f>
        <v>8384891</v>
      </c>
      <c r="I34" s="29">
        <f t="shared" si="13"/>
        <v>89.98</v>
      </c>
      <c r="J34" s="32">
        <f t="shared" si="11"/>
        <v>2</v>
      </c>
      <c r="K34" s="34">
        <f t="shared" si="14"/>
        <v>1</v>
      </c>
      <c r="L34" s="75"/>
      <c r="M34" s="90"/>
      <c r="O34" s="4"/>
    </row>
    <row r="35" spans="1:15" ht="15" x14ac:dyDescent="0.2">
      <c r="A35" s="80"/>
      <c r="B35" s="31" t="s">
        <v>67</v>
      </c>
      <c r="C35" s="28" t="s">
        <v>12</v>
      </c>
      <c r="D35" s="28" t="s">
        <v>12</v>
      </c>
      <c r="E35" s="29">
        <f>'[2]MÉDIAS INDICADORES'!$CS$37</f>
        <v>73.430000000000007</v>
      </c>
      <c r="F35" s="30">
        <f t="shared" si="0"/>
        <v>33</v>
      </c>
      <c r="G35" s="30">
        <f t="shared" si="12"/>
        <v>10</v>
      </c>
      <c r="H35" s="30">
        <f>'[3]IRS IRO Passageiros Transportad'!$CQ$66</f>
        <v>1106043</v>
      </c>
      <c r="I35" s="29">
        <f t="shared" si="13"/>
        <v>73.430000000000007</v>
      </c>
      <c r="J35" s="32">
        <f t="shared" si="11"/>
        <v>27</v>
      </c>
      <c r="K35" s="34">
        <f t="shared" si="14"/>
        <v>9</v>
      </c>
      <c r="L35" s="75"/>
      <c r="M35" s="90"/>
      <c r="O35" s="4"/>
    </row>
    <row r="36" spans="1:15" ht="15" x14ac:dyDescent="0.2">
      <c r="A36" s="80"/>
      <c r="B36" s="31" t="s">
        <v>68</v>
      </c>
      <c r="C36" s="28" t="s">
        <v>24</v>
      </c>
      <c r="D36" s="28" t="s">
        <v>24</v>
      </c>
      <c r="E36" s="29">
        <f>'[2]MÉDIAS INDICADORES'!$CS$38</f>
        <v>80.39</v>
      </c>
      <c r="F36" s="30">
        <f t="shared" si="0"/>
        <v>20</v>
      </c>
      <c r="G36" s="30">
        <f t="shared" si="12"/>
        <v>5</v>
      </c>
      <c r="H36" s="30">
        <f>'[3]IRS IRO Passageiros Transportad'!$CQ$68</f>
        <v>6570371</v>
      </c>
      <c r="I36" s="29">
        <f t="shared" si="13"/>
        <v>80.39</v>
      </c>
      <c r="J36" s="32">
        <f t="shared" si="11"/>
        <v>17</v>
      </c>
      <c r="K36" s="34">
        <f t="shared" si="14"/>
        <v>5</v>
      </c>
      <c r="L36" s="75"/>
      <c r="M36" s="90"/>
      <c r="O36" s="4"/>
    </row>
    <row r="37" spans="1:15" ht="15" x14ac:dyDescent="0.2">
      <c r="A37" s="80"/>
      <c r="B37" s="31" t="s">
        <v>69</v>
      </c>
      <c r="C37" s="28" t="s">
        <v>21</v>
      </c>
      <c r="D37" s="28" t="s">
        <v>21</v>
      </c>
      <c r="E37" s="29">
        <f>'[2]MÉDIAS INDICADORES'!$CS$39</f>
        <v>57.54</v>
      </c>
      <c r="F37" s="30">
        <f t="shared" si="0"/>
        <v>39</v>
      </c>
      <c r="G37" s="30">
        <f t="shared" si="12"/>
        <v>15</v>
      </c>
      <c r="H37" s="30">
        <f>'[3]IRS IRO Passageiros Transportad'!$CQ$70</f>
        <v>4357660</v>
      </c>
      <c r="I37" s="29">
        <f t="shared" si="13"/>
        <v>57.54</v>
      </c>
      <c r="J37" s="32">
        <f t="shared" si="11"/>
        <v>32</v>
      </c>
      <c r="K37" s="34">
        <f t="shared" si="14"/>
        <v>13</v>
      </c>
      <c r="L37" s="75"/>
      <c r="M37" s="90"/>
      <c r="O37" s="4"/>
    </row>
    <row r="38" spans="1:15" ht="15" x14ac:dyDescent="0.2">
      <c r="A38" s="80"/>
      <c r="B38" s="31" t="s">
        <v>70</v>
      </c>
      <c r="C38" s="28" t="s">
        <v>20</v>
      </c>
      <c r="D38" s="28" t="s">
        <v>20</v>
      </c>
      <c r="E38" s="29">
        <f>'[2]MÉDIAS INDICADORES'!$CS$40</f>
        <v>73.52</v>
      </c>
      <c r="F38" s="30">
        <f t="shared" si="0"/>
        <v>32</v>
      </c>
      <c r="G38" s="30">
        <f t="shared" si="12"/>
        <v>9</v>
      </c>
      <c r="H38" s="30">
        <f>'[3]IRS IRO Passageiros Transportad'!$CQ$72</f>
        <v>6862670</v>
      </c>
      <c r="I38" s="29">
        <f t="shared" si="13"/>
        <v>73.52</v>
      </c>
      <c r="J38" s="32">
        <f t="shared" si="11"/>
        <v>26</v>
      </c>
      <c r="K38" s="34">
        <f t="shared" si="14"/>
        <v>8</v>
      </c>
      <c r="L38" s="75"/>
      <c r="M38" s="90"/>
      <c r="O38" s="4"/>
    </row>
    <row r="39" spans="1:15" ht="15" x14ac:dyDescent="0.2">
      <c r="A39" s="80"/>
      <c r="B39" s="31" t="s">
        <v>71</v>
      </c>
      <c r="C39" s="28" t="s">
        <v>20</v>
      </c>
      <c r="D39" s="28" t="s">
        <v>20</v>
      </c>
      <c r="E39" s="29">
        <f>'[2]MÉDIAS INDICADORES'!$CS$41</f>
        <v>79.83</v>
      </c>
      <c r="F39" s="30">
        <f t="shared" si="0"/>
        <v>22</v>
      </c>
      <c r="G39" s="30">
        <f t="shared" si="12"/>
        <v>6</v>
      </c>
      <c r="H39" s="30">
        <f>'[3]IRS IRO Passageiros Transportad'!$CQ$74</f>
        <v>5440532</v>
      </c>
      <c r="I39" s="29">
        <f t="shared" si="13"/>
        <v>79.83</v>
      </c>
      <c r="J39" s="32">
        <f t="shared" si="11"/>
        <v>18</v>
      </c>
      <c r="K39" s="34">
        <f t="shared" si="14"/>
        <v>6</v>
      </c>
      <c r="L39" s="75"/>
      <c r="M39" s="90"/>
      <c r="O39" s="4"/>
    </row>
    <row r="40" spans="1:15" ht="15" x14ac:dyDescent="0.2">
      <c r="A40" s="80"/>
      <c r="B40" s="31" t="s">
        <v>72</v>
      </c>
      <c r="C40" s="28" t="s">
        <v>86</v>
      </c>
      <c r="D40" s="28" t="s">
        <v>86</v>
      </c>
      <c r="E40" s="29">
        <f>'[2]MÉDIAS INDICADORES'!$CS$42</f>
        <v>86.35</v>
      </c>
      <c r="F40" s="30">
        <f t="shared" si="0"/>
        <v>11</v>
      </c>
      <c r="G40" s="30">
        <f t="shared" si="12"/>
        <v>2</v>
      </c>
      <c r="H40" s="30">
        <f>'[3]IRS IRO Passageiros Transportad'!$CQ$76</f>
        <v>3019536</v>
      </c>
      <c r="I40" s="29">
        <f t="shared" si="13"/>
        <v>86.35</v>
      </c>
      <c r="J40" s="32">
        <f t="shared" si="11"/>
        <v>6</v>
      </c>
      <c r="K40" s="34">
        <f t="shared" si="14"/>
        <v>2</v>
      </c>
      <c r="L40" s="75"/>
      <c r="M40" s="90"/>
      <c r="O40" s="4"/>
    </row>
    <row r="41" spans="1:15" ht="15" x14ac:dyDescent="0.2">
      <c r="A41" s="80"/>
      <c r="B41" s="31" t="s">
        <v>73</v>
      </c>
      <c r="C41" s="28" t="s">
        <v>13</v>
      </c>
      <c r="D41" s="28" t="s">
        <v>13</v>
      </c>
      <c r="E41" s="29">
        <f>'[2]MÉDIAS INDICADORES'!$CS$43</f>
        <v>85.96</v>
      </c>
      <c r="F41" s="30">
        <f t="shared" si="0"/>
        <v>12</v>
      </c>
      <c r="G41" s="30">
        <f t="shared" si="12"/>
        <v>3</v>
      </c>
      <c r="H41" s="30">
        <f>'[3]IRS IRO Passageiros Transportad'!$CQ$78</f>
        <v>1875734</v>
      </c>
      <c r="I41" s="29">
        <f t="shared" si="13"/>
        <v>85.96</v>
      </c>
      <c r="J41" s="32">
        <f t="shared" si="11"/>
        <v>8</v>
      </c>
      <c r="K41" s="34">
        <f t="shared" si="14"/>
        <v>3</v>
      </c>
      <c r="L41" s="75"/>
      <c r="M41" s="90"/>
    </row>
    <row r="42" spans="1:15" ht="15" x14ac:dyDescent="0.25">
      <c r="A42" s="71" t="s">
        <v>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3.7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3.7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3.7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4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L14:L26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42:M42"/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</mergeCells>
  <conditionalFormatting sqref="E3:E41">
    <cfRule type="cellIs" dxfId="11" priority="9" operator="lessThan">
      <formula>60</formula>
    </cfRule>
    <cfRule type="cellIs" dxfId="10" priority="10" operator="between">
      <formula>59.99</formula>
      <formula>76</formula>
    </cfRule>
    <cfRule type="cellIs" dxfId="9" priority="11" operator="between">
      <formula>75.99</formula>
      <formula>93</formula>
    </cfRule>
    <cfRule type="cellIs" dxfId="8" priority="12" operator="greaterThan">
      <formula>93</formula>
    </cfRule>
  </conditionalFormatting>
  <conditionalFormatting sqref="I3:I41">
    <cfRule type="cellIs" dxfId="7" priority="5" operator="lessThan">
      <formula>60</formula>
    </cfRule>
    <cfRule type="cellIs" dxfId="6" priority="6" operator="between">
      <formula>59.99</formula>
      <formula>76</formula>
    </cfRule>
    <cfRule type="cellIs" dxfId="5" priority="7" operator="between">
      <formula>75.99</formula>
      <formula>93</formula>
    </cfRule>
    <cfRule type="cellIs" dxfId="4" priority="8" operator="greaterThan">
      <formula>93</formula>
    </cfRule>
  </conditionalFormatting>
  <conditionalFormatting sqref="L3:M41">
    <cfRule type="cellIs" dxfId="3" priority="1" operator="lessThan">
      <formula>60</formula>
    </cfRule>
    <cfRule type="cellIs" dxfId="2" priority="2" operator="between">
      <formula>59.99</formula>
      <formula>76</formula>
    </cfRule>
    <cfRule type="cellIs" dxfId="1" priority="3" operator="between">
      <formula>75.99</formula>
      <formula>93</formula>
    </cfRule>
    <cfRule type="cellIs" dxfId="0" priority="4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IQT CONSORCIOS EEMPRESAS jan26</vt:lpstr>
      <vt:lpstr>IQT Médio ciclo10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2026-02-27T20:26:58Z</dcterms:modified>
</cp:coreProperties>
</file>