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Adriana\INDICADORES\Novo Contrato - Ciclos\OITAVO CICLO DE AVALIAÇÃO - Resultados\"/>
    </mc:Choice>
  </mc:AlternateContent>
  <xr:revisionPtr revIDLastSave="0" documentId="13_ncr:1_{993E8C5B-923C-4C2F-BCFE-5071345847C9}" xr6:coauthVersionLast="47" xr6:coauthVersionMax="47" xr10:uidLastSave="{00000000-0000-0000-0000-000000000000}"/>
  <bookViews>
    <workbookView xWindow="-120" yWindow="-120" windowWidth="24240" windowHeight="13020" tabRatio="483" firstSheet="5" activeTab="5" xr2:uid="{00000000-000D-0000-FFFF-FFFF00000000}"/>
  </bookViews>
  <sheets>
    <sheet name="IQT CONSORCIOS EEMPRESAS jan25" sheetId="17" r:id="rId1"/>
    <sheet name="IQT CONSORCIOS EEMPRESAS fev25" sheetId="18" r:id="rId2"/>
    <sheet name="IQT CONSORCIOS EEMPRESAS mar25" sheetId="19" r:id="rId3"/>
    <sheet name="IQT CONSORCIOS EEMPRESAS abr25" sheetId="20" r:id="rId4"/>
    <sheet name="IQT CONSORCIOS EEMPRESAS mai25" sheetId="21" r:id="rId5"/>
    <sheet name="IQT CONSORCIOS EEMPRESAS jun25" sheetId="22" r:id="rId6"/>
    <sheet name="IQT Médio ciclo8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2" l="1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2" i="22"/>
  <c r="H30" i="22"/>
  <c r="H29" i="22"/>
  <c r="H28" i="22"/>
  <c r="H27" i="22"/>
  <c r="H26" i="22"/>
  <c r="H25" i="22"/>
  <c r="H24" i="22"/>
  <c r="H23" i="22"/>
  <c r="H22" i="22"/>
  <c r="H21" i="22"/>
  <c r="H20" i="22"/>
  <c r="H17" i="22"/>
  <c r="H15" i="22"/>
  <c r="H13" i="22"/>
  <c r="H11" i="22"/>
  <c r="H10" i="22"/>
  <c r="H9" i="22"/>
  <c r="H8" i="22"/>
  <c r="H7" i="22"/>
  <c r="H6" i="22"/>
  <c r="H5" i="22"/>
  <c r="H4" i="22"/>
  <c r="H3" i="22"/>
  <c r="E28" i="22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48" i="17" l="1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2" i="17"/>
  <c r="H30" i="17"/>
  <c r="H29" i="17"/>
  <c r="H28" i="17"/>
  <c r="H27" i="17"/>
  <c r="H26" i="17"/>
  <c r="H25" i="17"/>
  <c r="H24" i="17"/>
  <c r="H23" i="17"/>
  <c r="H22" i="17"/>
  <c r="H21" i="17"/>
  <c r="H20" i="17"/>
  <c r="H17" i="17"/>
  <c r="H15" i="17"/>
  <c r="H13" i="17"/>
  <c r="H11" i="17"/>
  <c r="H10" i="17"/>
  <c r="H9" i="17"/>
  <c r="H8" i="17"/>
  <c r="H7" i="17"/>
  <c r="H6" i="17"/>
  <c r="H5" i="17"/>
  <c r="H4" i="17"/>
  <c r="H3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2" i="17"/>
  <c r="E30" i="17"/>
  <c r="E29" i="17"/>
  <c r="E28" i="17"/>
  <c r="E27" i="17"/>
  <c r="E26" i="17"/>
  <c r="E25" i="17"/>
  <c r="E24" i="17"/>
  <c r="E23" i="17"/>
  <c r="E22" i="17"/>
  <c r="E21" i="17"/>
  <c r="E20" i="17"/>
  <c r="E17" i="17"/>
  <c r="E15" i="17"/>
  <c r="E13" i="17"/>
  <c r="E11" i="17"/>
  <c r="E10" i="17"/>
  <c r="E9" i="17"/>
  <c r="E8" i="17"/>
  <c r="E7" i="17"/>
  <c r="E6" i="17"/>
  <c r="E5" i="17"/>
  <c r="E4" i="17"/>
  <c r="E3" i="17"/>
  <c r="I27" i="17" l="1"/>
  <c r="I11" i="17" l="1"/>
  <c r="I15" i="17"/>
  <c r="G20" i="17"/>
  <c r="I20" i="17"/>
  <c r="I41" i="17"/>
  <c r="I40" i="17"/>
  <c r="G21" i="17"/>
  <c r="G27" i="17"/>
  <c r="I39" i="17"/>
  <c r="I26" i="17"/>
  <c r="G26" i="17"/>
  <c r="G28" i="17"/>
  <c r="I16" i="17"/>
  <c r="G17" i="17"/>
  <c r="L16" i="17"/>
  <c r="G30" i="17"/>
  <c r="I7" i="17"/>
  <c r="I6" i="17"/>
  <c r="I29" i="17"/>
  <c r="G29" i="17"/>
  <c r="I36" i="17"/>
  <c r="G32" i="17"/>
  <c r="I30" i="17"/>
  <c r="G24" i="17"/>
  <c r="I24" i="17"/>
  <c r="I47" i="17"/>
  <c r="I45" i="17"/>
  <c r="I9" i="17"/>
  <c r="I46" i="17"/>
  <c r="I42" i="17"/>
  <c r="G23" i="17"/>
  <c r="I23" i="17"/>
  <c r="I10" i="17"/>
  <c r="I5" i="17"/>
  <c r="I38" i="17"/>
  <c r="I8" i="17"/>
  <c r="I22" i="17"/>
  <c r="G22" i="17"/>
  <c r="I44" i="17"/>
  <c r="I34" i="17"/>
  <c r="G34" i="17"/>
  <c r="I25" i="17"/>
  <c r="G25" i="17"/>
  <c r="K27" i="17" l="1"/>
  <c r="G39" i="17"/>
  <c r="G42" i="17"/>
  <c r="I48" i="17"/>
  <c r="G40" i="17"/>
  <c r="L34" i="17"/>
  <c r="G36" i="17"/>
  <c r="G37" i="17"/>
  <c r="I43" i="17"/>
  <c r="G44" i="17"/>
  <c r="G47" i="17"/>
  <c r="G46" i="17"/>
  <c r="G45" i="17"/>
  <c r="G48" i="17"/>
  <c r="G35" i="17"/>
  <c r="G41" i="17"/>
  <c r="G38" i="17"/>
  <c r="G43" i="17"/>
  <c r="K24" i="17"/>
  <c r="K29" i="17"/>
  <c r="K20" i="17"/>
  <c r="K16" i="17"/>
  <c r="K30" i="17"/>
  <c r="K26" i="17"/>
  <c r="K22" i="17"/>
  <c r="K25" i="17"/>
  <c r="K23" i="17"/>
  <c r="K43" i="17" l="1"/>
  <c r="K44" i="17"/>
  <c r="K38" i="17"/>
  <c r="K42" i="17"/>
  <c r="K36" i="17"/>
  <c r="K47" i="17"/>
  <c r="K34" i="17"/>
  <c r="K40" i="17"/>
  <c r="K39" i="17"/>
  <c r="K45" i="17"/>
  <c r="K48" i="17"/>
  <c r="K46" i="17"/>
  <c r="K41" i="17"/>
  <c r="M3" i="17"/>
  <c r="F28" i="17"/>
  <c r="L3" i="17"/>
  <c r="F3" i="17"/>
  <c r="G3" i="17"/>
  <c r="I3" i="17"/>
  <c r="J27" i="17" s="1"/>
  <c r="F30" i="17"/>
  <c r="G11" i="17"/>
  <c r="F11" i="17"/>
  <c r="F17" i="17"/>
  <c r="F7" i="17"/>
  <c r="F32" i="17"/>
  <c r="F24" i="17"/>
  <c r="G4" i="17"/>
  <c r="G13" i="17"/>
  <c r="F37" i="17"/>
  <c r="G5" i="17"/>
  <c r="F38" i="17"/>
  <c r="F27" i="17"/>
  <c r="F6" i="17"/>
  <c r="F48" i="17"/>
  <c r="F42" i="17"/>
  <c r="F10" i="17"/>
  <c r="F43" i="17"/>
  <c r="F4" i="17"/>
  <c r="F44" i="17"/>
  <c r="F25" i="17"/>
  <c r="F34" i="17"/>
  <c r="F40" i="17"/>
  <c r="F26" i="17"/>
  <c r="G7" i="17"/>
  <c r="F9" i="17"/>
  <c r="G6" i="17"/>
  <c r="G15" i="17"/>
  <c r="F5" i="17"/>
  <c r="F22" i="17"/>
  <c r="F20" i="17"/>
  <c r="F41" i="17"/>
  <c r="F21" i="17"/>
  <c r="F35" i="17"/>
  <c r="F29" i="17"/>
  <c r="F36" i="17"/>
  <c r="F47" i="17"/>
  <c r="F45" i="17"/>
  <c r="F23" i="17"/>
  <c r="F8" i="17"/>
  <c r="F39" i="17"/>
  <c r="F46" i="17"/>
  <c r="F15" i="17"/>
  <c r="F13" i="17"/>
  <c r="G8" i="17"/>
  <c r="G9" i="17"/>
  <c r="G10" i="17"/>
  <c r="K3" i="17" l="1"/>
  <c r="J28" i="17"/>
  <c r="J3" i="17"/>
  <c r="J37" i="17"/>
  <c r="J35" i="17"/>
  <c r="J34" i="17"/>
  <c r="K15" i="17"/>
  <c r="J36" i="17"/>
  <c r="J30" i="17"/>
  <c r="J40" i="17"/>
  <c r="J25" i="17"/>
  <c r="J44" i="17"/>
  <c r="J47" i="17"/>
  <c r="J15" i="17"/>
  <c r="J11" i="17"/>
  <c r="K7" i="17"/>
  <c r="J10" i="17"/>
  <c r="K8" i="17"/>
  <c r="J24" i="17"/>
  <c r="J41" i="17"/>
  <c r="J6" i="17"/>
  <c r="K11" i="17"/>
  <c r="J7" i="17"/>
  <c r="J22" i="17"/>
  <c r="J43" i="17"/>
  <c r="J48" i="17"/>
  <c r="J8" i="17"/>
  <c r="J42" i="17"/>
  <c r="J39" i="17"/>
  <c r="K6" i="17"/>
  <c r="J9" i="17"/>
  <c r="J23" i="17"/>
  <c r="J46" i="17"/>
  <c r="K5" i="17"/>
  <c r="K9" i="17"/>
  <c r="J26" i="17"/>
  <c r="K10" i="17"/>
  <c r="J45" i="17"/>
  <c r="J29" i="17"/>
  <c r="J5" i="17"/>
  <c r="J20" i="17"/>
  <c r="J16" i="17"/>
  <c r="J38" i="17"/>
  <c r="H48" i="18" l="1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2" i="18"/>
  <c r="H30" i="18"/>
  <c r="H29" i="18"/>
  <c r="H28" i="18"/>
  <c r="H27" i="18"/>
  <c r="H26" i="18"/>
  <c r="H25" i="18"/>
  <c r="H24" i="18"/>
  <c r="H23" i="18"/>
  <c r="H22" i="18"/>
  <c r="H21" i="18"/>
  <c r="H20" i="18"/>
  <c r="H17" i="18"/>
  <c r="H15" i="18"/>
  <c r="H13" i="18"/>
  <c r="H11" i="18"/>
  <c r="H10" i="18"/>
  <c r="H9" i="18"/>
  <c r="H8" i="18"/>
  <c r="H7" i="18"/>
  <c r="H6" i="18"/>
  <c r="H5" i="18"/>
  <c r="H4" i="18"/>
  <c r="H3" i="18"/>
  <c r="E28" i="18" l="1"/>
  <c r="E11" i="18" l="1"/>
  <c r="E30" i="18" l="1"/>
  <c r="E32" i="18" l="1"/>
  <c r="E37" i="18"/>
  <c r="E8" i="18"/>
  <c r="E23" i="18"/>
  <c r="E21" i="18"/>
  <c r="E25" i="18"/>
  <c r="E7" i="18"/>
  <c r="E38" i="18"/>
  <c r="E5" i="18"/>
  <c r="E42" i="18"/>
  <c r="E10" i="18"/>
  <c r="E41" i="18"/>
  <c r="E44" i="18"/>
  <c r="E26" i="18"/>
  <c r="E24" i="18"/>
  <c r="E6" i="18"/>
  <c r="E29" i="18"/>
  <c r="E35" i="18"/>
  <c r="E34" i="18"/>
  <c r="E22" i="18"/>
  <c r="E20" i="18"/>
  <c r="E46" i="18"/>
  <c r="E4" i="18"/>
  <c r="E39" i="18"/>
  <c r="I22" i="18" l="1"/>
  <c r="I24" i="18"/>
  <c r="I10" i="18"/>
  <c r="I25" i="18"/>
  <c r="I41" i="18"/>
  <c r="I34" i="18"/>
  <c r="I8" i="18"/>
  <c r="I46" i="18"/>
  <c r="I42" i="18"/>
  <c r="I7" i="18"/>
  <c r="I26" i="18"/>
  <c r="I44" i="18"/>
  <c r="I5" i="18"/>
  <c r="I30" i="18"/>
  <c r="I39" i="18"/>
  <c r="I6" i="18"/>
  <c r="I20" i="18"/>
  <c r="I29" i="18"/>
  <c r="I38" i="18"/>
  <c r="I23" i="18"/>
  <c r="E17" i="18"/>
  <c r="E40" i="18"/>
  <c r="E36" i="18"/>
  <c r="E27" i="18"/>
  <c r="E45" i="18"/>
  <c r="E13" i="18"/>
  <c r="E15" i="18"/>
  <c r="E48" i="18"/>
  <c r="E43" i="18"/>
  <c r="E47" i="18"/>
  <c r="E9" i="18"/>
  <c r="G37" i="18" l="1"/>
  <c r="G24" i="18"/>
  <c r="G32" i="18"/>
  <c r="I40" i="18"/>
  <c r="G40" i="18"/>
  <c r="G38" i="18"/>
  <c r="G20" i="18"/>
  <c r="G42" i="18"/>
  <c r="G25" i="18"/>
  <c r="G43" i="18"/>
  <c r="I43" i="18"/>
  <c r="G17" i="18"/>
  <c r="I16" i="18"/>
  <c r="L16" i="18"/>
  <c r="G28" i="18"/>
  <c r="G30" i="18"/>
  <c r="I48" i="18"/>
  <c r="G48" i="18"/>
  <c r="I11" i="18"/>
  <c r="G39" i="18"/>
  <c r="G26" i="18"/>
  <c r="I36" i="18"/>
  <c r="G36" i="18"/>
  <c r="G44" i="18"/>
  <c r="I9" i="18"/>
  <c r="G23" i="18"/>
  <c r="G35" i="18"/>
  <c r="G46" i="18"/>
  <c r="L34" i="18"/>
  <c r="G41" i="18"/>
  <c r="G22" i="18"/>
  <c r="I15" i="18"/>
  <c r="I45" i="18"/>
  <c r="G45" i="18"/>
  <c r="G29" i="18"/>
  <c r="I47" i="18"/>
  <c r="G47" i="18"/>
  <c r="I27" i="18"/>
  <c r="G27" i="18"/>
  <c r="G21" i="18"/>
  <c r="G34" i="18"/>
  <c r="K46" i="18" l="1"/>
  <c r="K23" i="18"/>
  <c r="K20" i="18"/>
  <c r="K44" i="18"/>
  <c r="K47" i="18"/>
  <c r="K24" i="18"/>
  <c r="K42" i="18"/>
  <c r="K39" i="18"/>
  <c r="K43" i="18"/>
  <c r="K36" i="18"/>
  <c r="K25" i="18"/>
  <c r="K27" i="18"/>
  <c r="K26" i="18"/>
  <c r="K22" i="18"/>
  <c r="K16" i="18"/>
  <c r="K30" i="18"/>
  <c r="K34" i="18"/>
  <c r="K41" i="18"/>
  <c r="K29" i="18"/>
  <c r="K45" i="18"/>
  <c r="K48" i="18"/>
  <c r="K38" i="18"/>
  <c r="K40" i="18"/>
  <c r="E3" i="18"/>
  <c r="F36" i="18" l="1"/>
  <c r="M3" i="18"/>
  <c r="L3" i="18"/>
  <c r="I3" i="18"/>
  <c r="F3" i="18"/>
  <c r="G3" i="18"/>
  <c r="F28" i="18"/>
  <c r="G11" i="18"/>
  <c r="F11" i="18"/>
  <c r="F30" i="18"/>
  <c r="F7" i="18"/>
  <c r="F44" i="18"/>
  <c r="F32" i="18"/>
  <c r="G6" i="18"/>
  <c r="F10" i="18"/>
  <c r="F21" i="18"/>
  <c r="F24" i="18"/>
  <c r="G8" i="18"/>
  <c r="F6" i="18"/>
  <c r="F22" i="18"/>
  <c r="G10" i="18"/>
  <c r="F41" i="18"/>
  <c r="F34" i="18"/>
  <c r="F46" i="18"/>
  <c r="F5" i="18"/>
  <c r="F35" i="18"/>
  <c r="F29" i="18"/>
  <c r="F23" i="18"/>
  <c r="F38" i="18"/>
  <c r="G4" i="18"/>
  <c r="F37" i="18"/>
  <c r="F26" i="18"/>
  <c r="G5" i="18"/>
  <c r="F39" i="18"/>
  <c r="F42" i="18"/>
  <c r="F20" i="18"/>
  <c r="F4" i="18"/>
  <c r="F8" i="18"/>
  <c r="F25" i="18"/>
  <c r="G7" i="18"/>
  <c r="F9" i="18"/>
  <c r="F47" i="18"/>
  <c r="G9" i="18"/>
  <c r="G13" i="18"/>
  <c r="F27" i="18"/>
  <c r="F40" i="18"/>
  <c r="F48" i="18"/>
  <c r="F45" i="18"/>
  <c r="F17" i="18"/>
  <c r="G15" i="18"/>
  <c r="F13" i="18"/>
  <c r="F15" i="18"/>
  <c r="F43" i="18"/>
  <c r="J28" i="18" l="1"/>
  <c r="K3" i="18"/>
  <c r="J37" i="18"/>
  <c r="J35" i="18"/>
  <c r="J3" i="18"/>
  <c r="K6" i="18"/>
  <c r="K7" i="18"/>
  <c r="K8" i="18"/>
  <c r="J5" i="18"/>
  <c r="J38" i="18"/>
  <c r="J29" i="18"/>
  <c r="J41" i="18"/>
  <c r="J34" i="18"/>
  <c r="J7" i="18"/>
  <c r="J23" i="18"/>
  <c r="J8" i="18"/>
  <c r="J26" i="18"/>
  <c r="J22" i="18"/>
  <c r="J42" i="18"/>
  <c r="J30" i="18"/>
  <c r="K10" i="18"/>
  <c r="J10" i="18"/>
  <c r="J6" i="18"/>
  <c r="K5" i="18"/>
  <c r="J20" i="18"/>
  <c r="J25" i="18"/>
  <c r="J44" i="18"/>
  <c r="J39" i="18"/>
  <c r="J46" i="18"/>
  <c r="J24" i="18"/>
  <c r="J43" i="18"/>
  <c r="J36" i="18"/>
  <c r="J16" i="18"/>
  <c r="J47" i="18"/>
  <c r="K15" i="18"/>
  <c r="J40" i="18"/>
  <c r="K11" i="18"/>
  <c r="J15" i="18"/>
  <c r="K9" i="18"/>
  <c r="J45" i="18"/>
  <c r="J9" i="18"/>
  <c r="J27" i="18"/>
  <c r="J48" i="18"/>
  <c r="J11" i="18"/>
  <c r="H15" i="19" l="1"/>
  <c r="H6" i="19"/>
  <c r="H29" i="19"/>
  <c r="H43" i="19"/>
  <c r="H24" i="19"/>
  <c r="H38" i="19"/>
  <c r="H8" i="19"/>
  <c r="H17" i="19"/>
  <c r="H25" i="19"/>
  <c r="H32" i="19"/>
  <c r="H39" i="19"/>
  <c r="H45" i="19"/>
  <c r="H13" i="19"/>
  <c r="H37" i="19"/>
  <c r="H7" i="19"/>
  <c r="H30" i="19"/>
  <c r="H44" i="19"/>
  <c r="H3" i="19"/>
  <c r="H9" i="19"/>
  <c r="H20" i="19"/>
  <c r="H26" i="19"/>
  <c r="H34" i="19"/>
  <c r="H40" i="19"/>
  <c r="H46" i="19"/>
  <c r="H23" i="19"/>
  <c r="H4" i="19"/>
  <c r="H10" i="19"/>
  <c r="H21" i="19"/>
  <c r="H27" i="19"/>
  <c r="H35" i="19"/>
  <c r="H41" i="19"/>
  <c r="H47" i="19"/>
  <c r="H5" i="19"/>
  <c r="H11" i="19"/>
  <c r="H22" i="19"/>
  <c r="H28" i="19"/>
  <c r="H36" i="19"/>
  <c r="H42" i="19"/>
  <c r="H48" i="19"/>
  <c r="E28" i="19" l="1"/>
  <c r="E11" i="19" l="1"/>
  <c r="E30" i="19" l="1"/>
  <c r="E25" i="19" l="1"/>
  <c r="E8" i="19"/>
  <c r="E22" i="19"/>
  <c r="E7" i="19"/>
  <c r="E4" i="19"/>
  <c r="E34" i="19"/>
  <c r="E46" i="19"/>
  <c r="E35" i="19"/>
  <c r="E26" i="19"/>
  <c r="E42" i="19"/>
  <c r="E21" i="19"/>
  <c r="E37" i="19"/>
  <c r="E39" i="19"/>
  <c r="E41" i="19"/>
  <c r="E24" i="19"/>
  <c r="E44" i="19"/>
  <c r="E5" i="19"/>
  <c r="E32" i="19"/>
  <c r="E6" i="19"/>
  <c r="E10" i="19"/>
  <c r="E20" i="19"/>
  <c r="E29" i="19"/>
  <c r="E38" i="19"/>
  <c r="E23" i="19"/>
  <c r="I25" i="19"/>
  <c r="I38" i="19" l="1"/>
  <c r="I44" i="19"/>
  <c r="I42" i="19"/>
  <c r="I7" i="19"/>
  <c r="I30" i="19"/>
  <c r="I24" i="19"/>
  <c r="I26" i="19"/>
  <c r="I22" i="19"/>
  <c r="I5" i="19"/>
  <c r="I29" i="19"/>
  <c r="I41" i="19"/>
  <c r="I8" i="19"/>
  <c r="I23" i="19"/>
  <c r="I10" i="19"/>
  <c r="I6" i="19"/>
  <c r="I39" i="19"/>
  <c r="I46" i="19"/>
  <c r="I34" i="19"/>
  <c r="I20" i="19"/>
  <c r="E36" i="19"/>
  <c r="E48" i="19"/>
  <c r="E40" i="19"/>
  <c r="E13" i="19"/>
  <c r="E43" i="19"/>
  <c r="E17" i="19"/>
  <c r="E45" i="19"/>
  <c r="E15" i="19"/>
  <c r="E9" i="19"/>
  <c r="E47" i="19"/>
  <c r="E27" i="19"/>
  <c r="I11" i="19" l="1"/>
  <c r="I43" i="19"/>
  <c r="I40" i="19"/>
  <c r="I9" i="19"/>
  <c r="I15" i="19"/>
  <c r="I48" i="19"/>
  <c r="I45" i="19"/>
  <c r="I36" i="19"/>
  <c r="G17" i="19"/>
  <c r="G32" i="19"/>
  <c r="G23" i="19"/>
  <c r="I27" i="19"/>
  <c r="G26" i="19"/>
  <c r="L16" i="19"/>
  <c r="G25" i="19"/>
  <c r="L34" i="19"/>
  <c r="G46" i="19"/>
  <c r="G45" i="19"/>
  <c r="G21" i="19"/>
  <c r="G22" i="19"/>
  <c r="G28" i="19"/>
  <c r="G27" i="19"/>
  <c r="G29" i="19"/>
  <c r="G42" i="19"/>
  <c r="I16" i="19"/>
  <c r="G30" i="19"/>
  <c r="G20" i="19"/>
  <c r="G35" i="19"/>
  <c r="G24" i="19"/>
  <c r="G48" i="19"/>
  <c r="G38" i="19"/>
  <c r="G39" i="19"/>
  <c r="G36" i="19"/>
  <c r="G47" i="19"/>
  <c r="G41" i="19"/>
  <c r="G40" i="19"/>
  <c r="G37" i="19"/>
  <c r="I47" i="19"/>
  <c r="G44" i="19"/>
  <c r="G43" i="19"/>
  <c r="G34" i="19"/>
  <c r="K38" i="19" l="1"/>
  <c r="K26" i="19"/>
  <c r="K16" i="19"/>
  <c r="K24" i="19"/>
  <c r="K23" i="19"/>
  <c r="K41" i="19"/>
  <c r="K30" i="19"/>
  <c r="K39" i="19"/>
  <c r="K45" i="19"/>
  <c r="K46" i="19"/>
  <c r="K22" i="19"/>
  <c r="K42" i="19"/>
  <c r="K47" i="19"/>
  <c r="K36" i="19"/>
  <c r="K34" i="19"/>
  <c r="K40" i="19"/>
  <c r="K48" i="19"/>
  <c r="K43" i="19"/>
  <c r="K44" i="19"/>
  <c r="K29" i="19"/>
  <c r="K25" i="19"/>
  <c r="K27" i="19"/>
  <c r="K20" i="19"/>
  <c r="E3" i="19"/>
  <c r="M3" i="19" l="1"/>
  <c r="F45" i="19"/>
  <c r="F15" i="19"/>
  <c r="G8" i="19"/>
  <c r="F13" i="19"/>
  <c r="F46" i="19"/>
  <c r="L3" i="19"/>
  <c r="F22" i="19"/>
  <c r="F10" i="19"/>
  <c r="G9" i="19"/>
  <c r="F26" i="19"/>
  <c r="F3" i="19"/>
  <c r="F36" i="19"/>
  <c r="G15" i="19"/>
  <c r="F38" i="19"/>
  <c r="G6" i="19"/>
  <c r="F25" i="19"/>
  <c r="G7" i="19"/>
  <c r="G4" i="19"/>
  <c r="F30" i="19"/>
  <c r="I3" i="19"/>
  <c r="J28" i="19" s="1"/>
  <c r="F27" i="19"/>
  <c r="F8" i="19"/>
  <c r="F4" i="19"/>
  <c r="F47" i="19"/>
  <c r="F43" i="19"/>
  <c r="F20" i="19"/>
  <c r="F39" i="19"/>
  <c r="F34" i="19"/>
  <c r="F23" i="19"/>
  <c r="F35" i="19"/>
  <c r="F11" i="19"/>
  <c r="G3" i="19"/>
  <c r="F5" i="19"/>
  <c r="F48" i="19"/>
  <c r="F24" i="19"/>
  <c r="G10" i="19"/>
  <c r="F9" i="19"/>
  <c r="G13" i="19"/>
  <c r="F32" i="19"/>
  <c r="F6" i="19"/>
  <c r="F7" i="19"/>
  <c r="F29" i="19"/>
  <c r="F37" i="19"/>
  <c r="G11" i="19"/>
  <c r="F28" i="19"/>
  <c r="F40" i="19"/>
  <c r="F17" i="19"/>
  <c r="F44" i="19"/>
  <c r="F41" i="19"/>
  <c r="F42" i="19"/>
  <c r="F21" i="19"/>
  <c r="G5" i="19"/>
  <c r="K10" i="19" l="1"/>
  <c r="J34" i="19"/>
  <c r="J36" i="19"/>
  <c r="J48" i="19"/>
  <c r="J11" i="19"/>
  <c r="K7" i="19"/>
  <c r="J6" i="19"/>
  <c r="J35" i="19"/>
  <c r="J27" i="19"/>
  <c r="J46" i="19"/>
  <c r="J40" i="19"/>
  <c r="J44" i="19"/>
  <c r="J24" i="19"/>
  <c r="J23" i="19"/>
  <c r="J10" i="19"/>
  <c r="J3" i="19"/>
  <c r="J43" i="19"/>
  <c r="J8" i="19"/>
  <c r="J15" i="19"/>
  <c r="J26" i="19"/>
  <c r="K5" i="19"/>
  <c r="K3" i="19"/>
  <c r="J16" i="19"/>
  <c r="K15" i="19"/>
  <c r="J38" i="19"/>
  <c r="J25" i="19"/>
  <c r="J30" i="19"/>
  <c r="J20" i="19"/>
  <c r="J39" i="19"/>
  <c r="K11" i="19"/>
  <c r="J9" i="19"/>
  <c r="J45" i="19"/>
  <c r="J22" i="19"/>
  <c r="J29" i="19"/>
  <c r="J7" i="19"/>
  <c r="K6" i="19"/>
  <c r="J37" i="19"/>
  <c r="K9" i="19"/>
  <c r="J47" i="19"/>
  <c r="J41" i="19"/>
  <c r="K8" i="19"/>
  <c r="J5" i="19"/>
  <c r="J42" i="19"/>
  <c r="H27" i="20" l="1"/>
  <c r="H5" i="20"/>
  <c r="H11" i="20"/>
  <c r="H22" i="20"/>
  <c r="H28" i="20"/>
  <c r="H36" i="20"/>
  <c r="H42" i="20"/>
  <c r="H48" i="20"/>
  <c r="H41" i="20"/>
  <c r="H6" i="20"/>
  <c r="H13" i="20"/>
  <c r="H23" i="20"/>
  <c r="H29" i="20"/>
  <c r="H37" i="20"/>
  <c r="H43" i="20"/>
  <c r="H21" i="20"/>
  <c r="H7" i="20"/>
  <c r="H15" i="20"/>
  <c r="H24" i="20"/>
  <c r="H30" i="20"/>
  <c r="H38" i="20"/>
  <c r="H44" i="20"/>
  <c r="H47" i="20"/>
  <c r="H8" i="20"/>
  <c r="H17" i="20"/>
  <c r="H25" i="20"/>
  <c r="H32" i="20"/>
  <c r="H39" i="20"/>
  <c r="H45" i="20"/>
  <c r="H4" i="20"/>
  <c r="H10" i="20"/>
  <c r="H35" i="20"/>
  <c r="H3" i="20"/>
  <c r="H9" i="20"/>
  <c r="H20" i="20"/>
  <c r="H26" i="20"/>
  <c r="H34" i="20"/>
  <c r="H40" i="20"/>
  <c r="H46" i="20"/>
  <c r="E28" i="20" l="1"/>
  <c r="E11" i="20" l="1"/>
  <c r="E30" i="20" l="1"/>
  <c r="E39" i="20" l="1"/>
  <c r="E6" i="20"/>
  <c r="E4" i="20"/>
  <c r="E34" i="20"/>
  <c r="E24" i="20"/>
  <c r="E10" i="20"/>
  <c r="E25" i="20"/>
  <c r="E41" i="20"/>
  <c r="E22" i="20"/>
  <c r="E8" i="20"/>
  <c r="E46" i="20"/>
  <c r="E35" i="20"/>
  <c r="E26" i="20"/>
  <c r="E42" i="20"/>
  <c r="E21" i="20"/>
  <c r="E37" i="20"/>
  <c r="E44" i="20"/>
  <c r="E5" i="20"/>
  <c r="E32" i="20"/>
  <c r="E7" i="20"/>
  <c r="E20" i="20"/>
  <c r="E29" i="20"/>
  <c r="E38" i="20"/>
  <c r="E23" i="20"/>
  <c r="E13" i="20" l="1"/>
  <c r="I26" i="20"/>
  <c r="I8" i="20"/>
  <c r="I25" i="20"/>
  <c r="I34" i="20"/>
  <c r="E15" i="20"/>
  <c r="E9" i="20"/>
  <c r="I5" i="20"/>
  <c r="I6" i="20"/>
  <c r="I38" i="20"/>
  <c r="I30" i="20"/>
  <c r="E47" i="20"/>
  <c r="E27" i="20"/>
  <c r="I41" i="20"/>
  <c r="I10" i="20"/>
  <c r="E17" i="20"/>
  <c r="I22" i="20"/>
  <c r="E45" i="20"/>
  <c r="I29" i="20"/>
  <c r="E43" i="20"/>
  <c r="I20" i="20"/>
  <c r="I44" i="20"/>
  <c r="I39" i="20"/>
  <c r="E36" i="20"/>
  <c r="I23" i="20"/>
  <c r="I7" i="20"/>
  <c r="E48" i="20"/>
  <c r="E40" i="20"/>
  <c r="I42" i="20"/>
  <c r="I46" i="20"/>
  <c r="I24" i="20"/>
  <c r="G23" i="20" l="1"/>
  <c r="G20" i="20"/>
  <c r="G22" i="20"/>
  <c r="G21" i="20"/>
  <c r="G39" i="20"/>
  <c r="G32" i="20"/>
  <c r="G24" i="20"/>
  <c r="G38" i="20"/>
  <c r="I48" i="20"/>
  <c r="G48" i="20"/>
  <c r="I15" i="20"/>
  <c r="I45" i="20"/>
  <c r="G45" i="20"/>
  <c r="G46" i="20"/>
  <c r="G43" i="20"/>
  <c r="I43" i="20"/>
  <c r="L16" i="20"/>
  <c r="I16" i="20"/>
  <c r="G17" i="20"/>
  <c r="G28" i="20"/>
  <c r="G30" i="20"/>
  <c r="G27" i="20"/>
  <c r="I27" i="20"/>
  <c r="G25" i="20"/>
  <c r="G26" i="20"/>
  <c r="I11" i="20"/>
  <c r="I36" i="20"/>
  <c r="G36" i="20"/>
  <c r="I9" i="20"/>
  <c r="G41" i="20"/>
  <c r="G47" i="20"/>
  <c r="I47" i="20"/>
  <c r="L34" i="20"/>
  <c r="G42" i="20"/>
  <c r="G40" i="20"/>
  <c r="I40" i="20"/>
  <c r="G44" i="20"/>
  <c r="G29" i="20"/>
  <c r="G35" i="20"/>
  <c r="G34" i="20"/>
  <c r="G37" i="20"/>
  <c r="K30" i="20" l="1"/>
  <c r="K29" i="20"/>
  <c r="K39" i="20"/>
  <c r="K26" i="20"/>
  <c r="K24" i="20"/>
  <c r="K25" i="20"/>
  <c r="K44" i="20"/>
  <c r="K42" i="20"/>
  <c r="K45" i="20"/>
  <c r="K41" i="20"/>
  <c r="K40" i="20"/>
  <c r="K34" i="20"/>
  <c r="E3" i="20"/>
  <c r="K38" i="20"/>
  <c r="K46" i="20"/>
  <c r="K23" i="20"/>
  <c r="K16" i="20"/>
  <c r="K47" i="20"/>
  <c r="K43" i="20"/>
  <c r="K20" i="20"/>
  <c r="K48" i="20"/>
  <c r="K36" i="20"/>
  <c r="K27" i="20"/>
  <c r="K22" i="20"/>
  <c r="L3" i="20" l="1"/>
  <c r="I3" i="20"/>
  <c r="M3" i="20"/>
  <c r="F3" i="20"/>
  <c r="G3" i="20"/>
  <c r="F28" i="20"/>
  <c r="F11" i="20"/>
  <c r="G11" i="20"/>
  <c r="F30" i="20"/>
  <c r="F8" i="20"/>
  <c r="G5" i="20"/>
  <c r="F32" i="20"/>
  <c r="G4" i="20"/>
  <c r="F22" i="20"/>
  <c r="F20" i="20"/>
  <c r="F39" i="20"/>
  <c r="F37" i="20"/>
  <c r="G8" i="20"/>
  <c r="F5" i="20"/>
  <c r="F35" i="20"/>
  <c r="F4" i="20"/>
  <c r="F29" i="20"/>
  <c r="F44" i="20"/>
  <c r="F7" i="20"/>
  <c r="F42" i="20"/>
  <c r="F34" i="20"/>
  <c r="F41" i="20"/>
  <c r="G7" i="20"/>
  <c r="G10" i="20"/>
  <c r="F23" i="20"/>
  <c r="F24" i="20"/>
  <c r="F10" i="20"/>
  <c r="F46" i="20"/>
  <c r="F6" i="20"/>
  <c r="F26" i="20"/>
  <c r="F25" i="20"/>
  <c r="G6" i="20"/>
  <c r="F38" i="20"/>
  <c r="F21" i="20"/>
  <c r="F17" i="20"/>
  <c r="G13" i="20"/>
  <c r="F40" i="20"/>
  <c r="F27" i="20"/>
  <c r="F13" i="20"/>
  <c r="G9" i="20"/>
  <c r="F9" i="20"/>
  <c r="G15" i="20"/>
  <c r="F43" i="20"/>
  <c r="F36" i="20"/>
  <c r="F15" i="20"/>
  <c r="F47" i="20"/>
  <c r="F48" i="20"/>
  <c r="F45" i="20"/>
  <c r="J37" i="20" l="1"/>
  <c r="K3" i="20"/>
  <c r="J28" i="20"/>
  <c r="J35" i="20"/>
  <c r="J3" i="20"/>
  <c r="J42" i="20"/>
  <c r="J29" i="20"/>
  <c r="J34" i="20"/>
  <c r="J26" i="20"/>
  <c r="J24" i="20"/>
  <c r="J30" i="20"/>
  <c r="J41" i="20"/>
  <c r="K7" i="20"/>
  <c r="K8" i="20"/>
  <c r="J22" i="20"/>
  <c r="J5" i="20"/>
  <c r="K5" i="20"/>
  <c r="J20" i="20"/>
  <c r="K6" i="20"/>
  <c r="J8" i="20"/>
  <c r="J10" i="20"/>
  <c r="J44" i="20"/>
  <c r="J25" i="20"/>
  <c r="K10" i="20"/>
  <c r="J6" i="20"/>
  <c r="J39" i="20"/>
  <c r="J23" i="20"/>
  <c r="J46" i="20"/>
  <c r="J38" i="20"/>
  <c r="J7" i="20"/>
  <c r="J48" i="20"/>
  <c r="J27" i="20"/>
  <c r="J16" i="20"/>
  <c r="J47" i="20"/>
  <c r="J9" i="20"/>
  <c r="J45" i="20"/>
  <c r="K9" i="20"/>
  <c r="J11" i="20"/>
  <c r="J43" i="20"/>
  <c r="K15" i="20"/>
  <c r="J36" i="20"/>
  <c r="J40" i="20"/>
  <c r="J15" i="20"/>
  <c r="K11" i="20"/>
  <c r="H9" i="21" l="1"/>
  <c r="H26" i="21"/>
  <c r="H4" i="21"/>
  <c r="H10" i="21"/>
  <c r="H21" i="21"/>
  <c r="H27" i="21"/>
  <c r="H35" i="21"/>
  <c r="H41" i="21"/>
  <c r="H47" i="21"/>
  <c r="H46" i="21"/>
  <c r="H11" i="21"/>
  <c r="H28" i="21"/>
  <c r="H36" i="21"/>
  <c r="H42" i="21"/>
  <c r="H48" i="21"/>
  <c r="H40" i="21"/>
  <c r="H5" i="21"/>
  <c r="H6" i="21"/>
  <c r="H37" i="21"/>
  <c r="H7" i="21"/>
  <c r="H15" i="21"/>
  <c r="H24" i="21"/>
  <c r="H30" i="21"/>
  <c r="H38" i="21"/>
  <c r="H44" i="21"/>
  <c r="H3" i="21"/>
  <c r="H20" i="21"/>
  <c r="H34" i="21"/>
  <c r="H22" i="21"/>
  <c r="H13" i="21"/>
  <c r="H23" i="21"/>
  <c r="H29" i="21"/>
  <c r="H43" i="21"/>
  <c r="H8" i="21"/>
  <c r="H17" i="21"/>
  <c r="H25" i="21"/>
  <c r="H32" i="21"/>
  <c r="H39" i="21"/>
  <c r="H45" i="21"/>
  <c r="E28" i="21" l="1"/>
  <c r="E11" i="21" l="1"/>
  <c r="E30" i="21" l="1"/>
  <c r="E22" i="21" l="1"/>
  <c r="E46" i="21"/>
  <c r="E26" i="21"/>
  <c r="E21" i="21"/>
  <c r="E44" i="21"/>
  <c r="E5" i="21"/>
  <c r="E32" i="21"/>
  <c r="E6" i="21"/>
  <c r="E35" i="21"/>
  <c r="E42" i="21"/>
  <c r="E37" i="21"/>
  <c r="E20" i="21"/>
  <c r="E29" i="21"/>
  <c r="E38" i="21"/>
  <c r="E23" i="21"/>
  <c r="E41" i="21"/>
  <c r="E4" i="21"/>
  <c r="E34" i="21"/>
  <c r="E24" i="21"/>
  <c r="E10" i="21"/>
  <c r="E25" i="21"/>
  <c r="E39" i="21"/>
  <c r="E7" i="21"/>
  <c r="E8" i="21"/>
  <c r="E43" i="21" l="1"/>
  <c r="I5" i="21"/>
  <c r="E40" i="21"/>
  <c r="E13" i="21"/>
  <c r="E9" i="21"/>
  <c r="E47" i="21"/>
  <c r="E36" i="21"/>
  <c r="I8" i="21"/>
  <c r="I25" i="21"/>
  <c r="I34" i="21"/>
  <c r="I23" i="21"/>
  <c r="I20" i="21"/>
  <c r="I26" i="21"/>
  <c r="E48" i="21"/>
  <c r="E15" i="21"/>
  <c r="E17" i="21"/>
  <c r="G26" i="21" s="1"/>
  <c r="I7" i="21"/>
  <c r="I10" i="21"/>
  <c r="I38" i="21"/>
  <c r="I6" i="21"/>
  <c r="I44" i="21"/>
  <c r="I46" i="21"/>
  <c r="E45" i="21"/>
  <c r="I39" i="21"/>
  <c r="I24" i="21"/>
  <c r="I41" i="21"/>
  <c r="I29" i="21"/>
  <c r="I42" i="21"/>
  <c r="I30" i="21"/>
  <c r="G21" i="21"/>
  <c r="I22" i="21"/>
  <c r="E27" i="21"/>
  <c r="G44" i="21" l="1"/>
  <c r="G38" i="21"/>
  <c r="G27" i="21"/>
  <c r="I27" i="21"/>
  <c r="I45" i="21"/>
  <c r="G45" i="21"/>
  <c r="L34" i="21"/>
  <c r="G24" i="21"/>
  <c r="G34" i="21"/>
  <c r="I9" i="21"/>
  <c r="G37" i="21"/>
  <c r="G29" i="21"/>
  <c r="G17" i="21"/>
  <c r="I16" i="21"/>
  <c r="L16" i="21"/>
  <c r="G28" i="21"/>
  <c r="G30" i="21"/>
  <c r="G20" i="21"/>
  <c r="I15" i="21"/>
  <c r="G22" i="21"/>
  <c r="G46" i="21"/>
  <c r="G23" i="21"/>
  <c r="G36" i="21"/>
  <c r="I36" i="21"/>
  <c r="G41" i="21"/>
  <c r="G39" i="21"/>
  <c r="I48" i="21"/>
  <c r="G48" i="21"/>
  <c r="G35" i="21"/>
  <c r="G25" i="21"/>
  <c r="I43" i="21"/>
  <c r="G43" i="21"/>
  <c r="G32" i="21"/>
  <c r="I11" i="21"/>
  <c r="G42" i="21"/>
  <c r="G47" i="21"/>
  <c r="I47" i="21"/>
  <c r="G40" i="21"/>
  <c r="I40" i="21"/>
  <c r="K24" i="21" l="1"/>
  <c r="K23" i="21"/>
  <c r="K46" i="21"/>
  <c r="K26" i="21"/>
  <c r="K25" i="21"/>
  <c r="K36" i="21"/>
  <c r="K42" i="21"/>
  <c r="K44" i="21"/>
  <c r="K47" i="21"/>
  <c r="K43" i="21"/>
  <c r="K16" i="21"/>
  <c r="K45" i="21"/>
  <c r="E3" i="21"/>
  <c r="K48" i="21"/>
  <c r="K38" i="21"/>
  <c r="K29" i="21"/>
  <c r="K30" i="21"/>
  <c r="K22" i="21"/>
  <c r="K27" i="21"/>
  <c r="K39" i="21"/>
  <c r="K40" i="21"/>
  <c r="K41" i="21"/>
  <c r="K34" i="21"/>
  <c r="K20" i="21"/>
  <c r="I3" i="21" l="1"/>
  <c r="G3" i="21"/>
  <c r="L3" i="21"/>
  <c r="F3" i="21"/>
  <c r="M3" i="21"/>
  <c r="F28" i="21"/>
  <c r="F11" i="21"/>
  <c r="G11" i="21"/>
  <c r="F30" i="21"/>
  <c r="F34" i="21"/>
  <c r="F20" i="21"/>
  <c r="F4" i="21"/>
  <c r="F37" i="21"/>
  <c r="F44" i="21"/>
  <c r="F21" i="21"/>
  <c r="F39" i="21"/>
  <c r="F7" i="21"/>
  <c r="G4" i="21"/>
  <c r="F42" i="21"/>
  <c r="F25" i="21"/>
  <c r="F35" i="21"/>
  <c r="G7" i="21"/>
  <c r="G6" i="21"/>
  <c r="F41" i="21"/>
  <c r="G10" i="21"/>
  <c r="G5" i="21"/>
  <c r="F23" i="21"/>
  <c r="F6" i="21"/>
  <c r="F46" i="21"/>
  <c r="F32" i="21"/>
  <c r="F22" i="21"/>
  <c r="F8" i="21"/>
  <c r="F26" i="21"/>
  <c r="F24" i="21"/>
  <c r="F5" i="21"/>
  <c r="G8" i="21"/>
  <c r="F10" i="21"/>
  <c r="F38" i="21"/>
  <c r="F29" i="21"/>
  <c r="F17" i="21"/>
  <c r="F40" i="21"/>
  <c r="F27" i="21"/>
  <c r="G15" i="21"/>
  <c r="F15" i="21"/>
  <c r="F13" i="21"/>
  <c r="F36" i="21"/>
  <c r="F43" i="21"/>
  <c r="F9" i="21"/>
  <c r="F48" i="21"/>
  <c r="G13" i="21"/>
  <c r="F47" i="21"/>
  <c r="F45" i="21"/>
  <c r="G9" i="21"/>
  <c r="K3" i="21" l="1"/>
  <c r="J35" i="21"/>
  <c r="J28" i="21"/>
  <c r="J3" i="21"/>
  <c r="J37" i="21"/>
  <c r="K10" i="21"/>
  <c r="K5" i="21"/>
  <c r="J6" i="21"/>
  <c r="J38" i="21"/>
  <c r="J26" i="21"/>
  <c r="J20" i="21"/>
  <c r="J34" i="21"/>
  <c r="J5" i="21"/>
  <c r="J22" i="21"/>
  <c r="K6" i="21"/>
  <c r="J23" i="21"/>
  <c r="J41" i="21"/>
  <c r="J25" i="21"/>
  <c r="J30" i="21"/>
  <c r="J29" i="21"/>
  <c r="J8" i="21"/>
  <c r="J42" i="21"/>
  <c r="K8" i="21"/>
  <c r="J39" i="21"/>
  <c r="J44" i="21"/>
  <c r="J10" i="21"/>
  <c r="J46" i="21"/>
  <c r="K7" i="21"/>
  <c r="J24" i="21"/>
  <c r="J7" i="21"/>
  <c r="J40" i="21"/>
  <c r="K15" i="21"/>
  <c r="J36" i="21"/>
  <c r="J43" i="21"/>
  <c r="J45" i="21"/>
  <c r="J15" i="21"/>
  <c r="J27" i="21"/>
  <c r="K11" i="21"/>
  <c r="J16" i="21"/>
  <c r="J11" i="21"/>
  <c r="J47" i="21"/>
  <c r="J48" i="21"/>
  <c r="J9" i="21"/>
  <c r="K9" i="21"/>
  <c r="E23" i="7" l="1"/>
  <c r="E25" i="7" l="1"/>
  <c r="E11" i="7" l="1"/>
  <c r="E11" i="22" l="1"/>
  <c r="E38" i="7" l="1"/>
  <c r="E4" i="7"/>
  <c r="E37" i="7"/>
  <c r="E31" i="7"/>
  <c r="E16" i="7"/>
  <c r="E30" i="22"/>
  <c r="E30" i="7"/>
  <c r="E15" i="7"/>
  <c r="E29" i="7"/>
  <c r="E36" i="7"/>
  <c r="E35" i="7"/>
  <c r="E40" i="7"/>
  <c r="E34" i="7"/>
  <c r="E28" i="7"/>
  <c r="E32" i="7"/>
  <c r="E41" i="7"/>
  <c r="E39" i="7"/>
  <c r="E33" i="7"/>
  <c r="E27" i="7"/>
  <c r="E9" i="7" l="1"/>
  <c r="E7" i="7"/>
  <c r="E22" i="7"/>
  <c r="E18" i="7"/>
  <c r="E14" i="7"/>
  <c r="I27" i="7"/>
  <c r="G27" i="7"/>
  <c r="L27" i="7"/>
  <c r="I41" i="7"/>
  <c r="G41" i="7"/>
  <c r="E12" i="7"/>
  <c r="I40" i="7"/>
  <c r="G40" i="7"/>
  <c r="E10" i="7"/>
  <c r="E26" i="7"/>
  <c r="E20" i="7"/>
  <c r="G28" i="7"/>
  <c r="I35" i="7"/>
  <c r="G35" i="7"/>
  <c r="I15" i="7"/>
  <c r="I37" i="7"/>
  <c r="G37" i="7"/>
  <c r="E17" i="7"/>
  <c r="E6" i="7"/>
  <c r="E8" i="7"/>
  <c r="G33" i="7"/>
  <c r="I33" i="7"/>
  <c r="I32" i="7"/>
  <c r="G32" i="7"/>
  <c r="E24" i="7"/>
  <c r="E13" i="7"/>
  <c r="E21" i="7"/>
  <c r="I34" i="7"/>
  <c r="G34" i="7"/>
  <c r="I36" i="7"/>
  <c r="G36" i="7"/>
  <c r="G30" i="7"/>
  <c r="I31" i="7"/>
  <c r="G31" i="7"/>
  <c r="I38" i="7"/>
  <c r="G38" i="7"/>
  <c r="I29" i="7"/>
  <c r="G29" i="7"/>
  <c r="E5" i="7"/>
  <c r="E19" i="7"/>
  <c r="I39" i="7"/>
  <c r="G39" i="7"/>
  <c r="G15" i="7" l="1"/>
  <c r="K41" i="7"/>
  <c r="E39" i="22"/>
  <c r="E22" i="22"/>
  <c r="E6" i="22"/>
  <c r="E41" i="22"/>
  <c r="E7" i="22"/>
  <c r="K36" i="7"/>
  <c r="I25" i="7"/>
  <c r="G26" i="7"/>
  <c r="K40" i="7"/>
  <c r="E29" i="22"/>
  <c r="E4" i="22"/>
  <c r="E24" i="22"/>
  <c r="E10" i="22"/>
  <c r="E25" i="22"/>
  <c r="I19" i="7"/>
  <c r="G19" i="7"/>
  <c r="K29" i="7"/>
  <c r="K31" i="7"/>
  <c r="I21" i="7"/>
  <c r="G21" i="7"/>
  <c r="I6" i="7"/>
  <c r="K37" i="7"/>
  <c r="I11" i="7"/>
  <c r="I14" i="7"/>
  <c r="L14" i="7"/>
  <c r="G14" i="7"/>
  <c r="G23" i="7"/>
  <c r="G25" i="7"/>
  <c r="I7" i="7"/>
  <c r="E20" i="22"/>
  <c r="E23" i="22"/>
  <c r="I24" i="7"/>
  <c r="G24" i="7"/>
  <c r="I8" i="7"/>
  <c r="G16" i="7"/>
  <c r="I22" i="7"/>
  <c r="G22" i="7"/>
  <c r="E34" i="22"/>
  <c r="E8" i="22"/>
  <c r="K32" i="7"/>
  <c r="K33" i="7"/>
  <c r="I10" i="7"/>
  <c r="E38" i="22"/>
  <c r="K35" i="7"/>
  <c r="E35" i="22"/>
  <c r="E21" i="22"/>
  <c r="I5" i="7"/>
  <c r="K34" i="7"/>
  <c r="I13" i="7"/>
  <c r="I17" i="7"/>
  <c r="G17" i="7"/>
  <c r="K27" i="7"/>
  <c r="I18" i="7"/>
  <c r="G18" i="7"/>
  <c r="I9" i="7"/>
  <c r="E46" i="22"/>
  <c r="E26" i="22"/>
  <c r="E42" i="22"/>
  <c r="E37" i="22"/>
  <c r="E44" i="22"/>
  <c r="E5" i="22"/>
  <c r="E32" i="22"/>
  <c r="K39" i="7"/>
  <c r="K38" i="7"/>
  <c r="I20" i="7"/>
  <c r="G20" i="7"/>
  <c r="I22" i="22" l="1"/>
  <c r="E3" i="7"/>
  <c r="E13" i="22"/>
  <c r="I34" i="22"/>
  <c r="I23" i="22"/>
  <c r="I24" i="22"/>
  <c r="E15" i="22"/>
  <c r="K24" i="7"/>
  <c r="I42" i="22"/>
  <c r="I41" i="22"/>
  <c r="I39" i="22"/>
  <c r="I30" i="22"/>
  <c r="K17" i="7"/>
  <c r="I7" i="22"/>
  <c r="E45" i="22"/>
  <c r="E47" i="22"/>
  <c r="E27" i="22"/>
  <c r="I38" i="22"/>
  <c r="K15" i="7"/>
  <c r="I20" i="22"/>
  <c r="I25" i="22"/>
  <c r="I46" i="22"/>
  <c r="K19" i="7"/>
  <c r="I5" i="22"/>
  <c r="E43" i="22"/>
  <c r="E36" i="22"/>
  <c r="I44" i="22"/>
  <c r="I26" i="22"/>
  <c r="I6" i="22"/>
  <c r="E17" i="22"/>
  <c r="G22" i="22" s="1"/>
  <c r="K18" i="7"/>
  <c r="K20" i="7"/>
  <c r="K21" i="7"/>
  <c r="E9" i="22"/>
  <c r="E48" i="22"/>
  <c r="E40" i="22"/>
  <c r="I8" i="22"/>
  <c r="K22" i="7"/>
  <c r="I10" i="22"/>
  <c r="I29" i="22"/>
  <c r="K25" i="7"/>
  <c r="G29" i="22" l="1"/>
  <c r="L34" i="22"/>
  <c r="G26" i="22"/>
  <c r="G42" i="22"/>
  <c r="G48" i="22"/>
  <c r="I48" i="22"/>
  <c r="I9" i="22"/>
  <c r="I43" i="22"/>
  <c r="G43" i="22"/>
  <c r="G38" i="22"/>
  <c r="G27" i="22"/>
  <c r="I27" i="22"/>
  <c r="G41" i="22"/>
  <c r="G24" i="22"/>
  <c r="I45" i="22"/>
  <c r="G45" i="22"/>
  <c r="G35" i="22"/>
  <c r="G23" i="22"/>
  <c r="G17" i="22"/>
  <c r="I16" i="22"/>
  <c r="K30" i="22" s="1"/>
  <c r="L16" i="22"/>
  <c r="G28" i="22"/>
  <c r="G30" i="22"/>
  <c r="G25" i="22"/>
  <c r="G20" i="22"/>
  <c r="G32" i="22"/>
  <c r="G34" i="22"/>
  <c r="I11" i="22"/>
  <c r="I40" i="22"/>
  <c r="G40" i="22"/>
  <c r="G44" i="22"/>
  <c r="G46" i="22"/>
  <c r="G47" i="22"/>
  <c r="I47" i="22"/>
  <c r="G36" i="22"/>
  <c r="I36" i="22"/>
  <c r="K29" i="22"/>
  <c r="G21" i="22"/>
  <c r="G39" i="22"/>
  <c r="I15" i="22"/>
  <c r="F39" i="7"/>
  <c r="I3" i="7"/>
  <c r="M3" i="7"/>
  <c r="G3" i="7"/>
  <c r="L3" i="7"/>
  <c r="F3" i="7"/>
  <c r="F23" i="7"/>
  <c r="F25" i="7"/>
  <c r="F11" i="7"/>
  <c r="G11" i="7"/>
  <c r="F40" i="7"/>
  <c r="F16" i="7"/>
  <c r="F32" i="7"/>
  <c r="F36" i="7"/>
  <c r="F41" i="7"/>
  <c r="F35" i="7"/>
  <c r="F4" i="7"/>
  <c r="F29" i="7"/>
  <c r="G4" i="7"/>
  <c r="F30" i="7"/>
  <c r="F38" i="7"/>
  <c r="F33" i="7"/>
  <c r="F34" i="7"/>
  <c r="F37" i="7"/>
  <c r="F27" i="7"/>
  <c r="F28" i="7"/>
  <c r="F15" i="7"/>
  <c r="F31" i="7"/>
  <c r="G7" i="7"/>
  <c r="G10" i="7"/>
  <c r="F18" i="7"/>
  <c r="G5" i="7"/>
  <c r="F19" i="7"/>
  <c r="F21" i="7"/>
  <c r="F14" i="7"/>
  <c r="F24" i="7"/>
  <c r="F17" i="7"/>
  <c r="F20" i="7"/>
  <c r="F26" i="7"/>
  <c r="G12" i="7"/>
  <c r="F22" i="7"/>
  <c r="F9" i="7"/>
  <c r="F10" i="7"/>
  <c r="G6" i="7"/>
  <c r="F12" i="7"/>
  <c r="F8" i="7"/>
  <c r="G13" i="7"/>
  <c r="G9" i="7"/>
  <c r="F6" i="7"/>
  <c r="G8" i="7"/>
  <c r="F5" i="7"/>
  <c r="F13" i="7"/>
  <c r="F7" i="7"/>
  <c r="G37" i="22"/>
  <c r="K22" i="22" l="1"/>
  <c r="K25" i="22"/>
  <c r="K39" i="22"/>
  <c r="K34" i="22"/>
  <c r="K23" i="22"/>
  <c r="K47" i="22"/>
  <c r="K36" i="22"/>
  <c r="K42" i="22"/>
  <c r="K26" i="22"/>
  <c r="E3" i="22"/>
  <c r="K46" i="22"/>
  <c r="K40" i="22"/>
  <c r="K38" i="22"/>
  <c r="K20" i="22"/>
  <c r="K48" i="22"/>
  <c r="K24" i="22"/>
  <c r="K16" i="22"/>
  <c r="K43" i="22"/>
  <c r="J29" i="7"/>
  <c r="J28" i="7"/>
  <c r="K3" i="7"/>
  <c r="J30" i="7"/>
  <c r="J3" i="7"/>
  <c r="J37" i="7"/>
  <c r="J32" i="7"/>
  <c r="J41" i="7"/>
  <c r="J33" i="7"/>
  <c r="J34" i="7"/>
  <c r="J39" i="7"/>
  <c r="J15" i="7"/>
  <c r="J27" i="7"/>
  <c r="J36" i="7"/>
  <c r="J40" i="7"/>
  <c r="J31" i="7"/>
  <c r="J35" i="7"/>
  <c r="J38" i="7"/>
  <c r="K7" i="7"/>
  <c r="K5" i="7"/>
  <c r="J17" i="7"/>
  <c r="J8" i="7"/>
  <c r="J6" i="7"/>
  <c r="J9" i="7"/>
  <c r="J25" i="7"/>
  <c r="J20" i="7"/>
  <c r="J7" i="7"/>
  <c r="J5" i="7"/>
  <c r="K8" i="7"/>
  <c r="K9" i="7"/>
  <c r="J21" i="7"/>
  <c r="J24" i="7"/>
  <c r="J11" i="7"/>
  <c r="J22" i="7"/>
  <c r="J13" i="7"/>
  <c r="K6" i="7"/>
  <c r="J18" i="7"/>
  <c r="K11" i="7"/>
  <c r="J19" i="7"/>
  <c r="K10" i="7"/>
  <c r="K13" i="7"/>
  <c r="J10" i="7"/>
  <c r="K44" i="22"/>
  <c r="K41" i="22"/>
  <c r="K45" i="22"/>
  <c r="K27" i="22"/>
  <c r="F3" i="22" l="1"/>
  <c r="F28" i="22"/>
  <c r="G3" i="22"/>
  <c r="M3" i="22"/>
  <c r="L3" i="22"/>
  <c r="I3" i="22"/>
  <c r="G11" i="22"/>
  <c r="F11" i="22"/>
  <c r="F30" i="22"/>
  <c r="G5" i="22"/>
  <c r="F6" i="22"/>
  <c r="G8" i="22"/>
  <c r="F20" i="22"/>
  <c r="F42" i="22"/>
  <c r="F26" i="22"/>
  <c r="F37" i="22"/>
  <c r="F39" i="22"/>
  <c r="F21" i="22"/>
  <c r="F5" i="22"/>
  <c r="F10" i="22"/>
  <c r="F7" i="22"/>
  <c r="F46" i="22"/>
  <c r="F44" i="22"/>
  <c r="F29" i="22"/>
  <c r="F8" i="22"/>
  <c r="F34" i="22"/>
  <c r="F32" i="22"/>
  <c r="G7" i="22"/>
  <c r="F25" i="22"/>
  <c r="F35" i="22"/>
  <c r="F24" i="22"/>
  <c r="F38" i="22"/>
  <c r="G10" i="22"/>
  <c r="G4" i="22"/>
  <c r="F22" i="22"/>
  <c r="F41" i="22"/>
  <c r="F4" i="22"/>
  <c r="F23" i="22"/>
  <c r="G6" i="22"/>
  <c r="G9" i="22"/>
  <c r="F43" i="22"/>
  <c r="F27" i="22"/>
  <c r="F15" i="22"/>
  <c r="F9" i="22"/>
  <c r="F45" i="22"/>
  <c r="G15" i="22"/>
  <c r="F48" i="22"/>
  <c r="F13" i="22"/>
  <c r="F17" i="22"/>
  <c r="G13" i="22"/>
  <c r="F40" i="22"/>
  <c r="F36" i="22"/>
  <c r="F47" i="22"/>
  <c r="J37" i="22" l="1"/>
  <c r="J28" i="22"/>
  <c r="J35" i="22"/>
  <c r="J3" i="22"/>
  <c r="K3" i="22"/>
  <c r="J8" i="22"/>
  <c r="J23" i="22"/>
  <c r="J39" i="22"/>
  <c r="K7" i="22"/>
  <c r="K8" i="22"/>
  <c r="J41" i="22"/>
  <c r="J7" i="22"/>
  <c r="J44" i="22"/>
  <c r="J24" i="22"/>
  <c r="J22" i="22"/>
  <c r="J25" i="22"/>
  <c r="J30" i="22"/>
  <c r="K6" i="22"/>
  <c r="J20" i="22"/>
  <c r="J38" i="22"/>
  <c r="J5" i="22"/>
  <c r="J46" i="22"/>
  <c r="K10" i="22"/>
  <c r="J29" i="22"/>
  <c r="J6" i="22"/>
  <c r="J10" i="22"/>
  <c r="J26" i="22"/>
  <c r="J42" i="22"/>
  <c r="K5" i="22"/>
  <c r="J34" i="22"/>
  <c r="J11" i="22"/>
  <c r="K9" i="22"/>
  <c r="J47" i="22"/>
  <c r="J43" i="22"/>
  <c r="J9" i="22"/>
  <c r="J16" i="22"/>
  <c r="J48" i="22"/>
  <c r="J15" i="22"/>
  <c r="K11" i="22"/>
  <c r="J36" i="22"/>
  <c r="K15" i="22"/>
  <c r="J45" i="22"/>
  <c r="J40" i="22"/>
  <c r="J27" i="22"/>
</calcChain>
</file>

<file path=xl/sharedStrings.xml><?xml version="1.0" encoding="utf-8"?>
<sst xmlns="http://schemas.openxmlformats.org/spreadsheetml/2006/main" count="924" uniqueCount="96">
  <si>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</si>
  <si>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</si>
  <si>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</si>
  <si>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</si>
  <si>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</si>
  <si>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</si>
  <si>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</si>
  <si>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</si>
  <si>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</si>
  <si>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</si>
  <si>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</si>
  <si>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</si>
  <si>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</si>
  <si>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</si>
  <si>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</si>
  <si>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</si>
  <si>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</si>
  <si>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</si>
  <si>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</si>
  <si>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</si>
  <si>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</si>
  <si>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</si>
  <si>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Transcap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</si>
  <si>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</si>
  <si>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</si>
  <si>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</si>
  <si>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</si>
  <si>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</si>
  <si>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</si>
  <si>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</si>
  <si>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</si>
  <si>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</si>
  <si>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</si>
  <si>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</si>
  <si>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</si>
  <si>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</si>
  <si>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</si>
  <si>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</si>
  <si>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</si>
  <si>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</si>
  <si>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RVTrans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</si>
  <si>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</si>
  <si>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</si>
  <si>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</si>
  <si>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</si>
  <si>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</si>
  <si>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</si>
  <si>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</si>
  <si>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</si>
  <si>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</si>
  <si>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</si>
  <si>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</si>
  <si>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</si>
  <si>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</si>
  <si>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</si>
  <si>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</si>
  <si>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</si>
  <si>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</si>
  <si>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</si>
  <si>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</si>
  <si>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</si>
  <si>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</si>
  <si>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</si>
  <si>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</si>
  <si>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</si>
  <si>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</si>
  <si>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</si>
  <si>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</si>
  <si>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</si>
  <si>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</si>
  <si>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</si>
  <si>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</si>
  <si>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</si>
  <si>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</si>
  <si>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</si>
  <si>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</si>
  <si>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</si>
  <si>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</si>
  <si>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ARTICULAÇÃO
 REGIONAL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</si>
  <si>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</si>
  <si>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</si>
  <si>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</si>
  <si>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</si>
  <si>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</si>
  <si>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</si>
  <si>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</si>
  <si>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</si>
  <si>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</si>
  <si>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</si>
  <si>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Oitavo Ciclo de Avaliação - janeiro/2025</t>
  </si>
  <si>
    <t>Oitavo Ciclo de Avaliação - fevereiro/2025</t>
  </si>
  <si>
    <t>Oitavo Ciclo de Avaliação - março/2025</t>
  </si>
  <si>
    <t>Oitavo Ciclo de Avaliação - abril/2025</t>
  </si>
  <si>
    <t>Oitavo Ciclo de Avaliação - maio/2025</t>
  </si>
  <si>
    <t>Oitavo Ciclo de Avaliação - Janeiro a Junho/2025</t>
  </si>
  <si>
    <t>Oitavo Ciclo de Avaliação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</si>
</sst>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37" fontId="8" fillId="8" borderId="21" xfId="1" applyNumberFormat="1" applyFont="1" applyFill="1" applyBorder="1" applyAlignment="1">
      <alignment horizontal="center" vertical="center" wrapText="1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" fontId="8" fillId="6" borderId="26" xfId="0" applyNumberFormat="1" applyFont="1" applyFill="1" applyBorder="1" applyAlignment="1">
      <alignment horizontal="center" vertical="center" wrapText="1"/>
    </xf>
    <xf numFmtId="37" fontId="8" fillId="8" borderId="25" xfId="1" applyNumberFormat="1" applyFont="1" applyFill="1" applyBorder="1" applyAlignment="1">
      <alignment horizontal="center" vertical="center" wrapText="1"/>
    </xf>
    <xf numFmtId="37" fontId="8" fillId="8" borderId="26" xfId="1" applyNumberFormat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39" fontId="7" fillId="6" borderId="2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83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3EA13E-1274-4E51-81F1-3E91D38009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E71AEF-F655-462E-8749-F8FADC4E52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EA04B9-429F-452B-82A9-BD54467BA0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B2BA31-116B-4693-82FB-32E017D526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84462-A8C9-4DE9-89EC-6F5F5A001C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Janeiro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Janeiro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Fevereiro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Fevereiro_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Mar&#231;o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Mar&#231;o_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Abril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Abril_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Maio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Maio_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Planilhas%20de%20c&#225;lculo\IQT_Sistema_Junho_25.xlsx" TargetMode="External"/><Relationship Id="rId1" Type="http://schemas.openxmlformats.org/officeDocument/2006/relationships/externalLinkPath" Target="/Adriana/INDICADORES/Novo%20Contrato%20-%20Ciclos/OITAVO%20CICLO%20DE%20AVALIA&#199;&#195;O%20-%20Planilhas%20de%20c&#225;lculo/IQT_Sistema_Junho_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OITAV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BANCO%20DE%20DADOS%20Indicadores_Novo%20Contrato.xlsx" TargetMode="External"/><Relationship Id="rId1" Type="http://schemas.openxmlformats.org/officeDocument/2006/relationships/externalLinkPath" Target="/Adriana/INDICADORES/Novo%20Contrato%20-%20Ciclos/BANCO%20DE%20DADOS%20Indicadores_Novo%20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6550489</v>
          </cell>
        </row>
        <row r="7">
          <cell r="L7">
            <v>1063136</v>
          </cell>
        </row>
        <row r="8">
          <cell r="L8">
            <v>6140100</v>
          </cell>
        </row>
        <row r="9">
          <cell r="L9">
            <v>7318819</v>
          </cell>
        </row>
        <row r="10">
          <cell r="L10">
            <v>4386728</v>
          </cell>
        </row>
        <row r="11">
          <cell r="L11">
            <v>5826890</v>
          </cell>
        </row>
        <row r="12">
          <cell r="L12">
            <v>5433140</v>
          </cell>
        </row>
        <row r="13">
          <cell r="L13">
            <v>5900973</v>
          </cell>
        </row>
        <row r="14">
          <cell r="L14">
            <v>5719093</v>
          </cell>
        </row>
        <row r="16">
          <cell r="L16">
            <v>2839553</v>
          </cell>
        </row>
        <row r="18">
          <cell r="L18">
            <v>2729384</v>
          </cell>
        </row>
        <row r="33">
          <cell r="L33">
            <v>1849743</v>
          </cell>
        </row>
        <row r="36">
          <cell r="L36">
            <v>2140874</v>
          </cell>
        </row>
        <row r="37">
          <cell r="L37">
            <v>274592</v>
          </cell>
        </row>
        <row r="38">
          <cell r="L38">
            <v>7306342</v>
          </cell>
        </row>
        <row r="39">
          <cell r="L39">
            <v>5647493</v>
          </cell>
        </row>
        <row r="40">
          <cell r="L40">
            <v>5969166</v>
          </cell>
        </row>
        <row r="41">
          <cell r="L41">
            <v>3397711</v>
          </cell>
        </row>
        <row r="42">
          <cell r="L42">
            <v>2473174</v>
          </cell>
        </row>
        <row r="43">
          <cell r="L43">
            <v>1187022.5495270258</v>
          </cell>
        </row>
        <row r="44">
          <cell r="L44">
            <v>1681049.4504729738</v>
          </cell>
        </row>
        <row r="45">
          <cell r="L45">
            <v>2770159</v>
          </cell>
        </row>
        <row r="46">
          <cell r="L46">
            <v>2406377</v>
          </cell>
        </row>
        <row r="48">
          <cell r="L48">
            <v>2535998</v>
          </cell>
        </row>
        <row r="63">
          <cell r="L63">
            <v>7439246</v>
          </cell>
        </row>
        <row r="64">
          <cell r="L64">
            <v>1591506</v>
          </cell>
        </row>
        <row r="65">
          <cell r="L65">
            <v>4269156</v>
          </cell>
        </row>
        <row r="66">
          <cell r="L66">
            <v>1501095</v>
          </cell>
        </row>
        <row r="67">
          <cell r="L67">
            <v>5260472</v>
          </cell>
        </row>
        <row r="68">
          <cell r="L68">
            <v>1495616</v>
          </cell>
        </row>
        <row r="69">
          <cell r="L69">
            <v>4391171</v>
          </cell>
        </row>
        <row r="70">
          <cell r="L70">
            <v>8719560</v>
          </cell>
        </row>
        <row r="71">
          <cell r="L71">
            <v>1095406</v>
          </cell>
        </row>
        <row r="72">
          <cell r="L72">
            <v>6630495</v>
          </cell>
        </row>
        <row r="73">
          <cell r="L73">
            <v>4953008</v>
          </cell>
        </row>
        <row r="74">
          <cell r="L74">
            <v>7342891</v>
          </cell>
        </row>
        <row r="75">
          <cell r="L75">
            <v>5914842</v>
          </cell>
        </row>
        <row r="76">
          <cell r="L76">
            <v>3054264</v>
          </cell>
        </row>
        <row r="77">
          <cell r="L77">
            <v>1936411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90.33</v>
          </cell>
        </row>
        <row r="8">
          <cell r="P8">
            <v>88.81</v>
          </cell>
        </row>
        <row r="9">
          <cell r="P9">
            <v>78.819999999999993</v>
          </cell>
        </row>
        <row r="10">
          <cell r="P10">
            <v>77.7</v>
          </cell>
        </row>
        <row r="11">
          <cell r="P11">
            <v>80.16</v>
          </cell>
        </row>
        <row r="12">
          <cell r="P12">
            <v>80.05</v>
          </cell>
        </row>
        <row r="13">
          <cell r="P13">
            <v>75.430000000000007</v>
          </cell>
        </row>
        <row r="14">
          <cell r="P14">
            <v>76.11</v>
          </cell>
        </row>
        <row r="15">
          <cell r="P15">
            <v>96.18</v>
          </cell>
        </row>
        <row r="17">
          <cell r="P17">
            <v>79.61</v>
          </cell>
        </row>
        <row r="19">
          <cell r="P19">
            <v>89.67</v>
          </cell>
        </row>
        <row r="21">
          <cell r="P21">
            <v>77.180000000000007</v>
          </cell>
        </row>
        <row r="24">
          <cell r="P24">
            <v>92.99</v>
          </cell>
        </row>
        <row r="25">
          <cell r="P25">
            <v>90.13</v>
          </cell>
        </row>
        <row r="26">
          <cell r="P26">
            <v>73.52</v>
          </cell>
        </row>
        <row r="27">
          <cell r="P27">
            <v>77.39</v>
          </cell>
        </row>
        <row r="28">
          <cell r="P28">
            <v>79.89</v>
          </cell>
        </row>
        <row r="29">
          <cell r="P29">
            <v>87.64</v>
          </cell>
        </row>
        <row r="30">
          <cell r="P30">
            <v>81.790000000000006</v>
          </cell>
        </row>
        <row r="31">
          <cell r="P31">
            <v>85.53</v>
          </cell>
        </row>
        <row r="32">
          <cell r="P32">
            <v>88.05</v>
          </cell>
        </row>
        <row r="33">
          <cell r="P33">
            <v>83.5</v>
          </cell>
        </row>
        <row r="34">
          <cell r="P34">
            <v>89.22</v>
          </cell>
        </row>
        <row r="36">
          <cell r="P36">
            <v>68.87</v>
          </cell>
        </row>
        <row r="38">
          <cell r="P38">
            <v>82.17</v>
          </cell>
        </row>
        <row r="39">
          <cell r="P39">
            <v>75.47</v>
          </cell>
        </row>
        <row r="40">
          <cell r="P40">
            <v>65.84</v>
          </cell>
        </row>
        <row r="41">
          <cell r="P41">
            <v>64.319999999999993</v>
          </cell>
        </row>
        <row r="42">
          <cell r="P42">
            <v>73.58</v>
          </cell>
        </row>
        <row r="43">
          <cell r="P43">
            <v>74.92</v>
          </cell>
        </row>
        <row r="44">
          <cell r="P44">
            <v>69.599999999999994</v>
          </cell>
        </row>
        <row r="45">
          <cell r="P45">
            <v>89.97</v>
          </cell>
        </row>
        <row r="46">
          <cell r="P46">
            <v>65.45</v>
          </cell>
        </row>
        <row r="47">
          <cell r="P47">
            <v>83.1</v>
          </cell>
        </row>
        <row r="48">
          <cell r="P48">
            <v>51.96</v>
          </cell>
        </row>
        <row r="49">
          <cell r="P49">
            <v>73.72</v>
          </cell>
        </row>
        <row r="50">
          <cell r="P50">
            <v>82.19</v>
          </cell>
        </row>
        <row r="51">
          <cell r="P51">
            <v>80.569999999999993</v>
          </cell>
        </row>
        <row r="52">
          <cell r="P52">
            <v>94.8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6974267</v>
          </cell>
        </row>
        <row r="7">
          <cell r="L7">
            <v>1122842</v>
          </cell>
        </row>
        <row r="8">
          <cell r="L8">
            <v>6521387</v>
          </cell>
        </row>
        <row r="9">
          <cell r="L9">
            <v>7668997</v>
          </cell>
        </row>
        <row r="10">
          <cell r="L10">
            <v>4662344</v>
          </cell>
        </row>
        <row r="11">
          <cell r="L11">
            <v>6117020</v>
          </cell>
        </row>
        <row r="12">
          <cell r="L12">
            <v>5652941</v>
          </cell>
        </row>
        <row r="13">
          <cell r="L13">
            <v>5965887</v>
          </cell>
        </row>
        <row r="14">
          <cell r="L14">
            <v>5869651</v>
          </cell>
        </row>
        <row r="16">
          <cell r="L16">
            <v>2997648</v>
          </cell>
        </row>
        <row r="18">
          <cell r="L18">
            <v>2778561</v>
          </cell>
        </row>
        <row r="33">
          <cell r="L33">
            <v>1972847</v>
          </cell>
        </row>
        <row r="36">
          <cell r="L36">
            <v>2324673</v>
          </cell>
        </row>
        <row r="37">
          <cell r="L37">
            <v>288944</v>
          </cell>
        </row>
        <row r="38">
          <cell r="L38">
            <v>7872219</v>
          </cell>
        </row>
        <row r="39">
          <cell r="L39">
            <v>6077183</v>
          </cell>
        </row>
        <row r="40">
          <cell r="L40">
            <v>6504588</v>
          </cell>
        </row>
        <row r="41">
          <cell r="L41">
            <v>3715165</v>
          </cell>
        </row>
        <row r="42">
          <cell r="L42">
            <v>2712827</v>
          </cell>
        </row>
        <row r="43">
          <cell r="L43">
            <v>1253253.0334173129</v>
          </cell>
        </row>
        <row r="44">
          <cell r="L44">
            <v>1749504.9665826873</v>
          </cell>
        </row>
        <row r="45">
          <cell r="L45">
            <v>2924980</v>
          </cell>
        </row>
        <row r="46">
          <cell r="L46">
            <v>2482597</v>
          </cell>
        </row>
        <row r="48">
          <cell r="L48">
            <v>2726416</v>
          </cell>
        </row>
        <row r="63">
          <cell r="L63">
            <v>7793337</v>
          </cell>
        </row>
        <row r="64">
          <cell r="L64">
            <v>1676686</v>
          </cell>
        </row>
        <row r="65">
          <cell r="L65">
            <v>4521094</v>
          </cell>
        </row>
        <row r="66">
          <cell r="L66">
            <v>1582084</v>
          </cell>
        </row>
        <row r="67">
          <cell r="L67">
            <v>5376254</v>
          </cell>
        </row>
        <row r="68">
          <cell r="L68">
            <v>1564143</v>
          </cell>
        </row>
        <row r="69">
          <cell r="L69">
            <v>4699674</v>
          </cell>
        </row>
        <row r="70">
          <cell r="L70">
            <v>9308947</v>
          </cell>
        </row>
        <row r="71">
          <cell r="L71">
            <v>1141957</v>
          </cell>
        </row>
        <row r="72">
          <cell r="L72">
            <v>6926059</v>
          </cell>
        </row>
        <row r="73">
          <cell r="L73">
            <v>5103660</v>
          </cell>
        </row>
        <row r="74">
          <cell r="L74">
            <v>7674655</v>
          </cell>
        </row>
        <row r="75">
          <cell r="L75">
            <v>6193181</v>
          </cell>
        </row>
        <row r="76">
          <cell r="L76">
            <v>3264321</v>
          </cell>
        </row>
        <row r="77">
          <cell r="L77">
            <v>2027004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83.12</v>
          </cell>
        </row>
        <row r="8">
          <cell r="P8">
            <v>89.91</v>
          </cell>
        </row>
        <row r="9">
          <cell r="P9">
            <v>70.87</v>
          </cell>
        </row>
        <row r="10">
          <cell r="P10">
            <v>73.790000000000006</v>
          </cell>
        </row>
        <row r="11">
          <cell r="P11">
            <v>82.81</v>
          </cell>
        </row>
        <row r="12">
          <cell r="P12">
            <v>78.650000000000006</v>
          </cell>
        </row>
        <row r="13">
          <cell r="P13">
            <v>73.510000000000005</v>
          </cell>
        </row>
        <row r="14">
          <cell r="P14">
            <v>74.64</v>
          </cell>
        </row>
        <row r="15">
          <cell r="P15">
            <v>82.19</v>
          </cell>
        </row>
        <row r="17">
          <cell r="P17">
            <v>72.400000000000006</v>
          </cell>
        </row>
        <row r="19">
          <cell r="P19">
            <v>87.96</v>
          </cell>
        </row>
        <row r="21">
          <cell r="P21">
            <v>74.81</v>
          </cell>
        </row>
        <row r="24">
          <cell r="P24">
            <v>83.58</v>
          </cell>
        </row>
        <row r="25">
          <cell r="P25">
            <v>81.489999999999995</v>
          </cell>
        </row>
        <row r="26">
          <cell r="P26">
            <v>64.56</v>
          </cell>
        </row>
        <row r="27">
          <cell r="P27">
            <v>75.56</v>
          </cell>
        </row>
        <row r="28">
          <cell r="P28">
            <v>74.400000000000006</v>
          </cell>
        </row>
        <row r="29">
          <cell r="P29">
            <v>78.52</v>
          </cell>
        </row>
        <row r="30">
          <cell r="P30">
            <v>80.989999999999995</v>
          </cell>
        </row>
        <row r="31">
          <cell r="P31">
            <v>92.21</v>
          </cell>
        </row>
        <row r="32">
          <cell r="P32">
            <v>86.45</v>
          </cell>
        </row>
        <row r="33">
          <cell r="P33">
            <v>82.07</v>
          </cell>
        </row>
        <row r="34">
          <cell r="P34">
            <v>86.4</v>
          </cell>
        </row>
        <row r="36">
          <cell r="P36">
            <v>64.67</v>
          </cell>
        </row>
        <row r="38">
          <cell r="P38">
            <v>80.09</v>
          </cell>
        </row>
        <row r="39">
          <cell r="P39">
            <v>69.62</v>
          </cell>
        </row>
        <row r="40">
          <cell r="P40">
            <v>66.41</v>
          </cell>
        </row>
        <row r="41">
          <cell r="P41">
            <v>57.54</v>
          </cell>
        </row>
        <row r="42">
          <cell r="P42">
            <v>64.290000000000006</v>
          </cell>
        </row>
        <row r="43">
          <cell r="P43">
            <v>76.819999999999993</v>
          </cell>
        </row>
        <row r="44">
          <cell r="P44">
            <v>69.77</v>
          </cell>
        </row>
        <row r="45">
          <cell r="P45">
            <v>84.59</v>
          </cell>
        </row>
        <row r="46">
          <cell r="P46">
            <v>68.39</v>
          </cell>
        </row>
        <row r="47">
          <cell r="P47">
            <v>75.87</v>
          </cell>
        </row>
        <row r="48">
          <cell r="P48">
            <v>57.34</v>
          </cell>
        </row>
        <row r="49">
          <cell r="P49">
            <v>71.900000000000006</v>
          </cell>
        </row>
        <row r="50">
          <cell r="P50">
            <v>75.459999999999994</v>
          </cell>
        </row>
        <row r="51">
          <cell r="P51">
            <v>72.78</v>
          </cell>
        </row>
        <row r="52">
          <cell r="P52">
            <v>82.45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7213435</v>
          </cell>
        </row>
        <row r="7">
          <cell r="L7">
            <v>1158015</v>
          </cell>
        </row>
        <row r="8">
          <cell r="L8">
            <v>6742809</v>
          </cell>
        </row>
        <row r="9">
          <cell r="L9">
            <v>7939800</v>
          </cell>
        </row>
        <row r="10">
          <cell r="L10">
            <v>4763227</v>
          </cell>
        </row>
        <row r="11">
          <cell r="L11">
            <v>6592358</v>
          </cell>
        </row>
        <row r="12">
          <cell r="L12">
            <v>5987774</v>
          </cell>
        </row>
        <row r="13">
          <cell r="L13">
            <v>6345018</v>
          </cell>
        </row>
        <row r="14">
          <cell r="L14">
            <v>6118704</v>
          </cell>
        </row>
        <row r="16">
          <cell r="L16">
            <v>3150667</v>
          </cell>
        </row>
        <row r="18">
          <cell r="L18">
            <v>2817887</v>
          </cell>
        </row>
        <row r="33">
          <cell r="L33">
            <v>2065370</v>
          </cell>
        </row>
        <row r="36">
          <cell r="L36">
            <v>2421125</v>
          </cell>
        </row>
        <row r="37">
          <cell r="L37">
            <v>305966</v>
          </cell>
        </row>
        <row r="38">
          <cell r="L38">
            <v>8131702</v>
          </cell>
        </row>
        <row r="39">
          <cell r="L39">
            <v>6328327</v>
          </cell>
        </row>
        <row r="40">
          <cell r="L40">
            <v>6893654</v>
          </cell>
        </row>
        <row r="41">
          <cell r="L41">
            <v>3791271</v>
          </cell>
        </row>
        <row r="42">
          <cell r="L42">
            <v>2730080</v>
          </cell>
        </row>
        <row r="43">
          <cell r="L43">
            <v>1308362.8432840242</v>
          </cell>
        </row>
        <row r="44">
          <cell r="L44">
            <v>1838401.1567159754</v>
          </cell>
        </row>
        <row r="45">
          <cell r="L45">
            <v>3474892</v>
          </cell>
        </row>
        <row r="46">
          <cell r="L46">
            <v>2660381</v>
          </cell>
        </row>
        <row r="48">
          <cell r="L48">
            <v>2827037</v>
          </cell>
        </row>
        <row r="63">
          <cell r="L63">
            <v>8375334</v>
          </cell>
        </row>
        <row r="64">
          <cell r="L64">
            <v>1750774</v>
          </cell>
        </row>
        <row r="65">
          <cell r="L65">
            <v>4746178</v>
          </cell>
        </row>
        <row r="66">
          <cell r="L66">
            <v>1633812</v>
          </cell>
        </row>
        <row r="67">
          <cell r="L67">
            <v>5655024</v>
          </cell>
        </row>
        <row r="68">
          <cell r="L68">
            <v>1615823</v>
          </cell>
        </row>
        <row r="69">
          <cell r="L69">
            <v>4368627</v>
          </cell>
        </row>
        <row r="70">
          <cell r="L70">
            <v>9868132</v>
          </cell>
        </row>
        <row r="71">
          <cell r="L71">
            <v>1207359</v>
          </cell>
        </row>
        <row r="72">
          <cell r="L72">
            <v>7229716</v>
          </cell>
        </row>
        <row r="73">
          <cell r="L73">
            <v>5209080</v>
          </cell>
        </row>
        <row r="74">
          <cell r="L74">
            <v>8006421</v>
          </cell>
        </row>
        <row r="75">
          <cell r="L75">
            <v>6455143</v>
          </cell>
        </row>
        <row r="76">
          <cell r="L76">
            <v>3426873</v>
          </cell>
        </row>
        <row r="77">
          <cell r="L77">
            <v>2097893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86.08</v>
          </cell>
        </row>
        <row r="8">
          <cell r="P8">
            <v>82.6</v>
          </cell>
        </row>
        <row r="9">
          <cell r="P9">
            <v>76.2</v>
          </cell>
        </row>
        <row r="10">
          <cell r="P10">
            <v>72.81</v>
          </cell>
        </row>
        <row r="11">
          <cell r="P11">
            <v>73.44</v>
          </cell>
        </row>
        <row r="12">
          <cell r="P12">
            <v>77.58</v>
          </cell>
        </row>
        <row r="13">
          <cell r="P13">
            <v>73.11</v>
          </cell>
        </row>
        <row r="14">
          <cell r="P14">
            <v>74.63</v>
          </cell>
        </row>
        <row r="15">
          <cell r="P15">
            <v>84.6</v>
          </cell>
        </row>
        <row r="17">
          <cell r="P17">
            <v>75.930000000000007</v>
          </cell>
        </row>
        <row r="19">
          <cell r="P19">
            <v>91.78</v>
          </cell>
        </row>
        <row r="21">
          <cell r="P21">
            <v>78.48</v>
          </cell>
        </row>
        <row r="24">
          <cell r="P24">
            <v>92.87</v>
          </cell>
        </row>
        <row r="25">
          <cell r="P25">
            <v>96.12</v>
          </cell>
        </row>
        <row r="26">
          <cell r="P26">
            <v>75.81</v>
          </cell>
        </row>
        <row r="27">
          <cell r="P27">
            <v>72.22</v>
          </cell>
        </row>
        <row r="28">
          <cell r="P28">
            <v>77.12</v>
          </cell>
        </row>
        <row r="29">
          <cell r="P29">
            <v>78.3</v>
          </cell>
        </row>
        <row r="30">
          <cell r="P30">
            <v>80.290000000000006</v>
          </cell>
        </row>
        <row r="31">
          <cell r="P31">
            <v>91.37</v>
          </cell>
        </row>
        <row r="32">
          <cell r="P32">
            <v>81.900000000000006</v>
          </cell>
        </row>
        <row r="33">
          <cell r="P33">
            <v>77.540000000000006</v>
          </cell>
        </row>
        <row r="34">
          <cell r="P34">
            <v>84.16</v>
          </cell>
        </row>
        <row r="36">
          <cell r="P36">
            <v>74.260000000000005</v>
          </cell>
        </row>
        <row r="38">
          <cell r="P38">
            <v>77.5</v>
          </cell>
        </row>
        <row r="39">
          <cell r="P39">
            <v>76.760000000000005</v>
          </cell>
        </row>
        <row r="40">
          <cell r="P40">
            <v>68.84</v>
          </cell>
        </row>
        <row r="41">
          <cell r="P41">
            <v>61.71</v>
          </cell>
        </row>
        <row r="42">
          <cell r="P42">
            <v>62.89</v>
          </cell>
        </row>
        <row r="43">
          <cell r="P43">
            <v>76.400000000000006</v>
          </cell>
        </row>
        <row r="44">
          <cell r="P44">
            <v>70.13</v>
          </cell>
        </row>
        <row r="45">
          <cell r="P45">
            <v>88.71</v>
          </cell>
        </row>
        <row r="46">
          <cell r="P46">
            <v>69.53</v>
          </cell>
        </row>
        <row r="47">
          <cell r="P47">
            <v>76.97</v>
          </cell>
        </row>
        <row r="48">
          <cell r="P48">
            <v>56.59</v>
          </cell>
        </row>
        <row r="49">
          <cell r="P49">
            <v>71.05</v>
          </cell>
        </row>
        <row r="50">
          <cell r="P50">
            <v>77.61</v>
          </cell>
        </row>
        <row r="51">
          <cell r="P51">
            <v>74.42</v>
          </cell>
        </row>
        <row r="52">
          <cell r="P52">
            <v>89.79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7271404</v>
          </cell>
        </row>
        <row r="7">
          <cell r="L7">
            <v>1210488</v>
          </cell>
        </row>
        <row r="8">
          <cell r="L8">
            <v>6685719</v>
          </cell>
        </row>
        <row r="9">
          <cell r="L9">
            <v>8050378</v>
          </cell>
        </row>
        <row r="10">
          <cell r="L10">
            <v>4761973</v>
          </cell>
        </row>
        <row r="11">
          <cell r="L11">
            <v>6574931</v>
          </cell>
        </row>
        <row r="12">
          <cell r="L12">
            <v>5944261</v>
          </cell>
        </row>
        <row r="13">
          <cell r="L13">
            <v>6485577</v>
          </cell>
        </row>
        <row r="14">
          <cell r="L14">
            <v>6104491</v>
          </cell>
        </row>
        <row r="16">
          <cell r="L16">
            <v>3171429</v>
          </cell>
        </row>
        <row r="18">
          <cell r="L18">
            <v>2854381</v>
          </cell>
        </row>
        <row r="33">
          <cell r="L33">
            <v>2095460</v>
          </cell>
        </row>
        <row r="36">
          <cell r="L36">
            <v>2427857</v>
          </cell>
        </row>
        <row r="37">
          <cell r="L37">
            <v>293247</v>
          </cell>
        </row>
        <row r="38">
          <cell r="L38">
            <v>8096366</v>
          </cell>
        </row>
        <row r="39">
          <cell r="L39">
            <v>6416160</v>
          </cell>
        </row>
        <row r="40">
          <cell r="L40">
            <v>6868405</v>
          </cell>
        </row>
        <row r="41">
          <cell r="L41">
            <v>3839139</v>
          </cell>
        </row>
        <row r="42">
          <cell r="L42">
            <v>2761946</v>
          </cell>
        </row>
        <row r="43">
          <cell r="L43">
            <v>1283630.1191032995</v>
          </cell>
        </row>
        <row r="44">
          <cell r="L44">
            <v>1844936.8808967005</v>
          </cell>
        </row>
        <row r="45">
          <cell r="L45">
            <v>3492435</v>
          </cell>
        </row>
        <row r="46">
          <cell r="L46">
            <v>2632163</v>
          </cell>
        </row>
        <row r="48">
          <cell r="L48">
            <v>2854793</v>
          </cell>
        </row>
        <row r="63">
          <cell r="L63">
            <v>8301951</v>
          </cell>
        </row>
        <row r="64">
          <cell r="L64">
            <v>1720875</v>
          </cell>
        </row>
        <row r="65">
          <cell r="L65">
            <v>4884172</v>
          </cell>
        </row>
        <row r="66">
          <cell r="L66">
            <v>1622979</v>
          </cell>
        </row>
        <row r="67">
          <cell r="L67">
            <v>5518186</v>
          </cell>
        </row>
        <row r="68">
          <cell r="L68">
            <v>1600294</v>
          </cell>
        </row>
        <row r="69">
          <cell r="L69">
            <v>4753817</v>
          </cell>
        </row>
        <row r="70">
          <cell r="L70">
            <v>9951147</v>
          </cell>
        </row>
        <row r="71">
          <cell r="L71">
            <v>1256562</v>
          </cell>
        </row>
        <row r="72">
          <cell r="L72">
            <v>7131947</v>
          </cell>
        </row>
        <row r="73">
          <cell r="L73">
            <v>5056670</v>
          </cell>
        </row>
        <row r="74">
          <cell r="L74">
            <v>7836428</v>
          </cell>
        </row>
        <row r="75">
          <cell r="L75">
            <v>6312353</v>
          </cell>
        </row>
        <row r="76">
          <cell r="L76">
            <v>3437177</v>
          </cell>
        </row>
        <row r="77">
          <cell r="L77">
            <v>2083767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87.01</v>
          </cell>
        </row>
        <row r="8">
          <cell r="P8">
            <v>92.25</v>
          </cell>
        </row>
        <row r="9">
          <cell r="P9">
            <v>74.5</v>
          </cell>
        </row>
        <row r="10">
          <cell r="P10">
            <v>73.98</v>
          </cell>
        </row>
        <row r="11">
          <cell r="P11">
            <v>76.900000000000006</v>
          </cell>
        </row>
        <row r="12">
          <cell r="P12">
            <v>77.989999999999995</v>
          </cell>
        </row>
        <row r="13">
          <cell r="P13">
            <v>76.430000000000007</v>
          </cell>
        </row>
        <row r="14">
          <cell r="P14">
            <v>76.260000000000005</v>
          </cell>
        </row>
        <row r="15">
          <cell r="P15">
            <v>75.56</v>
          </cell>
        </row>
        <row r="17">
          <cell r="P17">
            <v>74.67</v>
          </cell>
        </row>
        <row r="19">
          <cell r="P19">
            <v>81.010000000000005</v>
          </cell>
        </row>
        <row r="21">
          <cell r="P21">
            <v>82.38</v>
          </cell>
        </row>
        <row r="24">
          <cell r="P24">
            <v>86.23</v>
          </cell>
        </row>
        <row r="25">
          <cell r="P25">
            <v>78.28</v>
          </cell>
        </row>
        <row r="26">
          <cell r="P26">
            <v>70.48</v>
          </cell>
        </row>
        <row r="27">
          <cell r="P27">
            <v>74.739999999999995</v>
          </cell>
        </row>
        <row r="28">
          <cell r="P28">
            <v>76.08</v>
          </cell>
        </row>
        <row r="29">
          <cell r="P29">
            <v>78.150000000000006</v>
          </cell>
        </row>
        <row r="30">
          <cell r="P30">
            <v>85.24</v>
          </cell>
        </row>
        <row r="31">
          <cell r="P31">
            <v>87</v>
          </cell>
        </row>
        <row r="32">
          <cell r="P32">
            <v>72.69</v>
          </cell>
        </row>
        <row r="33">
          <cell r="P33">
            <v>84.53</v>
          </cell>
        </row>
        <row r="34">
          <cell r="P34">
            <v>85.27</v>
          </cell>
        </row>
        <row r="36">
          <cell r="P36">
            <v>68.819999999999993</v>
          </cell>
        </row>
        <row r="38">
          <cell r="P38">
            <v>77.61</v>
          </cell>
        </row>
        <row r="39">
          <cell r="P39">
            <v>78.58</v>
          </cell>
        </row>
        <row r="40">
          <cell r="P40">
            <v>67.31</v>
          </cell>
        </row>
        <row r="41">
          <cell r="P41">
            <v>57.44</v>
          </cell>
        </row>
        <row r="42">
          <cell r="P42">
            <v>69.23</v>
          </cell>
        </row>
        <row r="43">
          <cell r="P43">
            <v>71.790000000000006</v>
          </cell>
        </row>
        <row r="44">
          <cell r="P44">
            <v>68.75</v>
          </cell>
        </row>
        <row r="45">
          <cell r="P45">
            <v>83.22</v>
          </cell>
        </row>
        <row r="46">
          <cell r="P46">
            <v>69.11</v>
          </cell>
        </row>
        <row r="47">
          <cell r="P47">
            <v>82.78</v>
          </cell>
        </row>
        <row r="48">
          <cell r="P48">
            <v>55.72</v>
          </cell>
        </row>
        <row r="49">
          <cell r="P49">
            <v>68.97</v>
          </cell>
        </row>
        <row r="50">
          <cell r="P50">
            <v>73.44</v>
          </cell>
        </row>
        <row r="51">
          <cell r="P51">
            <v>71.05</v>
          </cell>
        </row>
        <row r="52">
          <cell r="P52">
            <v>91.75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7563758</v>
          </cell>
        </row>
        <row r="7">
          <cell r="L7">
            <v>1264015</v>
          </cell>
        </row>
        <row r="8">
          <cell r="L8">
            <v>7008708</v>
          </cell>
        </row>
        <row r="9">
          <cell r="L9">
            <v>8425888</v>
          </cell>
        </row>
        <row r="10">
          <cell r="L10">
            <v>4954528</v>
          </cell>
        </row>
        <row r="11">
          <cell r="L11">
            <v>6921556</v>
          </cell>
        </row>
        <row r="12">
          <cell r="L12">
            <v>6202382</v>
          </cell>
        </row>
        <row r="13">
          <cell r="L13">
            <v>6882767</v>
          </cell>
        </row>
        <row r="14">
          <cell r="L14">
            <v>6352605</v>
          </cell>
        </row>
        <row r="16">
          <cell r="L16">
            <v>3306789</v>
          </cell>
        </row>
        <row r="18">
          <cell r="L18">
            <v>2967149</v>
          </cell>
        </row>
        <row r="33">
          <cell r="L33">
            <v>2179647</v>
          </cell>
        </row>
        <row r="36">
          <cell r="L36">
            <v>2525474</v>
          </cell>
        </row>
        <row r="37">
          <cell r="L37">
            <v>305150</v>
          </cell>
        </row>
        <row r="38">
          <cell r="L38">
            <v>8434626</v>
          </cell>
        </row>
        <row r="39">
          <cell r="L39">
            <v>6677774</v>
          </cell>
        </row>
        <row r="40">
          <cell r="L40">
            <v>7282182</v>
          </cell>
        </row>
        <row r="41">
          <cell r="L41">
            <v>3990596</v>
          </cell>
        </row>
        <row r="42">
          <cell r="L42">
            <v>2869322</v>
          </cell>
        </row>
        <row r="43">
          <cell r="L43">
            <v>1316835</v>
          </cell>
        </row>
        <row r="44">
          <cell r="L44">
            <v>1958500</v>
          </cell>
        </row>
        <row r="45">
          <cell r="L45">
            <v>3670080</v>
          </cell>
        </row>
        <row r="46">
          <cell r="L46">
            <v>2748200</v>
          </cell>
        </row>
        <row r="48">
          <cell r="L48">
            <v>2999821</v>
          </cell>
        </row>
        <row r="63">
          <cell r="L63">
            <v>8748002</v>
          </cell>
        </row>
        <row r="64">
          <cell r="L64">
            <v>1775146</v>
          </cell>
        </row>
        <row r="65">
          <cell r="L65">
            <v>5152072</v>
          </cell>
        </row>
        <row r="66">
          <cell r="L66">
            <v>1737845</v>
          </cell>
        </row>
        <row r="67">
          <cell r="L67">
            <v>5589741</v>
          </cell>
        </row>
        <row r="68">
          <cell r="L68">
            <v>1604722</v>
          </cell>
        </row>
        <row r="69">
          <cell r="L69">
            <v>5231629</v>
          </cell>
        </row>
        <row r="70">
          <cell r="L70">
            <v>10378631</v>
          </cell>
        </row>
        <row r="71">
          <cell r="L71">
            <v>1302974</v>
          </cell>
        </row>
        <row r="72">
          <cell r="L72">
            <v>7670914</v>
          </cell>
        </row>
        <row r="73">
          <cell r="L73">
            <v>5344665</v>
          </cell>
        </row>
        <row r="74">
          <cell r="L74">
            <v>8229991</v>
          </cell>
        </row>
        <row r="75">
          <cell r="L75">
            <v>6674288</v>
          </cell>
        </row>
        <row r="76">
          <cell r="L76">
            <v>3581670</v>
          </cell>
        </row>
        <row r="77">
          <cell r="L77">
            <v>2166560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86.89</v>
          </cell>
        </row>
        <row r="8">
          <cell r="P8">
            <v>70.540000000000006</v>
          </cell>
        </row>
        <row r="9">
          <cell r="P9">
            <v>74.91</v>
          </cell>
        </row>
        <row r="10">
          <cell r="P10">
            <v>76.05</v>
          </cell>
        </row>
        <row r="11">
          <cell r="P11">
            <v>78.5</v>
          </cell>
        </row>
        <row r="12">
          <cell r="P12">
            <v>80.180000000000007</v>
          </cell>
        </row>
        <row r="13">
          <cell r="P13">
            <v>75.2</v>
          </cell>
        </row>
        <row r="14">
          <cell r="P14">
            <v>80.03</v>
          </cell>
        </row>
        <row r="15">
          <cell r="P15">
            <v>83.8</v>
          </cell>
        </row>
        <row r="17">
          <cell r="P17">
            <v>75.16</v>
          </cell>
        </row>
        <row r="19">
          <cell r="P19">
            <v>85.18</v>
          </cell>
        </row>
        <row r="21">
          <cell r="P21">
            <v>77.69</v>
          </cell>
        </row>
        <row r="24">
          <cell r="P24">
            <v>95.85</v>
          </cell>
        </row>
        <row r="25">
          <cell r="P25">
            <v>91.99</v>
          </cell>
        </row>
        <row r="26">
          <cell r="P26">
            <v>74.89</v>
          </cell>
        </row>
        <row r="27">
          <cell r="P27">
            <v>75.87</v>
          </cell>
        </row>
        <row r="28">
          <cell r="P28">
            <v>79</v>
          </cell>
        </row>
        <row r="29">
          <cell r="P29">
            <v>82.37</v>
          </cell>
        </row>
        <row r="30">
          <cell r="P30">
            <v>84.29</v>
          </cell>
        </row>
        <row r="31">
          <cell r="P31">
            <v>85.58</v>
          </cell>
        </row>
        <row r="32">
          <cell r="P32">
            <v>81.790000000000006</v>
          </cell>
        </row>
        <row r="33">
          <cell r="P33">
            <v>80.260000000000005</v>
          </cell>
        </row>
        <row r="34">
          <cell r="P34">
            <v>96.64</v>
          </cell>
        </row>
        <row r="36">
          <cell r="P36">
            <v>79.87</v>
          </cell>
        </row>
        <row r="38">
          <cell r="P38">
            <v>78.09</v>
          </cell>
        </row>
        <row r="39">
          <cell r="P39">
            <v>80.36</v>
          </cell>
        </row>
        <row r="40">
          <cell r="P40">
            <v>71.36</v>
          </cell>
        </row>
        <row r="41">
          <cell r="P41">
            <v>66.959999999999994</v>
          </cell>
        </row>
        <row r="42">
          <cell r="P42">
            <v>78.239999999999995</v>
          </cell>
        </row>
        <row r="43">
          <cell r="P43">
            <v>70.58</v>
          </cell>
        </row>
        <row r="44">
          <cell r="P44">
            <v>73.709999999999994</v>
          </cell>
        </row>
        <row r="45">
          <cell r="P45">
            <v>84.45</v>
          </cell>
        </row>
        <row r="46">
          <cell r="P46">
            <v>68.59</v>
          </cell>
        </row>
        <row r="47">
          <cell r="P47">
            <v>79.260000000000005</v>
          </cell>
        </row>
        <row r="48">
          <cell r="P48">
            <v>56.55</v>
          </cell>
        </row>
        <row r="49">
          <cell r="P49">
            <v>71.599999999999994</v>
          </cell>
        </row>
        <row r="50">
          <cell r="P50">
            <v>77.19</v>
          </cell>
        </row>
        <row r="51">
          <cell r="P51">
            <v>76.31</v>
          </cell>
        </row>
        <row r="52">
          <cell r="P52">
            <v>95.16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6982699</v>
          </cell>
        </row>
        <row r="7">
          <cell r="L7">
            <v>1170245</v>
          </cell>
        </row>
        <row r="8">
          <cell r="L8">
            <v>6439530</v>
          </cell>
        </row>
        <row r="9">
          <cell r="L9">
            <v>7749874</v>
          </cell>
        </row>
        <row r="10">
          <cell r="L10">
            <v>4609684</v>
          </cell>
        </row>
        <row r="11">
          <cell r="L11">
            <v>6417102</v>
          </cell>
        </row>
        <row r="12">
          <cell r="L12">
            <v>5722244</v>
          </cell>
        </row>
        <row r="13">
          <cell r="L13">
            <v>6316312</v>
          </cell>
        </row>
        <row r="14">
          <cell r="L14">
            <v>5842772</v>
          </cell>
        </row>
        <row r="16">
          <cell r="L16">
            <v>3064911</v>
          </cell>
        </row>
        <row r="18">
          <cell r="L18">
            <v>2746517</v>
          </cell>
        </row>
        <row r="33">
          <cell r="L33">
            <v>2013754</v>
          </cell>
        </row>
        <row r="36">
          <cell r="L36">
            <v>2315773</v>
          </cell>
        </row>
        <row r="37">
          <cell r="L37">
            <v>284945</v>
          </cell>
        </row>
        <row r="38">
          <cell r="L38">
            <v>7812529</v>
          </cell>
        </row>
        <row r="39">
          <cell r="L39">
            <v>6167670</v>
          </cell>
        </row>
        <row r="40">
          <cell r="L40">
            <v>6791289</v>
          </cell>
        </row>
        <row r="41">
          <cell r="L41">
            <v>3644862</v>
          </cell>
        </row>
        <row r="42">
          <cell r="L42">
            <v>2586244</v>
          </cell>
        </row>
        <row r="43">
          <cell r="L43">
            <v>1211911.5494266094</v>
          </cell>
        </row>
        <row r="44">
          <cell r="L44">
            <v>1810405.4505733906</v>
          </cell>
        </row>
        <row r="45">
          <cell r="L45">
            <v>3357017</v>
          </cell>
        </row>
        <row r="46">
          <cell r="L46">
            <v>2559054</v>
          </cell>
        </row>
        <row r="48">
          <cell r="L48">
            <v>2779306</v>
          </cell>
        </row>
        <row r="63">
          <cell r="L63">
            <v>7955105</v>
          </cell>
        </row>
        <row r="64">
          <cell r="L64">
            <v>1650880</v>
          </cell>
        </row>
        <row r="65">
          <cell r="L65">
            <v>4799317</v>
          </cell>
        </row>
        <row r="66">
          <cell r="L66">
            <v>1597830</v>
          </cell>
        </row>
        <row r="67">
          <cell r="L67">
            <v>5199474</v>
          </cell>
        </row>
        <row r="68">
          <cell r="L68">
            <v>1475888</v>
          </cell>
        </row>
        <row r="69">
          <cell r="L69">
            <v>4637809</v>
          </cell>
        </row>
        <row r="70">
          <cell r="L70">
            <v>9549199</v>
          </cell>
        </row>
        <row r="71">
          <cell r="L71">
            <v>1181959</v>
          </cell>
        </row>
        <row r="72">
          <cell r="L72">
            <v>6451725</v>
          </cell>
        </row>
        <row r="73">
          <cell r="L73">
            <v>5021334</v>
          </cell>
        </row>
        <row r="74">
          <cell r="L74">
            <v>7617240</v>
          </cell>
        </row>
        <row r="75">
          <cell r="L75">
            <v>6150411</v>
          </cell>
        </row>
        <row r="76">
          <cell r="L76">
            <v>3323621</v>
          </cell>
        </row>
        <row r="77">
          <cell r="L77">
            <v>1999405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88</v>
          </cell>
        </row>
        <row r="8">
          <cell r="P8">
            <v>81.599999999999994</v>
          </cell>
        </row>
        <row r="9">
          <cell r="P9">
            <v>74.31</v>
          </cell>
        </row>
        <row r="10">
          <cell r="P10">
            <v>75.989999999999995</v>
          </cell>
        </row>
        <row r="11">
          <cell r="P11">
            <v>84.3</v>
          </cell>
        </row>
        <row r="12">
          <cell r="P12">
            <v>78.88</v>
          </cell>
        </row>
        <row r="13">
          <cell r="P13">
            <v>75.540000000000006</v>
          </cell>
        </row>
        <row r="14">
          <cell r="P14">
            <v>77.41</v>
          </cell>
        </row>
        <row r="15">
          <cell r="P15">
            <v>84.36</v>
          </cell>
        </row>
        <row r="17">
          <cell r="P17">
            <v>75.180000000000007</v>
          </cell>
        </row>
        <row r="19">
          <cell r="P19">
            <v>86.54</v>
          </cell>
        </row>
        <row r="21">
          <cell r="P21">
            <v>80.87</v>
          </cell>
        </row>
        <row r="24">
          <cell r="P24">
            <v>83.35</v>
          </cell>
        </row>
        <row r="25">
          <cell r="P25">
            <v>96.24</v>
          </cell>
        </row>
        <row r="26">
          <cell r="P26">
            <v>73.459999999999994</v>
          </cell>
        </row>
        <row r="27">
          <cell r="P27">
            <v>74.849999999999994</v>
          </cell>
        </row>
        <row r="28">
          <cell r="P28">
            <v>79.34</v>
          </cell>
        </row>
        <row r="29">
          <cell r="P29">
            <v>82.07</v>
          </cell>
        </row>
        <row r="30">
          <cell r="P30">
            <v>77.88</v>
          </cell>
        </row>
        <row r="31">
          <cell r="P31">
            <v>80.099999999999994</v>
          </cell>
        </row>
        <row r="32">
          <cell r="P32">
            <v>84.26</v>
          </cell>
        </row>
        <row r="33">
          <cell r="P33">
            <v>79.739999999999995</v>
          </cell>
        </row>
        <row r="34">
          <cell r="P34">
            <v>92.73</v>
          </cell>
        </row>
        <row r="36">
          <cell r="P36">
            <v>76.260000000000005</v>
          </cell>
        </row>
        <row r="38">
          <cell r="P38">
            <v>82.42</v>
          </cell>
        </row>
        <row r="39">
          <cell r="P39">
            <v>75.84</v>
          </cell>
        </row>
        <row r="40">
          <cell r="P40">
            <v>69.069999999999993</v>
          </cell>
        </row>
        <row r="41">
          <cell r="P41">
            <v>72.16</v>
          </cell>
        </row>
        <row r="42">
          <cell r="P42">
            <v>66.239999999999995</v>
          </cell>
        </row>
        <row r="43">
          <cell r="P43">
            <v>72.22</v>
          </cell>
        </row>
        <row r="44">
          <cell r="P44">
            <v>71.010000000000005</v>
          </cell>
        </row>
        <row r="45">
          <cell r="P45">
            <v>86.15</v>
          </cell>
        </row>
        <row r="46">
          <cell r="P46">
            <v>66.92</v>
          </cell>
        </row>
        <row r="47">
          <cell r="P47">
            <v>76.180000000000007</v>
          </cell>
        </row>
        <row r="48">
          <cell r="P48">
            <v>60.13</v>
          </cell>
        </row>
        <row r="49">
          <cell r="P49">
            <v>75.36</v>
          </cell>
        </row>
        <row r="50">
          <cell r="P50">
            <v>78.45</v>
          </cell>
        </row>
        <row r="51">
          <cell r="P51">
            <v>75.39</v>
          </cell>
        </row>
        <row r="52">
          <cell r="P52">
            <v>90.59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86.866033172214685</v>
          </cell>
        </row>
        <row r="6">
          <cell r="CS6">
            <v>83.507801090069222</v>
          </cell>
        </row>
        <row r="7">
          <cell r="CS7">
            <v>74.990984430921429</v>
          </cell>
        </row>
        <row r="8">
          <cell r="CS8">
            <v>75.254890571411195</v>
          </cell>
        </row>
        <row r="9">
          <cell r="CS9">
            <v>78.828886744359096</v>
          </cell>
        </row>
        <row r="10">
          <cell r="CS10">
            <v>79.115082139583819</v>
          </cell>
        </row>
        <row r="11">
          <cell r="CS11">
            <v>75.069060930968362</v>
          </cell>
        </row>
        <row r="12">
          <cell r="CS12">
            <v>76.558990674712788</v>
          </cell>
        </row>
        <row r="13">
          <cell r="CS13">
            <v>84.51195521339406</v>
          </cell>
        </row>
        <row r="14">
          <cell r="CS14">
            <v>75.260388803811566</v>
          </cell>
        </row>
        <row r="15">
          <cell r="CS15">
            <v>87.285333089925956</v>
          </cell>
        </row>
        <row r="16">
          <cell r="CS16">
            <v>78.512366191312537</v>
          </cell>
        </row>
        <row r="17">
          <cell r="CS17">
            <v>90.664842140985797</v>
          </cell>
        </row>
        <row r="18">
          <cell r="CS18">
            <v>88.403567382030076</v>
          </cell>
        </row>
        <row r="19">
          <cell r="CS19">
            <v>72.428071159799487</v>
          </cell>
        </row>
        <row r="20">
          <cell r="CS20">
            <v>75.542485561349295</v>
          </cell>
        </row>
        <row r="21">
          <cell r="CS21">
            <v>77.746636803051061</v>
          </cell>
        </row>
        <row r="22">
          <cell r="CS22">
            <v>81.386794554421641</v>
          </cell>
        </row>
        <row r="23">
          <cell r="CS23">
            <v>82.32127600193833</v>
          </cell>
        </row>
        <row r="24">
          <cell r="CS24">
            <v>87.551224793191309</v>
          </cell>
        </row>
        <row r="25">
          <cell r="CS25">
            <v>82.225836178053655</v>
          </cell>
        </row>
        <row r="26">
          <cell r="CS26">
            <v>81.737649776578053</v>
          </cell>
        </row>
        <row r="27">
          <cell r="CS27">
            <v>89.07571817834598</v>
          </cell>
        </row>
        <row r="28">
          <cell r="CS28">
            <v>72.079629736948533</v>
          </cell>
        </row>
        <row r="29">
          <cell r="CS29">
            <v>79.77549061763132</v>
          </cell>
        </row>
        <row r="30">
          <cell r="CS30">
            <v>76.330326683168835</v>
          </cell>
        </row>
        <row r="31">
          <cell r="CS31">
            <v>68.63915067432265</v>
          </cell>
        </row>
        <row r="32">
          <cell r="CS32">
            <v>62.869293548491839</v>
          </cell>
        </row>
        <row r="33">
          <cell r="CS33">
            <v>70.095538619296065</v>
          </cell>
        </row>
        <row r="34">
          <cell r="CS34">
            <v>73.808364383608293</v>
          </cell>
        </row>
        <row r="35">
          <cell r="CS35">
            <v>70.635734503361149</v>
          </cell>
        </row>
        <row r="36">
          <cell r="CS36">
            <v>85.915401194013498</v>
          </cell>
        </row>
        <row r="37">
          <cell r="CS37">
            <v>68.863877904294753</v>
          </cell>
        </row>
        <row r="38">
          <cell r="CS38">
            <v>79.535973515048681</v>
          </cell>
        </row>
        <row r="39">
          <cell r="CS39">
            <v>56.029506939906923</v>
          </cell>
        </row>
        <row r="40">
          <cell r="CS40">
            <v>72.011379300284091</v>
          </cell>
        </row>
        <row r="41">
          <cell r="CS41">
            <v>77.142964461110964</v>
          </cell>
        </row>
        <row r="42">
          <cell r="CS42">
            <v>75.461504186913558</v>
          </cell>
        </row>
        <row r="43">
          <cell r="CS43">
            <v>91.557632215296977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</sheetNames>
    <sheetDataSet>
      <sheetData sheetId="0"/>
      <sheetData sheetId="1"/>
      <sheetData sheetId="2">
        <row r="2">
          <cell r="CC2">
            <v>7092675.333333333</v>
          </cell>
        </row>
        <row r="3">
          <cell r="CC3">
            <v>1164790.1666666667</v>
          </cell>
        </row>
        <row r="5">
          <cell r="CC5">
            <v>6589708.833333333</v>
          </cell>
        </row>
        <row r="7">
          <cell r="CC7">
            <v>7858959.333333333</v>
          </cell>
        </row>
        <row r="9">
          <cell r="CC9">
            <v>4689747.333333333</v>
          </cell>
        </row>
        <row r="11">
          <cell r="CC11">
            <v>6408309.5</v>
          </cell>
        </row>
        <row r="13">
          <cell r="CC13">
            <v>5823790.333333333</v>
          </cell>
        </row>
        <row r="15">
          <cell r="CC15">
            <v>6316089</v>
          </cell>
        </row>
        <row r="17">
          <cell r="CC17">
            <v>6001219.333333333</v>
          </cell>
        </row>
        <row r="19">
          <cell r="CC19">
            <v>3088499.5</v>
          </cell>
        </row>
        <row r="22">
          <cell r="CC22">
            <v>2815646.5</v>
          </cell>
        </row>
        <row r="25">
          <cell r="CC25">
            <v>2029470.1666666667</v>
          </cell>
        </row>
        <row r="29">
          <cell r="CC29">
            <v>2359296</v>
          </cell>
        </row>
        <row r="30">
          <cell r="CC30">
            <v>292140.66666666669</v>
          </cell>
        </row>
        <row r="32">
          <cell r="CC32">
            <v>7942297.333333333</v>
          </cell>
        </row>
        <row r="34">
          <cell r="CC34">
            <v>6219101.166666667</v>
          </cell>
        </row>
        <row r="36">
          <cell r="CC36">
            <v>6718214</v>
          </cell>
        </row>
        <row r="38">
          <cell r="CC38">
            <v>3729790.6666666665</v>
          </cell>
        </row>
        <row r="40">
          <cell r="CC40">
            <v>2688932.1666666665</v>
          </cell>
        </row>
        <row r="42">
          <cell r="CC42">
            <v>1260169.182459712</v>
          </cell>
        </row>
        <row r="43">
          <cell r="CC43">
            <v>1813799.650873621</v>
          </cell>
        </row>
        <row r="45">
          <cell r="CC45">
            <v>3670080</v>
          </cell>
        </row>
        <row r="47">
          <cell r="CC47">
            <v>2581462</v>
          </cell>
        </row>
        <row r="49">
          <cell r="CC49">
            <v>2787228.5</v>
          </cell>
        </row>
        <row r="52">
          <cell r="CC52">
            <v>8102162.5</v>
          </cell>
        </row>
        <row r="53">
          <cell r="CC53">
            <v>1694311.1666666667</v>
          </cell>
        </row>
        <row r="55">
          <cell r="CC55">
            <v>4728664.833333333</v>
          </cell>
        </row>
        <row r="56">
          <cell r="CC56">
            <v>1612607.5</v>
          </cell>
        </row>
        <row r="58">
          <cell r="CC58">
            <v>5433191.833333333</v>
          </cell>
        </row>
        <row r="60">
          <cell r="CC60">
            <v>1559414.3333333333</v>
          </cell>
        </row>
        <row r="62">
          <cell r="CC62">
            <v>4680454.5</v>
          </cell>
        </row>
        <row r="64">
          <cell r="CC64">
            <v>9629269.333333334</v>
          </cell>
        </row>
        <row r="66">
          <cell r="CC66">
            <v>1197702.8333333333</v>
          </cell>
        </row>
        <row r="68">
          <cell r="CC68">
            <v>7006809.333333333</v>
          </cell>
        </row>
        <row r="70">
          <cell r="CC70">
            <v>5114736.166666667</v>
          </cell>
        </row>
        <row r="72">
          <cell r="CC72">
            <v>7784604.333333333</v>
          </cell>
        </row>
        <row r="74">
          <cell r="CC74">
            <v>6283369.666666667</v>
          </cell>
        </row>
        <row r="76">
          <cell r="CC76">
            <v>3347987.6666666665</v>
          </cell>
        </row>
        <row r="78">
          <cell r="CC78">
            <v>2051840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60"/>
  <sheetViews>
    <sheetView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[1]IQT!$P$7</f>
        <v>90.33</v>
      </c>
      <c r="F3" s="18">
        <f>RANK(E3,$E$3:$E$48)</f>
        <v>4</v>
      </c>
      <c r="G3" s="18">
        <f>RANK(E3,$E$3:$E$15)</f>
        <v>2</v>
      </c>
      <c r="H3" s="18">
        <f>'[1]IRS '!$L$6</f>
        <v>6550489</v>
      </c>
      <c r="I3" s="41">
        <f>SUMPRODUCT(E3:E4,H3:H4)/SUM(H3:H4)</f>
        <v>90.117753308049714</v>
      </c>
      <c r="J3" s="43">
        <f>RANK(I3,$I$3:$I$48)</f>
        <v>4</v>
      </c>
      <c r="K3" s="45">
        <f>RANK(I3,$I$3:$I$15)</f>
        <v>2</v>
      </c>
      <c r="L3" s="63">
        <f>SUMPRODUCT(E3:E15,H3:H15)/SUM(H3:H15)</f>
        <v>82.299901775616931</v>
      </c>
      <c r="M3" s="65">
        <f>SUMPRODUCT(E3:E48,H3:H48)/SUM(H3:H48)</f>
        <v>79.551167624563348</v>
      </c>
    </row>
    <row r="4" spans="1:15" ht="15" x14ac:dyDescent="0.2">
      <c r="A4" s="48"/>
      <c r="B4" s="38"/>
      <c r="C4" s="40"/>
      <c r="D4" s="13" t="s">
        <v>4</v>
      </c>
      <c r="E4" s="17">
        <f>[1]IQT!$P$8</f>
        <v>88.81</v>
      </c>
      <c r="F4" s="18">
        <f>RANK(E4,$E$3:$E$48)</f>
        <v>9</v>
      </c>
      <c r="G4" s="18">
        <f t="shared" ref="G4:G15" si="0">RANK(E4,$E$3:$E$15)</f>
        <v>4</v>
      </c>
      <c r="H4" s="18">
        <f>'[1]IRS '!$L$7</f>
        <v>1063136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[1]IQT!$P$9</f>
        <v>78.819999999999993</v>
      </c>
      <c r="F5" s="18">
        <f t="shared" ref="F5:F48" si="1">RANK(E5,$E$3:$E$48)</f>
        <v>23</v>
      </c>
      <c r="G5" s="18">
        <f t="shared" si="0"/>
        <v>8</v>
      </c>
      <c r="H5" s="18">
        <f>'[1]IRS '!$L$8</f>
        <v>6140100</v>
      </c>
      <c r="I5" s="17">
        <f t="shared" ref="I5:I10" si="2">+E5</f>
        <v>78.819999999999993</v>
      </c>
      <c r="J5" s="21">
        <f t="shared" ref="J5:J11" si="3">RANK(I5,$I$3:$I$48)</f>
        <v>18</v>
      </c>
      <c r="K5" s="19">
        <f t="shared" ref="K5:K11" si="4">RANK(I5,$I$3:$I$15)</f>
        <v>6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[1]IQT!$P$10</f>
        <v>77.7</v>
      </c>
      <c r="F6" s="18">
        <f t="shared" si="1"/>
        <v>24</v>
      </c>
      <c r="G6" s="18">
        <f t="shared" si="0"/>
        <v>9</v>
      </c>
      <c r="H6" s="18">
        <f>'[1]IRS '!$L$9</f>
        <v>7318819</v>
      </c>
      <c r="I6" s="17">
        <f t="shared" si="2"/>
        <v>77.7</v>
      </c>
      <c r="J6" s="21">
        <f t="shared" si="3"/>
        <v>20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[1]IQT!$P$11</f>
        <v>80.16</v>
      </c>
      <c r="F7" s="18">
        <f t="shared" si="1"/>
        <v>19</v>
      </c>
      <c r="G7" s="18">
        <f t="shared" si="0"/>
        <v>5</v>
      </c>
      <c r="H7" s="18">
        <f>'[1]IRS '!$L$10</f>
        <v>4386728</v>
      </c>
      <c r="I7" s="17">
        <f t="shared" si="2"/>
        <v>80.16</v>
      </c>
      <c r="J7" s="21">
        <f t="shared" si="3"/>
        <v>15</v>
      </c>
      <c r="K7" s="19">
        <f t="shared" si="4"/>
        <v>4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[1]IQT!$P$12</f>
        <v>80.05</v>
      </c>
      <c r="F8" s="18">
        <f t="shared" si="1"/>
        <v>20</v>
      </c>
      <c r="G8" s="18">
        <f t="shared" si="0"/>
        <v>6</v>
      </c>
      <c r="H8" s="18">
        <f>'[1]IRS '!$L$11</f>
        <v>5826890</v>
      </c>
      <c r="I8" s="17">
        <f t="shared" si="2"/>
        <v>80.05</v>
      </c>
      <c r="J8" s="21">
        <f t="shared" si="3"/>
        <v>16</v>
      </c>
      <c r="K8" s="19">
        <f t="shared" si="4"/>
        <v>5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[1]IQT!$P$13</f>
        <v>75.430000000000007</v>
      </c>
      <c r="F9" s="18">
        <f t="shared" si="1"/>
        <v>29</v>
      </c>
      <c r="G9" s="18">
        <f t="shared" si="0"/>
        <v>11</v>
      </c>
      <c r="H9" s="18">
        <f>'[1]IRS '!$L$12</f>
        <v>5433140</v>
      </c>
      <c r="I9" s="17">
        <f t="shared" si="2"/>
        <v>75.430000000000007</v>
      </c>
      <c r="J9" s="21">
        <f t="shared" si="3"/>
        <v>24</v>
      </c>
      <c r="K9" s="19">
        <f t="shared" si="4"/>
        <v>9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[1]IQT!$P$14</f>
        <v>76.11</v>
      </c>
      <c r="F10" s="18">
        <f t="shared" si="1"/>
        <v>27</v>
      </c>
      <c r="G10" s="18">
        <f t="shared" si="0"/>
        <v>10</v>
      </c>
      <c r="H10" s="18">
        <f>'[1]IRS '!$L$13</f>
        <v>5900973</v>
      </c>
      <c r="I10" s="17">
        <f t="shared" si="2"/>
        <v>76.11</v>
      </c>
      <c r="J10" s="21">
        <f t="shared" si="3"/>
        <v>23</v>
      </c>
      <c r="K10" s="19">
        <f t="shared" si="4"/>
        <v>8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[1]IQT!$P$15</f>
        <v>96.18</v>
      </c>
      <c r="F11" s="18">
        <f>RANK(E11,$E$3:$E$48)</f>
        <v>1</v>
      </c>
      <c r="G11" s="18">
        <f>RANK(E11,$E$3:$E$15)</f>
        <v>1</v>
      </c>
      <c r="H11" s="18">
        <f>'[1]IRS '!$L$14</f>
        <v>5719093</v>
      </c>
      <c r="I11" s="41">
        <f>SUMPRODUCT(E11:E14,H11:H14)/SUM(H11:H14)</f>
        <v>90.682472329151139</v>
      </c>
      <c r="J11" s="43">
        <f t="shared" si="3"/>
        <v>3</v>
      </c>
      <c r="K11" s="45">
        <f t="shared" si="4"/>
        <v>1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[1]IQT!$P$17</f>
        <v>79.61</v>
      </c>
      <c r="F13" s="18">
        <f t="shared" si="1"/>
        <v>22</v>
      </c>
      <c r="G13" s="18">
        <f t="shared" si="0"/>
        <v>7</v>
      </c>
      <c r="H13" s="18">
        <f>'[1]IRS '!$L$16</f>
        <v>2839553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[1]IQT!$P$19</f>
        <v>89.67</v>
      </c>
      <c r="F15" s="18">
        <f t="shared" si="1"/>
        <v>7</v>
      </c>
      <c r="G15" s="18">
        <f t="shared" si="0"/>
        <v>3</v>
      </c>
      <c r="H15" s="18">
        <f>'[1]IRS '!$L$18</f>
        <v>2729384</v>
      </c>
      <c r="I15" s="17">
        <f>+E15</f>
        <v>89.67</v>
      </c>
      <c r="J15" s="21">
        <f>RANK(I15,$I$3:$I$48)</f>
        <v>6</v>
      </c>
      <c r="K15" s="24">
        <f>RANK(I15,$I$3:$I$15)</f>
        <v>3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77.180000000000007</v>
      </c>
      <c r="J16" s="43">
        <f>RANK(I16:I19,$I$3:$I$48)</f>
        <v>22</v>
      </c>
      <c r="K16" s="45">
        <f>RANK(I16,$I$16:$I$33)</f>
        <v>9</v>
      </c>
      <c r="L16" s="35">
        <f>SUMPRODUCT(E16:E33,H16:H33)/SUM(H16:H33)</f>
        <v>80.423123897558966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[1]IQT!$P$21</f>
        <v>77.180000000000007</v>
      </c>
      <c r="F17" s="18">
        <f>RANK(E17,$E$3:$E$48)</f>
        <v>26</v>
      </c>
      <c r="G17" s="18">
        <f>RANK(E17,$E$16:$E$33)</f>
        <v>11</v>
      </c>
      <c r="H17" s="18">
        <f>'[1]IRS '!$L$33</f>
        <v>1849743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[1]IQT!$P$24</f>
        <v>92.99</v>
      </c>
      <c r="F20" s="18">
        <f t="shared" si="1"/>
        <v>3</v>
      </c>
      <c r="G20" s="18">
        <f>RANK(E20,$E$16:$E$33)</f>
        <v>1</v>
      </c>
      <c r="H20" s="18">
        <f>'[1]IRS '!$L$36</f>
        <v>2140874</v>
      </c>
      <c r="I20" s="41">
        <f>SUMPRODUCT(E20:E21,H20:H21)/SUM(H20:H21)</f>
        <v>92.664873038991232</v>
      </c>
      <c r="J20" s="43">
        <f>RANK(I20,$I$3:$I$48)</f>
        <v>2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[1]IQT!$P$25</f>
        <v>90.13</v>
      </c>
      <c r="F21" s="18">
        <f t="shared" si="1"/>
        <v>5</v>
      </c>
      <c r="G21" s="18">
        <f>RANK(E21,$E$16:$E$33)</f>
        <v>2</v>
      </c>
      <c r="H21" s="18">
        <f>'[1]IRS '!$L$37</f>
        <v>274592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[1]IQT!$P$26</f>
        <v>73.52</v>
      </c>
      <c r="F22" s="18">
        <f t="shared" si="1"/>
        <v>33</v>
      </c>
      <c r="G22" s="18">
        <f t="shared" ref="G22:G32" si="5">RANK(E22,$E$16:$E$33)</f>
        <v>12</v>
      </c>
      <c r="H22" s="18">
        <f>'[1]IRS '!$L$38</f>
        <v>7306342</v>
      </c>
      <c r="I22" s="17">
        <f t="shared" ref="I22:I26" si="6">+E22</f>
        <v>73.52</v>
      </c>
      <c r="J22" s="21">
        <f>RANK(I22,$I$3:$I$48)</f>
        <v>28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[1]IQT!$P$27</f>
        <v>77.39</v>
      </c>
      <c r="F23" s="18">
        <f t="shared" si="1"/>
        <v>25</v>
      </c>
      <c r="G23" s="18">
        <f>RANK(E23,$E$16:$E$33)</f>
        <v>10</v>
      </c>
      <c r="H23" s="18">
        <f>'[1]IRS '!$L$39</f>
        <v>5647493</v>
      </c>
      <c r="I23" s="17">
        <f t="shared" si="6"/>
        <v>77.39</v>
      </c>
      <c r="J23" s="21">
        <f>RANK(I23,$I$3:$I$48)</f>
        <v>21</v>
      </c>
      <c r="K23" s="19">
        <f t="shared" si="7"/>
        <v>8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[1]IQT!$P$28</f>
        <v>79.89</v>
      </c>
      <c r="F24" s="18">
        <f t="shared" si="1"/>
        <v>21</v>
      </c>
      <c r="G24" s="18">
        <f t="shared" si="5"/>
        <v>9</v>
      </c>
      <c r="H24" s="18">
        <f>'[1]IRS '!$L$40</f>
        <v>5969166</v>
      </c>
      <c r="I24" s="17">
        <f t="shared" si="6"/>
        <v>79.89</v>
      </c>
      <c r="J24" s="21">
        <f t="shared" ref="J24:J48" si="8">RANK(I24,$I$3:$I$48)</f>
        <v>17</v>
      </c>
      <c r="K24" s="19">
        <f t="shared" si="7"/>
        <v>6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[1]IQT!$P$29</f>
        <v>87.64</v>
      </c>
      <c r="F25" s="18">
        <f t="shared" si="1"/>
        <v>11</v>
      </c>
      <c r="G25" s="18">
        <f t="shared" si="5"/>
        <v>5</v>
      </c>
      <c r="H25" s="18">
        <f>'[1]IRS '!$L$41</f>
        <v>3397711</v>
      </c>
      <c r="I25" s="17">
        <f t="shared" si="6"/>
        <v>87.64</v>
      </c>
      <c r="J25" s="21">
        <f t="shared" si="8"/>
        <v>7</v>
      </c>
      <c r="K25" s="19">
        <f t="shared" si="7"/>
        <v>2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[1]IQT!$P$30</f>
        <v>81.790000000000006</v>
      </c>
      <c r="F26" s="18">
        <f t="shared" si="1"/>
        <v>17</v>
      </c>
      <c r="G26" s="18">
        <f t="shared" si="5"/>
        <v>8</v>
      </c>
      <c r="H26" s="18">
        <f>'[1]IRS '!$L$42</f>
        <v>2473174</v>
      </c>
      <c r="I26" s="17">
        <f t="shared" si="6"/>
        <v>81.790000000000006</v>
      </c>
      <c r="J26" s="21">
        <f t="shared" si="8"/>
        <v>12</v>
      </c>
      <c r="K26" s="19">
        <f t="shared" si="7"/>
        <v>5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[1]IQT!$P$31</f>
        <v>85.53</v>
      </c>
      <c r="F27" s="18">
        <f t="shared" si="1"/>
        <v>12</v>
      </c>
      <c r="G27" s="18">
        <f t="shared" si="5"/>
        <v>6</v>
      </c>
      <c r="H27" s="18">
        <f>'[1]IRS '!$L$43</f>
        <v>1187022.5495270258</v>
      </c>
      <c r="I27" s="41">
        <f>SUMPRODUCT(E27:E28,H27:H28)/SUM(H27:H28)</f>
        <v>87.007035658516202</v>
      </c>
      <c r="J27" s="43">
        <f>RANK(I27,$I$3:$I$48)</f>
        <v>8</v>
      </c>
      <c r="K27" s="57">
        <f>RANK(I27,$I$16:$I$33)</f>
        <v>3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[1]IQT!$P$32</f>
        <v>88.05</v>
      </c>
      <c r="F28" s="18">
        <f t="shared" ref="F28" si="9">RANK(E28,$E$3:$E$48)</f>
        <v>10</v>
      </c>
      <c r="G28" s="18">
        <f t="shared" ref="G28" si="10">RANK(E28,$E$16:$E$33)</f>
        <v>4</v>
      </c>
      <c r="H28" s="18">
        <f>'[1]IRS '!$L$44</f>
        <v>1681049.4504729738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[1]IQT!$P$33</f>
        <v>83.5</v>
      </c>
      <c r="F29" s="18">
        <f t="shared" si="1"/>
        <v>13</v>
      </c>
      <c r="G29" s="18">
        <f>RANK(E29,$E$16:$E$33)</f>
        <v>7</v>
      </c>
      <c r="H29" s="18">
        <f>'[1]IRS '!$L$45</f>
        <v>2770159</v>
      </c>
      <c r="I29" s="17">
        <f>+E29</f>
        <v>83.5</v>
      </c>
      <c r="J29" s="21">
        <f t="shared" si="8"/>
        <v>9</v>
      </c>
      <c r="K29" s="19">
        <f>RANK(I29,$I$16:$I$33)</f>
        <v>4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[1]IQT!$P$34</f>
        <v>89.22</v>
      </c>
      <c r="F30" s="18">
        <f>RANK(E30,$E$3:$E$48)</f>
        <v>8</v>
      </c>
      <c r="G30" s="18">
        <f>RANK(E30,$E$16:$E$33)</f>
        <v>3</v>
      </c>
      <c r="H30" s="18">
        <f>'[1]IRS '!$L$46</f>
        <v>2406377</v>
      </c>
      <c r="I30" s="41">
        <f>SUMPRODUCT(E30:E33,H30:H33)/SUM(H30:H33)</f>
        <v>78.778145769999256</v>
      </c>
      <c r="J30" s="43">
        <f>RANK(I30,$I$3:$I$48)</f>
        <v>19</v>
      </c>
      <c r="K30" s="45">
        <f>RANK(I30,$I$16:$I$33)</f>
        <v>7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[1]IQT!$P$36</f>
        <v>68.87</v>
      </c>
      <c r="F32" s="18">
        <f t="shared" si="1"/>
        <v>35</v>
      </c>
      <c r="G32" s="18">
        <f t="shared" si="5"/>
        <v>13</v>
      </c>
      <c r="H32" s="18">
        <f>'[1]IRS '!$L$48</f>
        <v>2535998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[1]IQT!$P$38</f>
        <v>82.17</v>
      </c>
      <c r="F34" s="18">
        <f t="shared" si="1"/>
        <v>16</v>
      </c>
      <c r="G34" s="18">
        <f>RANK(E34,$E$34:$E$48)</f>
        <v>5</v>
      </c>
      <c r="H34" s="18">
        <f>'[1]IRS '!$L$63</f>
        <v>7439246</v>
      </c>
      <c r="I34" s="41">
        <f>SUMPRODUCT(E34:E35,H34:H35)/SUM(H34:H35)</f>
        <v>80.98924670282166</v>
      </c>
      <c r="J34" s="43">
        <f t="shared" si="8"/>
        <v>13</v>
      </c>
      <c r="K34" s="45">
        <f>RANK(I34,$I$34:$I$48)</f>
        <v>5</v>
      </c>
      <c r="L34" s="35">
        <f>SUMPRODUCT(E34:E48,H34:H48)/SUM(H34:H48)</f>
        <v>76.765234280851203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[1]IQT!$P$39</f>
        <v>75.47</v>
      </c>
      <c r="F35" s="18">
        <f t="shared" si="1"/>
        <v>28</v>
      </c>
      <c r="G35" s="18">
        <f t="shared" ref="G35:G48" si="11">RANK(E35,$E$34:$E$48)</f>
        <v>7</v>
      </c>
      <c r="H35" s="18">
        <f>'[1]IRS '!$L$64</f>
        <v>1591506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[1]IQT!$P$40</f>
        <v>65.84</v>
      </c>
      <c r="F36" s="18">
        <f t="shared" si="1"/>
        <v>36</v>
      </c>
      <c r="G36" s="18">
        <f t="shared" si="11"/>
        <v>12</v>
      </c>
      <c r="H36" s="18">
        <f>'[1]IRS '!$L$65</f>
        <v>4269156</v>
      </c>
      <c r="I36" s="41">
        <f>SUMPRODUCT(E36:E37,H36:H37)/SUM(H36:H37)</f>
        <v>65.444581429819948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[1]IQT!$P$41</f>
        <v>64.319999999999993</v>
      </c>
      <c r="F37" s="18">
        <f t="shared" si="1"/>
        <v>38</v>
      </c>
      <c r="G37" s="18">
        <f t="shared" si="11"/>
        <v>14</v>
      </c>
      <c r="H37" s="18">
        <f>'[1]IRS '!$L$66</f>
        <v>1501095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[1]IQT!$P$42</f>
        <v>73.58</v>
      </c>
      <c r="F38" s="18">
        <f t="shared" si="1"/>
        <v>32</v>
      </c>
      <c r="G38" s="18">
        <f t="shared" si="11"/>
        <v>10</v>
      </c>
      <c r="H38" s="18">
        <f>'[1]IRS '!$L$67</f>
        <v>5260472</v>
      </c>
      <c r="I38" s="17">
        <f t="shared" ref="I38:I48" si="12">+E38</f>
        <v>73.58</v>
      </c>
      <c r="J38" s="21">
        <f t="shared" si="8"/>
        <v>27</v>
      </c>
      <c r="K38" s="20">
        <f>RANK(I38,$I$34:$I$48)</f>
        <v>9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[1]IQT!$P$43</f>
        <v>74.92</v>
      </c>
      <c r="F39" s="18">
        <f t="shared" si="1"/>
        <v>30</v>
      </c>
      <c r="G39" s="18">
        <f t="shared" si="11"/>
        <v>8</v>
      </c>
      <c r="H39" s="18">
        <f>'[1]IRS '!$L$68</f>
        <v>1495616</v>
      </c>
      <c r="I39" s="17">
        <f t="shared" si="12"/>
        <v>74.92</v>
      </c>
      <c r="J39" s="21">
        <f t="shared" si="8"/>
        <v>25</v>
      </c>
      <c r="K39" s="20">
        <f t="shared" ref="K39:K48" si="13">RANK(I39,$I$34:$I$48)</f>
        <v>7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[1]IQT!$P$44</f>
        <v>69.599999999999994</v>
      </c>
      <c r="F40" s="18">
        <f t="shared" si="1"/>
        <v>34</v>
      </c>
      <c r="G40" s="18">
        <f t="shared" si="11"/>
        <v>11</v>
      </c>
      <c r="H40" s="18">
        <f>'[1]IRS '!$L$69</f>
        <v>4391171</v>
      </c>
      <c r="I40" s="17">
        <f t="shared" si="12"/>
        <v>69.599999999999994</v>
      </c>
      <c r="J40" s="21">
        <f t="shared" si="8"/>
        <v>29</v>
      </c>
      <c r="K40" s="20">
        <f t="shared" si="13"/>
        <v>10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[1]IQT!$P$45</f>
        <v>89.97</v>
      </c>
      <c r="F41" s="18">
        <f t="shared" si="1"/>
        <v>6</v>
      </c>
      <c r="G41" s="18">
        <f t="shared" si="11"/>
        <v>2</v>
      </c>
      <c r="H41" s="18">
        <f>'[1]IRS '!$L$70</f>
        <v>8719560</v>
      </c>
      <c r="I41" s="17">
        <f t="shared" si="12"/>
        <v>89.97</v>
      </c>
      <c r="J41" s="21">
        <f t="shared" si="8"/>
        <v>5</v>
      </c>
      <c r="K41" s="20">
        <f t="shared" si="13"/>
        <v>2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[1]IQT!$P$46</f>
        <v>65.45</v>
      </c>
      <c r="F42" s="18">
        <f t="shared" si="1"/>
        <v>37</v>
      </c>
      <c r="G42" s="18">
        <f t="shared" si="11"/>
        <v>13</v>
      </c>
      <c r="H42" s="18">
        <f>'[1]IRS '!$L$71</f>
        <v>1095406</v>
      </c>
      <c r="I42" s="17">
        <f t="shared" si="12"/>
        <v>65.45</v>
      </c>
      <c r="J42" s="21">
        <f t="shared" si="8"/>
        <v>30</v>
      </c>
      <c r="K42" s="20">
        <f t="shared" si="13"/>
        <v>11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[1]IQT!$P$47</f>
        <v>83.1</v>
      </c>
      <c r="F43" s="18">
        <f t="shared" si="1"/>
        <v>14</v>
      </c>
      <c r="G43" s="18">
        <f t="shared" si="11"/>
        <v>3</v>
      </c>
      <c r="H43" s="18">
        <f>'[1]IRS '!$L$72</f>
        <v>6630495</v>
      </c>
      <c r="I43" s="17">
        <f t="shared" si="12"/>
        <v>83.1</v>
      </c>
      <c r="J43" s="21">
        <f t="shared" si="8"/>
        <v>10</v>
      </c>
      <c r="K43" s="20">
        <f t="shared" si="13"/>
        <v>3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[1]IQT!$P$48</f>
        <v>51.96</v>
      </c>
      <c r="F44" s="18">
        <f t="shared" si="1"/>
        <v>39</v>
      </c>
      <c r="G44" s="18">
        <f t="shared" si="11"/>
        <v>15</v>
      </c>
      <c r="H44" s="18">
        <f>'[1]IRS '!$L$73</f>
        <v>4953008</v>
      </c>
      <c r="I44" s="17">
        <f t="shared" si="12"/>
        <v>51.96</v>
      </c>
      <c r="J44" s="21">
        <f t="shared" si="8"/>
        <v>32</v>
      </c>
      <c r="K44" s="20">
        <f t="shared" si="13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[1]IQT!$P$49</f>
        <v>73.72</v>
      </c>
      <c r="F45" s="18">
        <f t="shared" si="1"/>
        <v>31</v>
      </c>
      <c r="G45" s="18">
        <f t="shared" si="11"/>
        <v>9</v>
      </c>
      <c r="H45" s="18">
        <f>'[1]IRS '!$L$74</f>
        <v>7342891</v>
      </c>
      <c r="I45" s="17">
        <f t="shared" si="12"/>
        <v>73.72</v>
      </c>
      <c r="J45" s="21">
        <f t="shared" si="8"/>
        <v>26</v>
      </c>
      <c r="K45" s="20">
        <f t="shared" si="13"/>
        <v>8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[1]IQT!$P$50</f>
        <v>82.19</v>
      </c>
      <c r="F46" s="18">
        <f t="shared" si="1"/>
        <v>15</v>
      </c>
      <c r="G46" s="18">
        <f t="shared" si="11"/>
        <v>4</v>
      </c>
      <c r="H46" s="18">
        <f>'[1]IRS '!$L$75</f>
        <v>5914842</v>
      </c>
      <c r="I46" s="17">
        <f t="shared" si="12"/>
        <v>82.19</v>
      </c>
      <c r="J46" s="21">
        <f t="shared" si="8"/>
        <v>11</v>
      </c>
      <c r="K46" s="20">
        <f t="shared" si="13"/>
        <v>4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[1]IQT!$P$51</f>
        <v>80.569999999999993</v>
      </c>
      <c r="F47" s="18">
        <f t="shared" si="1"/>
        <v>18</v>
      </c>
      <c r="G47" s="18">
        <f t="shared" si="11"/>
        <v>6</v>
      </c>
      <c r="H47" s="18">
        <f>'[1]IRS '!$L$76</f>
        <v>3054264</v>
      </c>
      <c r="I47" s="17">
        <f t="shared" si="12"/>
        <v>80.569999999999993</v>
      </c>
      <c r="J47" s="21">
        <f t="shared" si="8"/>
        <v>14</v>
      </c>
      <c r="K47" s="20">
        <f t="shared" si="13"/>
        <v>6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[1]IQT!$P$52</f>
        <v>94.8</v>
      </c>
      <c r="F48" s="18">
        <f t="shared" si="1"/>
        <v>2</v>
      </c>
      <c r="G48" s="18">
        <f t="shared" si="11"/>
        <v>1</v>
      </c>
      <c r="H48" s="18">
        <f>'[1]IRS '!$L$77</f>
        <v>1936411</v>
      </c>
      <c r="I48" s="17">
        <f t="shared" si="12"/>
        <v>94.8</v>
      </c>
      <c r="J48" s="21">
        <f t="shared" si="8"/>
        <v>1</v>
      </c>
      <c r="K48" s="20">
        <f t="shared" si="13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82" priority="7" operator="lessThan">
      <formula>60</formula>
    </cfRule>
    <cfRule type="cellIs" dxfId="81" priority="8" operator="between">
      <formula>59.99</formula>
      <formula>76</formula>
    </cfRule>
    <cfRule type="cellIs" dxfId="80" priority="9" operator="greaterThan">
      <formula>93</formula>
    </cfRule>
    <cfRule type="cellIs" dxfId="79" priority="10" operator="between">
      <formula>75.99</formula>
      <formula>93</formula>
    </cfRule>
  </conditionalFormatting>
  <conditionalFormatting sqref="I3:I48">
    <cfRule type="cellIs" dxfId="78" priority="1" operator="between">
      <formula>75.99</formula>
      <formula>93</formula>
    </cfRule>
    <cfRule type="cellIs" dxfId="77" priority="3" operator="greaterThan">
      <formula>93</formula>
    </cfRule>
    <cfRule type="cellIs" dxfId="76" priority="4" operator="lessThan">
      <formula>60</formula>
    </cfRule>
    <cfRule type="cellIs" dxfId="75" priority="5" operator="between">
      <formula>59.99</formula>
      <formula>76</formula>
    </cfRule>
  </conditionalFormatting>
  <conditionalFormatting sqref="I34:I48">
    <cfRule type="cellIs" dxfId="74" priority="6" operator="between">
      <formula>75.99</formula>
      <formula>93</formula>
    </cfRule>
  </conditionalFormatting>
  <conditionalFormatting sqref="L3:M3 L34">
    <cfRule type="cellIs" dxfId="73" priority="75" operator="between">
      <formula>75.99</formula>
      <formula>93</formula>
    </cfRule>
  </conditionalFormatting>
  <conditionalFormatting sqref="L3:M3">
    <cfRule type="cellIs" dxfId="72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E7D9-13B5-4042-A0C8-7356FD8706C4}">
  <dimension ref="A1:O60"/>
  <sheetViews>
    <sheetView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[2]IQT!$P$7</f>
        <v>83.12</v>
      </c>
      <c r="F3" s="18">
        <f>RANK(E3,$E$3:$E$48)</f>
        <v>8</v>
      </c>
      <c r="G3" s="18">
        <f>RANK(E3,$E$3:$E$15)</f>
        <v>3</v>
      </c>
      <c r="H3" s="18">
        <f>'[2]IRS '!$L$6</f>
        <v>6974267</v>
      </c>
      <c r="I3" s="41">
        <f>SUMPRODUCT(E3:E4,H3:H4)/SUM(H3:H4)</f>
        <v>84.061582629059345</v>
      </c>
      <c r="J3" s="43">
        <f>RANK(I3,$I$3:$I$48)</f>
        <v>4</v>
      </c>
      <c r="K3" s="45">
        <f>RANK(I3,$I$3:$I$15)</f>
        <v>2</v>
      </c>
      <c r="L3" s="63">
        <f>SUMPRODUCT(E3:E15,H3:H15)/SUM(H3:H15)</f>
        <v>77.764850356225807</v>
      </c>
      <c r="M3" s="65">
        <f>SUMPRODUCT(E3:E48,H3:H48)/SUM(H3:H48)</f>
        <v>75.331730424113644</v>
      </c>
    </row>
    <row r="4" spans="1:15" ht="15" x14ac:dyDescent="0.2">
      <c r="A4" s="48"/>
      <c r="B4" s="38"/>
      <c r="C4" s="40"/>
      <c r="D4" s="13" t="s">
        <v>4</v>
      </c>
      <c r="E4" s="17">
        <f>[2]IQT!$P$8</f>
        <v>89.91</v>
      </c>
      <c r="F4" s="18">
        <f>RANK(E4,$E$3:$E$48)</f>
        <v>2</v>
      </c>
      <c r="G4" s="18">
        <f t="shared" ref="G4:G15" si="0">RANK(E4,$E$3:$E$15)</f>
        <v>1</v>
      </c>
      <c r="H4" s="18">
        <f>'[2]IRS '!$L$7</f>
        <v>1122842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[2]IQT!$P$9</f>
        <v>70.87</v>
      </c>
      <c r="F5" s="18">
        <f t="shared" ref="F5:F48" si="1">RANK(E5,$E$3:$E$48)</f>
        <v>30</v>
      </c>
      <c r="G5" s="18">
        <f t="shared" si="0"/>
        <v>11</v>
      </c>
      <c r="H5" s="18">
        <f>'[2]IRS '!$L$8</f>
        <v>6521387</v>
      </c>
      <c r="I5" s="17">
        <f t="shared" ref="I5:I10" si="2">+E5</f>
        <v>70.87</v>
      </c>
      <c r="J5" s="21">
        <f t="shared" ref="J5:J11" si="3">RANK(I5,$I$3:$I$48)</f>
        <v>26</v>
      </c>
      <c r="K5" s="19">
        <f t="shared" ref="K5:K11" si="4">RANK(I5,$I$3:$I$15)</f>
        <v>9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[2]IQT!$P$10</f>
        <v>73.790000000000006</v>
      </c>
      <c r="F6" s="18">
        <f t="shared" si="1"/>
        <v>25</v>
      </c>
      <c r="G6" s="18">
        <f t="shared" si="0"/>
        <v>8</v>
      </c>
      <c r="H6" s="18">
        <f>'[2]IRS '!$L$9</f>
        <v>7668997</v>
      </c>
      <c r="I6" s="17">
        <f t="shared" si="2"/>
        <v>73.790000000000006</v>
      </c>
      <c r="J6" s="21">
        <f t="shared" si="3"/>
        <v>22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[2]IQT!$P$11</f>
        <v>82.81</v>
      </c>
      <c r="F7" s="18">
        <f t="shared" si="1"/>
        <v>9</v>
      </c>
      <c r="G7" s="18">
        <f t="shared" si="0"/>
        <v>4</v>
      </c>
      <c r="H7" s="18">
        <f>'[2]IRS '!$L$10</f>
        <v>4662344</v>
      </c>
      <c r="I7" s="17">
        <f t="shared" si="2"/>
        <v>82.81</v>
      </c>
      <c r="J7" s="21">
        <f t="shared" si="3"/>
        <v>6</v>
      </c>
      <c r="K7" s="19">
        <f t="shared" si="4"/>
        <v>3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[2]IQT!$P$12</f>
        <v>78.650000000000006</v>
      </c>
      <c r="F8" s="18">
        <f t="shared" si="1"/>
        <v>16</v>
      </c>
      <c r="G8" s="18">
        <f t="shared" si="0"/>
        <v>6</v>
      </c>
      <c r="H8" s="18">
        <f>'[2]IRS '!$L$11</f>
        <v>6117020</v>
      </c>
      <c r="I8" s="17">
        <f t="shared" si="2"/>
        <v>78.650000000000006</v>
      </c>
      <c r="J8" s="21">
        <f t="shared" si="3"/>
        <v>11</v>
      </c>
      <c r="K8" s="19">
        <f t="shared" si="4"/>
        <v>5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[2]IQT!$P$13</f>
        <v>73.510000000000005</v>
      </c>
      <c r="F9" s="18">
        <f t="shared" si="1"/>
        <v>26</v>
      </c>
      <c r="G9" s="18">
        <f t="shared" si="0"/>
        <v>9</v>
      </c>
      <c r="H9" s="18">
        <f>'[2]IRS '!$L$12</f>
        <v>5652941</v>
      </c>
      <c r="I9" s="17">
        <f t="shared" si="2"/>
        <v>73.510000000000005</v>
      </c>
      <c r="J9" s="21">
        <f t="shared" si="3"/>
        <v>23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[2]IQT!$P$14</f>
        <v>74.64</v>
      </c>
      <c r="F10" s="18">
        <f t="shared" si="1"/>
        <v>23</v>
      </c>
      <c r="G10" s="18">
        <f t="shared" si="0"/>
        <v>7</v>
      </c>
      <c r="H10" s="18">
        <f>'[2]IRS '!$L$13</f>
        <v>5965887</v>
      </c>
      <c r="I10" s="17">
        <f t="shared" si="2"/>
        <v>74.64</v>
      </c>
      <c r="J10" s="21">
        <f t="shared" si="3"/>
        <v>20</v>
      </c>
      <c r="K10" s="19">
        <f t="shared" si="4"/>
        <v>6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[2]IQT!$P$15</f>
        <v>82.19</v>
      </c>
      <c r="F11" s="18">
        <f>RANK(E11,$E$3:$E$48)</f>
        <v>11</v>
      </c>
      <c r="G11" s="18">
        <f>RANK(E11,$E$3:$E$15)</f>
        <v>5</v>
      </c>
      <c r="H11" s="18">
        <f>'[2]IRS '!$L$14</f>
        <v>5869651</v>
      </c>
      <c r="I11" s="41">
        <f>SUMPRODUCT(E11:E14,H11:H14)/SUM(H11:H14)</f>
        <v>78.880426936094068</v>
      </c>
      <c r="J11" s="43">
        <f t="shared" si="3"/>
        <v>10</v>
      </c>
      <c r="K11" s="45">
        <f t="shared" si="4"/>
        <v>4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[2]IQT!$P$17</f>
        <v>72.400000000000006</v>
      </c>
      <c r="F13" s="18">
        <f t="shared" si="1"/>
        <v>28</v>
      </c>
      <c r="G13" s="18">
        <f t="shared" si="0"/>
        <v>10</v>
      </c>
      <c r="H13" s="18">
        <f>'[2]IRS '!$L$16</f>
        <v>2997648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[2]IQT!$P$19</f>
        <v>87.96</v>
      </c>
      <c r="F15" s="18">
        <f t="shared" si="1"/>
        <v>3</v>
      </c>
      <c r="G15" s="18">
        <f t="shared" si="0"/>
        <v>2</v>
      </c>
      <c r="H15" s="18">
        <f>'[2]IRS '!$L$18</f>
        <v>2778561</v>
      </c>
      <c r="I15" s="17">
        <f>+E15</f>
        <v>87.96</v>
      </c>
      <c r="J15" s="21">
        <f>RANK(I15,$I$3:$I$48)</f>
        <v>2</v>
      </c>
      <c r="K15" s="24">
        <f>RANK(I15,$I$3:$I$15)</f>
        <v>1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74.81</v>
      </c>
      <c r="J16" s="43">
        <f>RANK(I16:I19,$I$3:$I$48)</f>
        <v>19</v>
      </c>
      <c r="K16" s="45">
        <f>RANK(I16,$I$16:$I$33)</f>
        <v>8</v>
      </c>
      <c r="L16" s="35">
        <f>SUMPRODUCT(E16:E33,H16:H33)/SUM(H16:H33)</f>
        <v>75.716003531505422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[2]IQT!$P$21</f>
        <v>74.81</v>
      </c>
      <c r="F17" s="18">
        <f>RANK(E17,$E$3:$E$48)</f>
        <v>22</v>
      </c>
      <c r="G17" s="18">
        <f>RANK(E17,$E$16:$E$33)</f>
        <v>10</v>
      </c>
      <c r="H17" s="18">
        <f>'[2]IRS '!$L$33</f>
        <v>1972847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[2]IQT!$P$24</f>
        <v>83.58</v>
      </c>
      <c r="F20" s="18">
        <f t="shared" si="1"/>
        <v>7</v>
      </c>
      <c r="G20" s="18">
        <f>RANK(E20,$E$16:$E$33)</f>
        <v>4</v>
      </c>
      <c r="H20" s="18">
        <f>'[2]IRS '!$L$36</f>
        <v>2324673</v>
      </c>
      <c r="I20" s="41">
        <f>SUMPRODUCT(E20:E21,H20:H21)/SUM(H20:H21)</f>
        <v>83.34894359043426</v>
      </c>
      <c r="J20" s="43">
        <f>RANK(I20,$I$3:$I$48)</f>
        <v>5</v>
      </c>
      <c r="K20" s="45">
        <f>RANK(I20,$I$16:$I$33)</f>
        <v>2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[2]IQT!$P$25</f>
        <v>81.489999999999995</v>
      </c>
      <c r="F21" s="18">
        <f t="shared" si="1"/>
        <v>13</v>
      </c>
      <c r="G21" s="18">
        <f>RANK(E21,$E$16:$E$33)</f>
        <v>6</v>
      </c>
      <c r="H21" s="18">
        <f>'[2]IRS '!$L$37</f>
        <v>288944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[2]IQT!$P$26</f>
        <v>64.56</v>
      </c>
      <c r="F22" s="18">
        <f t="shared" si="1"/>
        <v>36</v>
      </c>
      <c r="G22" s="18">
        <f t="shared" ref="G22:G32" si="5">RANK(E22,$E$16:$E$33)</f>
        <v>13</v>
      </c>
      <c r="H22" s="18">
        <f>'[2]IRS '!$L$38</f>
        <v>7872219</v>
      </c>
      <c r="I22" s="17">
        <f t="shared" ref="I22:I26" si="6">+E22</f>
        <v>64.56</v>
      </c>
      <c r="J22" s="21">
        <f>RANK(I22,$I$3:$I$48)</f>
        <v>29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[2]IQT!$P$27</f>
        <v>75.56</v>
      </c>
      <c r="F23" s="18">
        <f t="shared" si="1"/>
        <v>20</v>
      </c>
      <c r="G23" s="18">
        <f>RANK(E23,$E$16:$E$33)</f>
        <v>9</v>
      </c>
      <c r="H23" s="18">
        <f>'[2]IRS '!$L$39</f>
        <v>6077183</v>
      </c>
      <c r="I23" s="17">
        <f t="shared" si="6"/>
        <v>75.56</v>
      </c>
      <c r="J23" s="21">
        <f>RANK(I23,$I$3:$I$48)</f>
        <v>16</v>
      </c>
      <c r="K23" s="19">
        <f t="shared" si="7"/>
        <v>6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[2]IQT!$P$28</f>
        <v>74.400000000000006</v>
      </c>
      <c r="F24" s="18">
        <f t="shared" si="1"/>
        <v>24</v>
      </c>
      <c r="G24" s="18">
        <f t="shared" si="5"/>
        <v>11</v>
      </c>
      <c r="H24" s="18">
        <f>'[2]IRS '!$L$40</f>
        <v>6504588</v>
      </c>
      <c r="I24" s="17">
        <f t="shared" si="6"/>
        <v>74.400000000000006</v>
      </c>
      <c r="J24" s="21">
        <f t="shared" ref="J24:J48" si="8">RANK(I24,$I$3:$I$48)</f>
        <v>21</v>
      </c>
      <c r="K24" s="19">
        <f t="shared" si="7"/>
        <v>9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[2]IQT!$P$29</f>
        <v>78.52</v>
      </c>
      <c r="F25" s="18">
        <f t="shared" si="1"/>
        <v>17</v>
      </c>
      <c r="G25" s="18">
        <f t="shared" si="5"/>
        <v>8</v>
      </c>
      <c r="H25" s="18">
        <f>'[2]IRS '!$L$41</f>
        <v>3715165</v>
      </c>
      <c r="I25" s="17">
        <f t="shared" si="6"/>
        <v>78.52</v>
      </c>
      <c r="J25" s="21">
        <f t="shared" si="8"/>
        <v>12</v>
      </c>
      <c r="K25" s="19">
        <f t="shared" si="7"/>
        <v>5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[2]IQT!$P$30</f>
        <v>80.989999999999995</v>
      </c>
      <c r="F26" s="18">
        <f t="shared" si="1"/>
        <v>14</v>
      </c>
      <c r="G26" s="18">
        <f t="shared" si="5"/>
        <v>7</v>
      </c>
      <c r="H26" s="18">
        <f>'[2]IRS '!$L$42</f>
        <v>2712827</v>
      </c>
      <c r="I26" s="17">
        <f t="shared" si="6"/>
        <v>80.989999999999995</v>
      </c>
      <c r="J26" s="21">
        <f t="shared" si="8"/>
        <v>9</v>
      </c>
      <c r="K26" s="19">
        <f t="shared" si="7"/>
        <v>4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[2]IQT!$P$31</f>
        <v>92.21</v>
      </c>
      <c r="F27" s="18">
        <f t="shared" si="1"/>
        <v>1</v>
      </c>
      <c r="G27" s="18">
        <f t="shared" si="5"/>
        <v>1</v>
      </c>
      <c r="H27" s="18">
        <f>'[2]IRS '!$L$43</f>
        <v>1253253.0334173129</v>
      </c>
      <c r="I27" s="41">
        <f>SUMPRODUCT(E27:E28,H27:H28)/SUM(H27:H28)</f>
        <v>88.854035713994847</v>
      </c>
      <c r="J27" s="43">
        <f>RANK(I27,$I$3:$I$48)</f>
        <v>1</v>
      </c>
      <c r="K27" s="57">
        <f>RANK(I27,$I$16:$I$33)</f>
        <v>1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[2]IQT!$P$32</f>
        <v>86.45</v>
      </c>
      <c r="F28" s="18">
        <f t="shared" si="1"/>
        <v>4</v>
      </c>
      <c r="G28" s="18">
        <f t="shared" si="5"/>
        <v>2</v>
      </c>
      <c r="H28" s="18">
        <f>'[2]IRS '!$L$44</f>
        <v>1749504.9665826873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[2]IQT!$P$33</f>
        <v>82.07</v>
      </c>
      <c r="F29" s="18">
        <f t="shared" si="1"/>
        <v>12</v>
      </c>
      <c r="G29" s="18">
        <f>RANK(E29,$E$16:$E$33)</f>
        <v>5</v>
      </c>
      <c r="H29" s="18">
        <f>'[2]IRS '!$L$45</f>
        <v>2924980</v>
      </c>
      <c r="I29" s="17">
        <f>+E29</f>
        <v>82.07</v>
      </c>
      <c r="J29" s="21">
        <f t="shared" si="8"/>
        <v>8</v>
      </c>
      <c r="K29" s="19">
        <f>RANK(I29,$I$16:$I$33)</f>
        <v>3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[2]IQT!$P$34</f>
        <v>86.4</v>
      </c>
      <c r="F30" s="18">
        <f>RANK(E30,$E$3:$E$48)</f>
        <v>5</v>
      </c>
      <c r="G30" s="18">
        <f>RANK(E30,$E$16:$E$33)</f>
        <v>3</v>
      </c>
      <c r="H30" s="18">
        <f>'[2]IRS '!$L$46</f>
        <v>2482597</v>
      </c>
      <c r="I30" s="41">
        <f>SUMPRODUCT(E30:E33,H30:H33)/SUM(H30:H33)</f>
        <v>75.026440425470241</v>
      </c>
      <c r="J30" s="43">
        <f>RANK(I30,$I$3:$I$48)</f>
        <v>18</v>
      </c>
      <c r="K30" s="45">
        <f>RANK(I30,$I$16:$I$33)</f>
        <v>7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[2]IQT!$P$36</f>
        <v>64.67</v>
      </c>
      <c r="F32" s="18">
        <f t="shared" si="1"/>
        <v>35</v>
      </c>
      <c r="G32" s="18">
        <f t="shared" si="5"/>
        <v>12</v>
      </c>
      <c r="H32" s="18">
        <f>'[2]IRS '!$L$48</f>
        <v>2726416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[2]IQT!$P$38</f>
        <v>80.09</v>
      </c>
      <c r="F34" s="18">
        <f t="shared" si="1"/>
        <v>15</v>
      </c>
      <c r="G34" s="18">
        <f>RANK(E34,$E$34:$E$48)</f>
        <v>3</v>
      </c>
      <c r="H34" s="18">
        <f>'[2]IRS '!$L$63</f>
        <v>7793337</v>
      </c>
      <c r="I34" s="41">
        <f>SUMPRODUCT(E34:E35,H34:H35)/SUM(H34:H35)</f>
        <v>78.236266126280796</v>
      </c>
      <c r="J34" s="43">
        <f t="shared" si="8"/>
        <v>13</v>
      </c>
      <c r="K34" s="45">
        <f>RANK(I34,$I$34:$I$48)</f>
        <v>3</v>
      </c>
      <c r="L34" s="35">
        <f>SUMPRODUCT(E34:E48,H34:H48)/SUM(H34:H48)</f>
        <v>73.103311740876123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[2]IQT!$P$39</f>
        <v>69.62</v>
      </c>
      <c r="F35" s="18">
        <f t="shared" si="1"/>
        <v>32</v>
      </c>
      <c r="G35" s="18">
        <f t="shared" ref="G35:G48" si="9">RANK(E35,$E$34:$E$48)</f>
        <v>10</v>
      </c>
      <c r="H35" s="18">
        <f>'[2]IRS '!$L$64</f>
        <v>1676686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[2]IQT!$P$40</f>
        <v>66.41</v>
      </c>
      <c r="F36" s="18">
        <f t="shared" si="1"/>
        <v>34</v>
      </c>
      <c r="G36" s="18">
        <f t="shared" si="9"/>
        <v>12</v>
      </c>
      <c r="H36" s="18">
        <f>'[2]IRS '!$L$65</f>
        <v>4521094</v>
      </c>
      <c r="I36" s="41">
        <f>SUMPRODUCT(E36:E37,H36:H37)/SUM(H36:H37)</f>
        <v>64.110692150876147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[2]IQT!$P$41</f>
        <v>57.54</v>
      </c>
      <c r="F37" s="18">
        <f t="shared" si="1"/>
        <v>38</v>
      </c>
      <c r="G37" s="18">
        <f t="shared" si="9"/>
        <v>14</v>
      </c>
      <c r="H37" s="18">
        <f>'[2]IRS '!$L$66</f>
        <v>1582084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[2]IQT!$P$42</f>
        <v>64.290000000000006</v>
      </c>
      <c r="F38" s="18">
        <f t="shared" si="1"/>
        <v>37</v>
      </c>
      <c r="G38" s="18">
        <f t="shared" si="9"/>
        <v>13</v>
      </c>
      <c r="H38" s="18">
        <f>'[2]IRS '!$L$67</f>
        <v>5376254</v>
      </c>
      <c r="I38" s="17">
        <f t="shared" ref="I38:I48" si="10">+E38</f>
        <v>64.290000000000006</v>
      </c>
      <c r="J38" s="21">
        <f t="shared" si="8"/>
        <v>30</v>
      </c>
      <c r="K38" s="20">
        <f>RANK(I38,$I$34:$I$48)</f>
        <v>11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[2]IQT!$P$43</f>
        <v>76.819999999999993</v>
      </c>
      <c r="F39" s="18">
        <f t="shared" si="1"/>
        <v>18</v>
      </c>
      <c r="G39" s="18">
        <f t="shared" si="9"/>
        <v>4</v>
      </c>
      <c r="H39" s="18">
        <f>'[2]IRS '!$L$68</f>
        <v>1564143</v>
      </c>
      <c r="I39" s="17">
        <f t="shared" si="10"/>
        <v>76.819999999999993</v>
      </c>
      <c r="J39" s="21">
        <f t="shared" si="8"/>
        <v>14</v>
      </c>
      <c r="K39" s="20">
        <f t="shared" ref="K39:K48" si="11">RANK(I39,$I$34:$I$48)</f>
        <v>4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[2]IQT!$P$44</f>
        <v>69.77</v>
      </c>
      <c r="F40" s="18">
        <f t="shared" si="1"/>
        <v>31</v>
      </c>
      <c r="G40" s="18">
        <f t="shared" si="9"/>
        <v>9</v>
      </c>
      <c r="H40" s="18">
        <f>'[2]IRS '!$L$69</f>
        <v>4699674</v>
      </c>
      <c r="I40" s="17">
        <f t="shared" si="10"/>
        <v>69.77</v>
      </c>
      <c r="J40" s="21">
        <f t="shared" si="8"/>
        <v>27</v>
      </c>
      <c r="K40" s="20">
        <f t="shared" si="11"/>
        <v>9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[2]IQT!$P$45</f>
        <v>84.59</v>
      </c>
      <c r="F41" s="18">
        <f t="shared" si="1"/>
        <v>6</v>
      </c>
      <c r="G41" s="18">
        <f t="shared" si="9"/>
        <v>1</v>
      </c>
      <c r="H41" s="18">
        <f>'[2]IRS '!$L$70</f>
        <v>9308947</v>
      </c>
      <c r="I41" s="17">
        <f t="shared" si="10"/>
        <v>84.59</v>
      </c>
      <c r="J41" s="21">
        <f t="shared" si="8"/>
        <v>3</v>
      </c>
      <c r="K41" s="20">
        <f t="shared" si="11"/>
        <v>1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[2]IQT!$P$46</f>
        <v>68.39</v>
      </c>
      <c r="F42" s="18">
        <f t="shared" si="1"/>
        <v>33</v>
      </c>
      <c r="G42" s="18">
        <f t="shared" si="9"/>
        <v>11</v>
      </c>
      <c r="H42" s="18">
        <f>'[2]IRS '!$L$71</f>
        <v>1141957</v>
      </c>
      <c r="I42" s="17">
        <f t="shared" si="10"/>
        <v>68.39</v>
      </c>
      <c r="J42" s="21">
        <f t="shared" si="8"/>
        <v>28</v>
      </c>
      <c r="K42" s="20">
        <f t="shared" si="11"/>
        <v>10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[2]IQT!$P$47</f>
        <v>75.87</v>
      </c>
      <c r="F43" s="18">
        <f t="shared" si="1"/>
        <v>19</v>
      </c>
      <c r="G43" s="18">
        <f t="shared" si="9"/>
        <v>5</v>
      </c>
      <c r="H43" s="18">
        <f>'[2]IRS '!$L$72</f>
        <v>6926059</v>
      </c>
      <c r="I43" s="17">
        <f t="shared" si="10"/>
        <v>75.87</v>
      </c>
      <c r="J43" s="21">
        <f t="shared" si="8"/>
        <v>15</v>
      </c>
      <c r="K43" s="20">
        <f t="shared" si="11"/>
        <v>5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[2]IQT!$P$48</f>
        <v>57.34</v>
      </c>
      <c r="F44" s="18">
        <f t="shared" si="1"/>
        <v>39</v>
      </c>
      <c r="G44" s="18">
        <f t="shared" si="9"/>
        <v>15</v>
      </c>
      <c r="H44" s="18">
        <f>'[2]IRS '!$L$73</f>
        <v>5103660</v>
      </c>
      <c r="I44" s="17">
        <f t="shared" si="10"/>
        <v>57.34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[2]IQT!$P$49</f>
        <v>71.900000000000006</v>
      </c>
      <c r="F45" s="18">
        <f t="shared" si="1"/>
        <v>29</v>
      </c>
      <c r="G45" s="18">
        <f t="shared" si="9"/>
        <v>8</v>
      </c>
      <c r="H45" s="18">
        <f>'[2]IRS '!$L$74</f>
        <v>7674655</v>
      </c>
      <c r="I45" s="17">
        <f t="shared" si="10"/>
        <v>71.900000000000006</v>
      </c>
      <c r="J45" s="21">
        <f t="shared" si="8"/>
        <v>25</v>
      </c>
      <c r="K45" s="20">
        <f t="shared" si="11"/>
        <v>8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[2]IQT!$P$50</f>
        <v>75.459999999999994</v>
      </c>
      <c r="F46" s="18">
        <f t="shared" si="1"/>
        <v>21</v>
      </c>
      <c r="G46" s="18">
        <f t="shared" si="9"/>
        <v>6</v>
      </c>
      <c r="H46" s="18">
        <f>'[2]IRS '!$L$75</f>
        <v>6193181</v>
      </c>
      <c r="I46" s="17">
        <f t="shared" si="10"/>
        <v>75.459999999999994</v>
      </c>
      <c r="J46" s="21">
        <f t="shared" si="8"/>
        <v>17</v>
      </c>
      <c r="K46" s="20">
        <f t="shared" si="11"/>
        <v>6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[2]IQT!$P$51</f>
        <v>72.78</v>
      </c>
      <c r="F47" s="18">
        <f t="shared" si="1"/>
        <v>27</v>
      </c>
      <c r="G47" s="18">
        <f t="shared" si="9"/>
        <v>7</v>
      </c>
      <c r="H47" s="18">
        <f>'[2]IRS '!$L$76</f>
        <v>3264321</v>
      </c>
      <c r="I47" s="17">
        <f t="shared" si="10"/>
        <v>72.78</v>
      </c>
      <c r="J47" s="21">
        <f t="shared" si="8"/>
        <v>24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[2]IQT!$P$52</f>
        <v>82.45</v>
      </c>
      <c r="F48" s="18">
        <f t="shared" si="1"/>
        <v>10</v>
      </c>
      <c r="G48" s="18">
        <f t="shared" si="9"/>
        <v>2</v>
      </c>
      <c r="H48" s="18">
        <f>'[2]IRS '!$L$77</f>
        <v>2027004</v>
      </c>
      <c r="I48" s="17">
        <f t="shared" si="10"/>
        <v>82.45</v>
      </c>
      <c r="J48" s="21">
        <f t="shared" si="8"/>
        <v>7</v>
      </c>
      <c r="K48" s="20">
        <f t="shared" si="11"/>
        <v>2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L34:L48"/>
    <mergeCell ref="B36:B37"/>
    <mergeCell ref="C36:C37"/>
    <mergeCell ref="I36:I37"/>
    <mergeCell ref="J36:J37"/>
    <mergeCell ref="K36:K37"/>
    <mergeCell ref="K34:K35"/>
    <mergeCell ref="A34:A48"/>
    <mergeCell ref="B34:B35"/>
    <mergeCell ref="C34:C35"/>
    <mergeCell ref="I34:I35"/>
    <mergeCell ref="J34:J35"/>
    <mergeCell ref="B30:B33"/>
    <mergeCell ref="C30:C33"/>
    <mergeCell ref="I30:I33"/>
    <mergeCell ref="J30:J33"/>
    <mergeCell ref="K30:K33"/>
    <mergeCell ref="B27:B28"/>
    <mergeCell ref="C27:C28"/>
    <mergeCell ref="I27:I28"/>
    <mergeCell ref="J27:J28"/>
    <mergeCell ref="K27:K28"/>
    <mergeCell ref="B20:B21"/>
    <mergeCell ref="C20:C21"/>
    <mergeCell ref="I20:I21"/>
    <mergeCell ref="J20:J21"/>
    <mergeCell ref="K20:K21"/>
    <mergeCell ref="C16:C19"/>
    <mergeCell ref="I16:I19"/>
    <mergeCell ref="J16:J19"/>
    <mergeCell ref="K16:K19"/>
    <mergeCell ref="L16:L33"/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</mergeCells>
  <conditionalFormatting sqref="E3:E11 E13 E15 E17 E20:E30 E32 E34:E48">
    <cfRule type="cellIs" dxfId="71" priority="7" operator="lessThan">
      <formula>60</formula>
    </cfRule>
    <cfRule type="cellIs" dxfId="70" priority="8" operator="between">
      <formula>59.99</formula>
      <formula>76</formula>
    </cfRule>
    <cfRule type="cellIs" dxfId="69" priority="9" operator="greaterThan">
      <formula>93</formula>
    </cfRule>
    <cfRule type="cellIs" dxfId="68" priority="10" operator="between">
      <formula>75.99</formula>
      <formula>93</formula>
    </cfRule>
  </conditionalFormatting>
  <conditionalFormatting sqref="I3:I48">
    <cfRule type="cellIs" dxfId="67" priority="2" operator="between">
      <formula>75.99</formula>
      <formula>93</formula>
    </cfRule>
    <cfRule type="cellIs" dxfId="66" priority="3" operator="greaterThan">
      <formula>93</formula>
    </cfRule>
    <cfRule type="cellIs" dxfId="65" priority="4" operator="lessThan">
      <formula>60</formula>
    </cfRule>
    <cfRule type="cellIs" dxfId="64" priority="5" operator="between">
      <formula>59.99</formula>
      <formula>76</formula>
    </cfRule>
  </conditionalFormatting>
  <conditionalFormatting sqref="I34:I48">
    <cfRule type="cellIs" dxfId="63" priority="6" operator="between">
      <formula>75.99</formula>
      <formula>93</formula>
    </cfRule>
  </conditionalFormatting>
  <conditionalFormatting sqref="L3:M3 L34">
    <cfRule type="cellIs" dxfId="62" priority="11" operator="between">
      <formula>75.99</formula>
      <formula>93</formula>
    </cfRule>
  </conditionalFormatting>
  <conditionalFormatting sqref="L3:M3">
    <cfRule type="cellIs" dxfId="61" priority="12" operator="lessThan">
      <formula>59.99</formula>
    </cfRule>
  </conditionalFormatting>
  <conditionalFormatting sqref="M3:M48">
    <cfRule type="cellIs" dxfId="60" priority="1" operator="between">
      <formula>75.99</formula>
      <formula>60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94AB-E615-431D-BC3A-B381845C7856}">
  <dimension ref="A1:O60"/>
  <sheetViews>
    <sheetView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[3]IQT!$P$7</f>
        <v>86.08</v>
      </c>
      <c r="F3" s="18">
        <f>RANK(E3,$E$3:$E$48)</f>
        <v>7</v>
      </c>
      <c r="G3" s="18">
        <f>RANK(E3,$E$3:$E$15)</f>
        <v>2</v>
      </c>
      <c r="H3" s="18">
        <f>'[3]IRS '!$L$6</f>
        <v>7213435</v>
      </c>
      <c r="I3" s="41">
        <f>SUMPRODUCT(E3:E4,H3:H4)/SUM(H3:H4)</f>
        <v>85.598614791941657</v>
      </c>
      <c r="J3" s="43">
        <f>RANK(I3,$I$3:$I$48)</f>
        <v>6</v>
      </c>
      <c r="K3" s="45">
        <f>RANK(I3,$I$3:$I$15)</f>
        <v>2</v>
      </c>
      <c r="L3" s="63">
        <f>SUMPRODUCT(E3:E15,H3:H15)/SUM(H3:H15)</f>
        <v>78.132702086976693</v>
      </c>
      <c r="M3" s="65">
        <f>SUMPRODUCT(E3:E48,H3:H48)/SUM(H3:H48)</f>
        <v>76.619648496763404</v>
      </c>
    </row>
    <row r="4" spans="1:15" ht="15" x14ac:dyDescent="0.2">
      <c r="A4" s="48"/>
      <c r="B4" s="38"/>
      <c r="C4" s="40"/>
      <c r="D4" s="13" t="s">
        <v>4</v>
      </c>
      <c r="E4" s="17">
        <f>[3]IQT!$P$8</f>
        <v>82.6</v>
      </c>
      <c r="F4" s="18">
        <f>RANK(E4,$E$3:$E$48)</f>
        <v>10</v>
      </c>
      <c r="G4" s="18">
        <f t="shared" ref="G4:G15" si="0">RANK(E4,$E$3:$E$15)</f>
        <v>4</v>
      </c>
      <c r="H4" s="18">
        <f>'[3]IRS '!$L$7</f>
        <v>1158015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[3]IQT!$P$9</f>
        <v>76.2</v>
      </c>
      <c r="F5" s="18">
        <f t="shared" ref="F5:F48" si="1">RANK(E5,$E$3:$E$48)</f>
        <v>23</v>
      </c>
      <c r="G5" s="18">
        <f t="shared" si="0"/>
        <v>6</v>
      </c>
      <c r="H5" s="18">
        <f>'[3]IRS '!$L$8</f>
        <v>6742809</v>
      </c>
      <c r="I5" s="17">
        <f t="shared" ref="I5:I10" si="2">+E5</f>
        <v>76.2</v>
      </c>
      <c r="J5" s="21">
        <f t="shared" ref="J5:J11" si="3">RANK(I5,$I$3:$I$48)</f>
        <v>19</v>
      </c>
      <c r="K5" s="19">
        <f t="shared" ref="K5:K11" si="4">RANK(I5,$I$3:$I$15)</f>
        <v>5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[3]IQT!$P$10</f>
        <v>72.81</v>
      </c>
      <c r="F6" s="18">
        <f t="shared" si="1"/>
        <v>31</v>
      </c>
      <c r="G6" s="18">
        <f t="shared" si="0"/>
        <v>11</v>
      </c>
      <c r="H6" s="18">
        <f>'[3]IRS '!$L$9</f>
        <v>7939800</v>
      </c>
      <c r="I6" s="17">
        <f t="shared" si="2"/>
        <v>72.81</v>
      </c>
      <c r="J6" s="21">
        <f t="shared" si="3"/>
        <v>25</v>
      </c>
      <c r="K6" s="19">
        <f t="shared" si="4"/>
        <v>9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[3]IQT!$P$11</f>
        <v>73.44</v>
      </c>
      <c r="F7" s="18">
        <f t="shared" si="1"/>
        <v>29</v>
      </c>
      <c r="G7" s="18">
        <f t="shared" si="0"/>
        <v>9</v>
      </c>
      <c r="H7" s="18">
        <f>'[3]IRS '!$L$10</f>
        <v>4763227</v>
      </c>
      <c r="I7" s="17">
        <f t="shared" si="2"/>
        <v>73.44</v>
      </c>
      <c r="J7" s="21">
        <f t="shared" si="3"/>
        <v>23</v>
      </c>
      <c r="K7" s="19">
        <f t="shared" si="4"/>
        <v>7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[3]IQT!$P$12</f>
        <v>77.58</v>
      </c>
      <c r="F8" s="18">
        <f t="shared" si="1"/>
        <v>16</v>
      </c>
      <c r="G8" s="18">
        <f t="shared" si="0"/>
        <v>5</v>
      </c>
      <c r="H8" s="18">
        <f>'[3]IRS '!$L$11</f>
        <v>6592358</v>
      </c>
      <c r="I8" s="17">
        <f t="shared" si="2"/>
        <v>77.58</v>
      </c>
      <c r="J8" s="21">
        <f t="shared" si="3"/>
        <v>13</v>
      </c>
      <c r="K8" s="19">
        <f t="shared" si="4"/>
        <v>4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[3]IQT!$P$13</f>
        <v>73.11</v>
      </c>
      <c r="F9" s="18">
        <f t="shared" si="1"/>
        <v>30</v>
      </c>
      <c r="G9" s="18">
        <f t="shared" si="0"/>
        <v>10</v>
      </c>
      <c r="H9" s="18">
        <f>'[3]IRS '!$L$12</f>
        <v>5987774</v>
      </c>
      <c r="I9" s="17">
        <f t="shared" si="2"/>
        <v>73.11</v>
      </c>
      <c r="J9" s="21">
        <f t="shared" si="3"/>
        <v>24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[3]IQT!$P$14</f>
        <v>74.63</v>
      </c>
      <c r="F10" s="18">
        <f t="shared" si="1"/>
        <v>26</v>
      </c>
      <c r="G10" s="18">
        <f t="shared" si="0"/>
        <v>8</v>
      </c>
      <c r="H10" s="18">
        <f>'[3]IRS '!$L$13</f>
        <v>6345018</v>
      </c>
      <c r="I10" s="17">
        <f t="shared" si="2"/>
        <v>74.63</v>
      </c>
      <c r="J10" s="21">
        <f t="shared" si="3"/>
        <v>21</v>
      </c>
      <c r="K10" s="19">
        <f t="shared" si="4"/>
        <v>6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[3]IQT!$P$15</f>
        <v>84.6</v>
      </c>
      <c r="F11" s="18">
        <f>RANK(E11,$E$3:$E$48)</f>
        <v>8</v>
      </c>
      <c r="G11" s="18">
        <f>RANK(E11,$E$3:$E$15)</f>
        <v>3</v>
      </c>
      <c r="H11" s="18">
        <f>'[3]IRS '!$L$14</f>
        <v>6118704</v>
      </c>
      <c r="I11" s="41">
        <f>SUMPRODUCT(E11:E14,H11:H14)/SUM(H11:H14)</f>
        <v>81.653059707071819</v>
      </c>
      <c r="J11" s="43">
        <f t="shared" si="3"/>
        <v>7</v>
      </c>
      <c r="K11" s="45">
        <f t="shared" si="4"/>
        <v>3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[3]IQT!$P$17</f>
        <v>75.930000000000007</v>
      </c>
      <c r="F13" s="18">
        <f t="shared" si="1"/>
        <v>24</v>
      </c>
      <c r="G13" s="18">
        <f t="shared" si="0"/>
        <v>7</v>
      </c>
      <c r="H13" s="18">
        <f>'[3]IRS '!$L$16</f>
        <v>3150667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[3]IQT!$P$19</f>
        <v>91.78</v>
      </c>
      <c r="F15" s="18">
        <f t="shared" si="1"/>
        <v>3</v>
      </c>
      <c r="G15" s="18">
        <f t="shared" si="0"/>
        <v>1</v>
      </c>
      <c r="H15" s="18">
        <f>'[3]IRS '!$L$18</f>
        <v>2817887</v>
      </c>
      <c r="I15" s="17">
        <f>+E15</f>
        <v>91.78</v>
      </c>
      <c r="J15" s="21">
        <f>RANK(I15,$I$3:$I$48)</f>
        <v>2</v>
      </c>
      <c r="K15" s="24">
        <f>RANK(I15,$I$3:$I$15)</f>
        <v>1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78.48</v>
      </c>
      <c r="J16" s="43">
        <f>RANK(I16:I19,$I$3:$I$48)</f>
        <v>10</v>
      </c>
      <c r="K16" s="45">
        <f>RANK(I16,$I$16:$I$33)</f>
        <v>5</v>
      </c>
      <c r="L16" s="35">
        <f>SUMPRODUCT(E16:E33,H16:H33)/SUM(H16:H33)</f>
        <v>78.409885263783821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[3]IQT!$P$21</f>
        <v>78.48</v>
      </c>
      <c r="F17" s="18">
        <f>RANK(E17,$E$3:$E$48)</f>
        <v>13</v>
      </c>
      <c r="G17" s="18">
        <f>RANK(E17,$E$16:$E$33)</f>
        <v>7</v>
      </c>
      <c r="H17" s="18">
        <f>'[3]IRS '!$L$33</f>
        <v>2065370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[3]IQT!$P$24</f>
        <v>92.87</v>
      </c>
      <c r="F20" s="18">
        <f t="shared" si="1"/>
        <v>2</v>
      </c>
      <c r="G20" s="18">
        <f>RANK(E20,$E$16:$E$33)</f>
        <v>2</v>
      </c>
      <c r="H20" s="18">
        <f>'[3]IRS '!$L$36</f>
        <v>2421125</v>
      </c>
      <c r="I20" s="41">
        <f>SUMPRODUCT(E20:E21,H20:H21)/SUM(H20:H21)</f>
        <v>93.234633780097553</v>
      </c>
      <c r="J20" s="43">
        <f>RANK(I20,$I$3:$I$48)</f>
        <v>1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[3]IQT!$P$25</f>
        <v>96.12</v>
      </c>
      <c r="F21" s="18">
        <f t="shared" si="1"/>
        <v>1</v>
      </c>
      <c r="G21" s="18">
        <f>RANK(E21,$E$16:$E$33)</f>
        <v>1</v>
      </c>
      <c r="H21" s="18">
        <f>'[3]IRS '!$L$37</f>
        <v>305966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[3]IQT!$P$26</f>
        <v>75.81</v>
      </c>
      <c r="F22" s="18">
        <f t="shared" si="1"/>
        <v>25</v>
      </c>
      <c r="G22" s="18">
        <f t="shared" ref="G22:G32" si="5">RANK(E22,$E$16:$E$33)</f>
        <v>11</v>
      </c>
      <c r="H22" s="18">
        <f>'[3]IRS '!$L$38</f>
        <v>8131702</v>
      </c>
      <c r="I22" s="17">
        <f t="shared" ref="I22:I26" si="6">+E22</f>
        <v>75.81</v>
      </c>
      <c r="J22" s="21">
        <f>RANK(I22,$I$3:$I$48)</f>
        <v>20</v>
      </c>
      <c r="K22" s="19">
        <f t="shared" ref="K22:K26" si="7">RANK(I22,$I$16:$I$33)</f>
        <v>9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[3]IQT!$P$27</f>
        <v>72.22</v>
      </c>
      <c r="F23" s="18">
        <f t="shared" si="1"/>
        <v>32</v>
      </c>
      <c r="G23" s="18">
        <f>RANK(E23,$E$16:$E$33)</f>
        <v>13</v>
      </c>
      <c r="H23" s="18">
        <f>'[3]IRS '!$L$39</f>
        <v>6328327</v>
      </c>
      <c r="I23" s="17">
        <f t="shared" si="6"/>
        <v>72.22</v>
      </c>
      <c r="J23" s="21">
        <f>RANK(I23,$I$3:$I$48)</f>
        <v>26</v>
      </c>
      <c r="K23" s="19">
        <f t="shared" si="7"/>
        <v>10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[3]IQT!$P$28</f>
        <v>77.12</v>
      </c>
      <c r="F24" s="18">
        <f t="shared" si="1"/>
        <v>19</v>
      </c>
      <c r="G24" s="18">
        <f t="shared" si="5"/>
        <v>10</v>
      </c>
      <c r="H24" s="18">
        <f>'[3]IRS '!$L$40</f>
        <v>6893654</v>
      </c>
      <c r="I24" s="17">
        <f t="shared" si="6"/>
        <v>77.12</v>
      </c>
      <c r="J24" s="21">
        <f t="shared" ref="J24:J48" si="8">RANK(I24,$I$3:$I$48)</f>
        <v>16</v>
      </c>
      <c r="K24" s="19">
        <f t="shared" si="7"/>
        <v>8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[3]IQT!$P$29</f>
        <v>78.3</v>
      </c>
      <c r="F25" s="18">
        <f t="shared" si="1"/>
        <v>14</v>
      </c>
      <c r="G25" s="18">
        <f t="shared" si="5"/>
        <v>8</v>
      </c>
      <c r="H25" s="18">
        <f>'[3]IRS '!$L$41</f>
        <v>3791271</v>
      </c>
      <c r="I25" s="17">
        <f t="shared" si="6"/>
        <v>78.3</v>
      </c>
      <c r="J25" s="21">
        <f t="shared" si="8"/>
        <v>11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[3]IQT!$P$30</f>
        <v>80.290000000000006</v>
      </c>
      <c r="F26" s="18">
        <f t="shared" si="1"/>
        <v>12</v>
      </c>
      <c r="G26" s="18">
        <f t="shared" si="5"/>
        <v>6</v>
      </c>
      <c r="H26" s="18">
        <f>'[3]IRS '!$L$42</f>
        <v>2730080</v>
      </c>
      <c r="I26" s="17">
        <f t="shared" si="6"/>
        <v>80.290000000000006</v>
      </c>
      <c r="J26" s="21">
        <f t="shared" si="8"/>
        <v>8</v>
      </c>
      <c r="K26" s="19">
        <f t="shared" si="7"/>
        <v>3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[3]IQT!$P$31</f>
        <v>91.37</v>
      </c>
      <c r="F27" s="18">
        <f t="shared" si="1"/>
        <v>4</v>
      </c>
      <c r="G27" s="18">
        <f t="shared" si="5"/>
        <v>3</v>
      </c>
      <c r="H27" s="18">
        <f>'[3]IRS '!$L$43</f>
        <v>1308362.8432840242</v>
      </c>
      <c r="I27" s="41">
        <f>SUMPRODUCT(E27:E28,H27:H28)/SUM(H27:H28)</f>
        <v>85.837440534434663</v>
      </c>
      <c r="J27" s="43">
        <f>RANK(I27,$I$3:$I$48)</f>
        <v>5</v>
      </c>
      <c r="K27" s="57">
        <f>RANK(I27,$I$16:$I$33)</f>
        <v>2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[3]IQT!$P$32</f>
        <v>81.900000000000006</v>
      </c>
      <c r="F28" s="18">
        <f t="shared" si="1"/>
        <v>11</v>
      </c>
      <c r="G28" s="18">
        <f t="shared" si="5"/>
        <v>5</v>
      </c>
      <c r="H28" s="18">
        <f>'[3]IRS '!$L$44</f>
        <v>1838401.1567159754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[3]IQT!$P$33</f>
        <v>77.540000000000006</v>
      </c>
      <c r="F29" s="18">
        <f t="shared" si="1"/>
        <v>17</v>
      </c>
      <c r="G29" s="18">
        <f>RANK(E29,$E$16:$E$33)</f>
        <v>9</v>
      </c>
      <c r="H29" s="18">
        <f>'[3]IRS '!$L$45</f>
        <v>3474892</v>
      </c>
      <c r="I29" s="17">
        <f>+E29</f>
        <v>77.540000000000006</v>
      </c>
      <c r="J29" s="21">
        <f t="shared" si="8"/>
        <v>14</v>
      </c>
      <c r="K29" s="19">
        <f>RANK(I29,$I$16:$I$33)</f>
        <v>7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[3]IQT!$P$34</f>
        <v>84.16</v>
      </c>
      <c r="F30" s="18">
        <f>RANK(E30,$E$3:$E$48)</f>
        <v>9</v>
      </c>
      <c r="G30" s="18">
        <f>RANK(E30,$E$16:$E$33)</f>
        <v>4</v>
      </c>
      <c r="H30" s="18">
        <f>'[3]IRS '!$L$46</f>
        <v>2660381</v>
      </c>
      <c r="I30" s="41">
        <f>SUMPRODUCT(E30:E33,H30:H33)/SUM(H30:H33)</f>
        <v>79.059665689765197</v>
      </c>
      <c r="J30" s="43">
        <f>RANK(I30,$I$3:$I$48)</f>
        <v>9</v>
      </c>
      <c r="K30" s="45">
        <f>RANK(I30,$I$16:$I$33)</f>
        <v>4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[3]IQT!$P$36</f>
        <v>74.260000000000005</v>
      </c>
      <c r="F32" s="18">
        <f t="shared" si="1"/>
        <v>28</v>
      </c>
      <c r="G32" s="18">
        <f t="shared" si="5"/>
        <v>12</v>
      </c>
      <c r="H32" s="18">
        <f>'[3]IRS '!$L$48</f>
        <v>2827037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[3]IQT!$P$38</f>
        <v>77.5</v>
      </c>
      <c r="F34" s="18">
        <f t="shared" si="1"/>
        <v>18</v>
      </c>
      <c r="G34" s="18">
        <f>RANK(E34,$E$34:$E$48)</f>
        <v>4</v>
      </c>
      <c r="H34" s="18">
        <f>'[3]IRS '!$L$63</f>
        <v>8375334</v>
      </c>
      <c r="I34" s="41">
        <f>SUMPRODUCT(E34:E35,H34:H35)/SUM(H34:H35)</f>
        <v>77.372056197702022</v>
      </c>
      <c r="J34" s="43">
        <f t="shared" si="8"/>
        <v>15</v>
      </c>
      <c r="K34" s="45">
        <f>RANK(I34,$I$34:$I$48)</f>
        <v>4</v>
      </c>
      <c r="L34" s="35">
        <f>SUMPRODUCT(E34:E48,H34:H48)/SUM(H34:H48)</f>
        <v>74.258418371282815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[3]IQT!$P$39</f>
        <v>76.760000000000005</v>
      </c>
      <c r="F35" s="18">
        <f t="shared" si="1"/>
        <v>21</v>
      </c>
      <c r="G35" s="18">
        <f t="shared" ref="G35:G48" si="9">RANK(E35,$E$34:$E$48)</f>
        <v>6</v>
      </c>
      <c r="H35" s="18">
        <f>'[3]IRS '!$L$64</f>
        <v>1750774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[3]IQT!$P$40</f>
        <v>68.84</v>
      </c>
      <c r="F36" s="18">
        <f t="shared" si="1"/>
        <v>36</v>
      </c>
      <c r="G36" s="18">
        <f t="shared" si="9"/>
        <v>12</v>
      </c>
      <c r="H36" s="18">
        <f>'[3]IRS '!$L$65</f>
        <v>4746178</v>
      </c>
      <c r="I36" s="41">
        <f>SUMPRODUCT(E36:E37,H36:H37)/SUM(H36:H37)</f>
        <v>67.014122598938243</v>
      </c>
      <c r="J36" s="43">
        <f t="shared" si="8"/>
        <v>30</v>
      </c>
      <c r="K36" s="45">
        <f>RANK(I36,$I$34:$I$48)</f>
        <v>11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[3]IQT!$P$41</f>
        <v>61.71</v>
      </c>
      <c r="F37" s="18">
        <f t="shared" si="1"/>
        <v>38</v>
      </c>
      <c r="G37" s="18">
        <f t="shared" si="9"/>
        <v>14</v>
      </c>
      <c r="H37" s="18">
        <f>'[3]IRS '!$L$66</f>
        <v>1633812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[3]IQT!$P$42</f>
        <v>62.89</v>
      </c>
      <c r="F38" s="18">
        <f t="shared" si="1"/>
        <v>37</v>
      </c>
      <c r="G38" s="18">
        <f t="shared" si="9"/>
        <v>13</v>
      </c>
      <c r="H38" s="18">
        <f>'[3]IRS '!$L$67</f>
        <v>5655024</v>
      </c>
      <c r="I38" s="17">
        <f t="shared" ref="I38:I48" si="10">+E38</f>
        <v>62.89</v>
      </c>
      <c r="J38" s="21">
        <f t="shared" si="8"/>
        <v>31</v>
      </c>
      <c r="K38" s="20">
        <f>RANK(I38,$I$34:$I$48)</f>
        <v>12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[3]IQT!$P$43</f>
        <v>76.400000000000006</v>
      </c>
      <c r="F39" s="18">
        <f t="shared" si="1"/>
        <v>22</v>
      </c>
      <c r="G39" s="18">
        <f t="shared" si="9"/>
        <v>7</v>
      </c>
      <c r="H39" s="18">
        <f>'[3]IRS '!$L$68</f>
        <v>1615823</v>
      </c>
      <c r="I39" s="17">
        <f t="shared" si="10"/>
        <v>76.400000000000006</v>
      </c>
      <c r="J39" s="21">
        <f t="shared" si="8"/>
        <v>18</v>
      </c>
      <c r="K39" s="20">
        <f t="shared" ref="K39:K48" si="11">RANK(I39,$I$34:$I$48)</f>
        <v>6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[3]IQT!$P$44</f>
        <v>70.13</v>
      </c>
      <c r="F40" s="18">
        <f t="shared" si="1"/>
        <v>34</v>
      </c>
      <c r="G40" s="18">
        <f t="shared" si="9"/>
        <v>10</v>
      </c>
      <c r="H40" s="18">
        <f>'[3]IRS '!$L$69</f>
        <v>4368627</v>
      </c>
      <c r="I40" s="17">
        <f t="shared" si="10"/>
        <v>70.13</v>
      </c>
      <c r="J40" s="21">
        <f t="shared" si="8"/>
        <v>28</v>
      </c>
      <c r="K40" s="20">
        <f t="shared" si="11"/>
        <v>9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[3]IQT!$P$45</f>
        <v>88.71</v>
      </c>
      <c r="F41" s="18">
        <f t="shared" si="1"/>
        <v>6</v>
      </c>
      <c r="G41" s="18">
        <f t="shared" si="9"/>
        <v>2</v>
      </c>
      <c r="H41" s="18">
        <f>'[3]IRS '!$L$70</f>
        <v>9868132</v>
      </c>
      <c r="I41" s="17">
        <f t="shared" si="10"/>
        <v>88.71</v>
      </c>
      <c r="J41" s="21">
        <f t="shared" si="8"/>
        <v>4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[3]IQT!$P$46</f>
        <v>69.53</v>
      </c>
      <c r="F42" s="18">
        <f t="shared" si="1"/>
        <v>35</v>
      </c>
      <c r="G42" s="18">
        <f t="shared" si="9"/>
        <v>11</v>
      </c>
      <c r="H42" s="18">
        <f>'[3]IRS '!$L$71</f>
        <v>1207359</v>
      </c>
      <c r="I42" s="17">
        <f t="shared" si="10"/>
        <v>69.53</v>
      </c>
      <c r="J42" s="21">
        <f t="shared" si="8"/>
        <v>29</v>
      </c>
      <c r="K42" s="20">
        <f t="shared" si="11"/>
        <v>10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[3]IQT!$P$47</f>
        <v>76.97</v>
      </c>
      <c r="F43" s="18">
        <f t="shared" si="1"/>
        <v>20</v>
      </c>
      <c r="G43" s="18">
        <f t="shared" si="9"/>
        <v>5</v>
      </c>
      <c r="H43" s="18">
        <f>'[3]IRS '!$L$72</f>
        <v>7229716</v>
      </c>
      <c r="I43" s="17">
        <f t="shared" si="10"/>
        <v>76.97</v>
      </c>
      <c r="J43" s="21">
        <f t="shared" si="8"/>
        <v>17</v>
      </c>
      <c r="K43" s="20">
        <f t="shared" si="11"/>
        <v>5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[3]IQT!$P$48</f>
        <v>56.59</v>
      </c>
      <c r="F44" s="18">
        <f t="shared" si="1"/>
        <v>39</v>
      </c>
      <c r="G44" s="18">
        <f t="shared" si="9"/>
        <v>15</v>
      </c>
      <c r="H44" s="18">
        <f>'[3]IRS '!$L$73</f>
        <v>5209080</v>
      </c>
      <c r="I44" s="17">
        <f t="shared" si="10"/>
        <v>56.59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[3]IQT!$P$49</f>
        <v>71.05</v>
      </c>
      <c r="F45" s="18">
        <f t="shared" si="1"/>
        <v>33</v>
      </c>
      <c r="G45" s="18">
        <f t="shared" si="9"/>
        <v>9</v>
      </c>
      <c r="H45" s="18">
        <f>'[3]IRS '!$L$74</f>
        <v>8006421</v>
      </c>
      <c r="I45" s="17">
        <f t="shared" si="10"/>
        <v>71.05</v>
      </c>
      <c r="J45" s="21">
        <f t="shared" si="8"/>
        <v>27</v>
      </c>
      <c r="K45" s="20">
        <f t="shared" si="11"/>
        <v>8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[3]IQT!$P$50</f>
        <v>77.61</v>
      </c>
      <c r="F46" s="18">
        <f t="shared" si="1"/>
        <v>15</v>
      </c>
      <c r="G46" s="18">
        <f t="shared" si="9"/>
        <v>3</v>
      </c>
      <c r="H46" s="18">
        <f>'[3]IRS '!$L$75</f>
        <v>6455143</v>
      </c>
      <c r="I46" s="17">
        <f t="shared" si="10"/>
        <v>77.61</v>
      </c>
      <c r="J46" s="21">
        <f t="shared" si="8"/>
        <v>12</v>
      </c>
      <c r="K46" s="20">
        <f t="shared" si="11"/>
        <v>3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[3]IQT!$P$51</f>
        <v>74.42</v>
      </c>
      <c r="F47" s="18">
        <f t="shared" si="1"/>
        <v>27</v>
      </c>
      <c r="G47" s="18">
        <f t="shared" si="9"/>
        <v>8</v>
      </c>
      <c r="H47" s="18">
        <f>'[3]IRS '!$L$76</f>
        <v>3426873</v>
      </c>
      <c r="I47" s="17">
        <f t="shared" si="10"/>
        <v>74.42</v>
      </c>
      <c r="J47" s="21">
        <f t="shared" si="8"/>
        <v>22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[3]IQT!$P$52</f>
        <v>89.79</v>
      </c>
      <c r="F48" s="18">
        <f t="shared" si="1"/>
        <v>5</v>
      </c>
      <c r="G48" s="18">
        <f t="shared" si="9"/>
        <v>1</v>
      </c>
      <c r="H48" s="18">
        <f>'[3]IRS '!$L$77</f>
        <v>2097893</v>
      </c>
      <c r="I48" s="17">
        <f t="shared" si="10"/>
        <v>89.79</v>
      </c>
      <c r="J48" s="21">
        <f t="shared" si="8"/>
        <v>3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L34:L48"/>
    <mergeCell ref="B36:B37"/>
    <mergeCell ref="C36:C37"/>
    <mergeCell ref="I36:I37"/>
    <mergeCell ref="J36:J37"/>
    <mergeCell ref="K36:K37"/>
    <mergeCell ref="K34:K35"/>
    <mergeCell ref="A34:A48"/>
    <mergeCell ref="B34:B35"/>
    <mergeCell ref="C34:C35"/>
    <mergeCell ref="I34:I35"/>
    <mergeCell ref="J34:J35"/>
    <mergeCell ref="B30:B33"/>
    <mergeCell ref="C30:C33"/>
    <mergeCell ref="I30:I33"/>
    <mergeCell ref="J30:J33"/>
    <mergeCell ref="K30:K33"/>
    <mergeCell ref="B27:B28"/>
    <mergeCell ref="C27:C28"/>
    <mergeCell ref="I27:I28"/>
    <mergeCell ref="J27:J28"/>
    <mergeCell ref="K27:K28"/>
    <mergeCell ref="B20:B21"/>
    <mergeCell ref="C20:C21"/>
    <mergeCell ref="I20:I21"/>
    <mergeCell ref="J20:J21"/>
    <mergeCell ref="K20:K21"/>
    <mergeCell ref="C16:C19"/>
    <mergeCell ref="I16:I19"/>
    <mergeCell ref="J16:J19"/>
    <mergeCell ref="K16:K19"/>
    <mergeCell ref="L16:L33"/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</mergeCells>
  <conditionalFormatting sqref="E3:E11 E13 E15 E17 E20:E30 E32 E34:E48">
    <cfRule type="cellIs" dxfId="59" priority="7" operator="lessThan">
      <formula>60</formula>
    </cfRule>
    <cfRule type="cellIs" dxfId="58" priority="8" operator="between">
      <formula>59.99</formula>
      <formula>76</formula>
    </cfRule>
    <cfRule type="cellIs" dxfId="57" priority="9" operator="greaterThan">
      <formula>93</formula>
    </cfRule>
    <cfRule type="cellIs" dxfId="56" priority="10" operator="between">
      <formula>75.99</formula>
      <formula>93</formula>
    </cfRule>
  </conditionalFormatting>
  <conditionalFormatting sqref="I3:I48">
    <cfRule type="cellIs" dxfId="55" priority="2" operator="between">
      <formula>75.99</formula>
      <formula>93</formula>
    </cfRule>
    <cfRule type="cellIs" dxfId="54" priority="3" operator="greaterThan">
      <formula>93</formula>
    </cfRule>
    <cfRule type="cellIs" dxfId="53" priority="4" operator="lessThan">
      <formula>60</formula>
    </cfRule>
    <cfRule type="cellIs" dxfId="52" priority="5" operator="between">
      <formula>59.99</formula>
      <formula>76</formula>
    </cfRule>
  </conditionalFormatting>
  <conditionalFormatting sqref="I34:I48">
    <cfRule type="cellIs" dxfId="51" priority="6" operator="between">
      <formula>75.99</formula>
      <formula>93</formula>
    </cfRule>
  </conditionalFormatting>
  <conditionalFormatting sqref="L3:M3 L34">
    <cfRule type="cellIs" dxfId="50" priority="11" operator="between">
      <formula>75.99</formula>
      <formula>93</formula>
    </cfRule>
  </conditionalFormatting>
  <conditionalFormatting sqref="L3:M3">
    <cfRule type="cellIs" dxfId="49" priority="12" operator="lessThan">
      <formula>59.99</formula>
    </cfRule>
  </conditionalFormatting>
  <conditionalFormatting sqref="M3:M48">
    <cfRule type="cellIs" dxfId="48" priority="1" operator="between">
      <formula>75.99</formula>
      <formula>60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5135-CCCB-476F-93BE-B56FEA111DB0}">
  <dimension ref="A1:O60"/>
  <sheetViews>
    <sheetView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[4]IQT!$P$7</f>
        <v>87.01</v>
      </c>
      <c r="F3" s="18">
        <f>RANK(E3,$E$3:$E$48)</f>
        <v>3</v>
      </c>
      <c r="G3" s="18">
        <f>RANK(E3,$E$3:$E$15)</f>
        <v>2</v>
      </c>
      <c r="H3" s="18">
        <f>'[4]IRS '!$L$6</f>
        <v>7271404</v>
      </c>
      <c r="I3" s="41">
        <f>SUMPRODUCT(E3:E4,H3:H4)/SUM(H3:H4)</f>
        <v>87.757823377142756</v>
      </c>
      <c r="J3" s="43">
        <f>RANK(I3,$I$3:$I$48)</f>
        <v>2</v>
      </c>
      <c r="K3" s="45">
        <f>RANK(I3,$I$3:$I$15)</f>
        <v>1</v>
      </c>
      <c r="L3" s="63">
        <f>SUMPRODUCT(E3:E15,H3:H15)/SUM(H3:H15)</f>
        <v>77.733009107057583</v>
      </c>
      <c r="M3" s="65">
        <f>SUMPRODUCT(E3:E48,H3:H48)/SUM(H3:H48)</f>
        <v>75.913417348585057</v>
      </c>
    </row>
    <row r="4" spans="1:15" ht="15" x14ac:dyDescent="0.2">
      <c r="A4" s="48"/>
      <c r="B4" s="38"/>
      <c r="C4" s="40"/>
      <c r="D4" s="13" t="s">
        <v>4</v>
      </c>
      <c r="E4" s="17">
        <f>[4]IQT!$P$8</f>
        <v>92.25</v>
      </c>
      <c r="F4" s="18">
        <f>RANK(E4,$E$3:$E$48)</f>
        <v>1</v>
      </c>
      <c r="G4" s="18">
        <f t="shared" ref="G4:G15" si="0">RANK(E4,$E$3:$E$15)</f>
        <v>1</v>
      </c>
      <c r="H4" s="18">
        <f>'[4]IRS '!$L$7</f>
        <v>1210488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[4]IQT!$P$9</f>
        <v>74.5</v>
      </c>
      <c r="F5" s="18">
        <f t="shared" ref="F5:F48" si="1">RANK(E5,$E$3:$E$48)</f>
        <v>25</v>
      </c>
      <c r="G5" s="18">
        <f t="shared" si="0"/>
        <v>10</v>
      </c>
      <c r="H5" s="18">
        <f>'[4]IRS '!$L$8</f>
        <v>6685719</v>
      </c>
      <c r="I5" s="17">
        <f t="shared" ref="I5:I10" si="2">+E5</f>
        <v>74.5</v>
      </c>
      <c r="J5" s="21">
        <f t="shared" ref="J5:J11" si="3">RANK(I5,$I$3:$I$48)</f>
        <v>21</v>
      </c>
      <c r="K5" s="19">
        <f t="shared" ref="K5:K11" si="4">RANK(I5,$I$3:$I$15)</f>
        <v>8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[4]IQT!$P$10</f>
        <v>73.98</v>
      </c>
      <c r="F6" s="18">
        <f t="shared" si="1"/>
        <v>26</v>
      </c>
      <c r="G6" s="18">
        <f t="shared" si="0"/>
        <v>11</v>
      </c>
      <c r="H6" s="18">
        <f>'[4]IRS '!$L$9</f>
        <v>8050378</v>
      </c>
      <c r="I6" s="17">
        <f t="shared" si="2"/>
        <v>73.98</v>
      </c>
      <c r="J6" s="21">
        <f t="shared" si="3"/>
        <v>22</v>
      </c>
      <c r="K6" s="19">
        <f t="shared" si="4"/>
        <v>9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[4]IQT!$P$11</f>
        <v>76.900000000000006</v>
      </c>
      <c r="F7" s="18">
        <f t="shared" si="1"/>
        <v>18</v>
      </c>
      <c r="G7" s="18">
        <f t="shared" si="0"/>
        <v>5</v>
      </c>
      <c r="H7" s="18">
        <f>'[4]IRS '!$L$10</f>
        <v>4761973</v>
      </c>
      <c r="I7" s="17">
        <f t="shared" si="2"/>
        <v>76.900000000000006</v>
      </c>
      <c r="J7" s="21">
        <f t="shared" si="3"/>
        <v>14</v>
      </c>
      <c r="K7" s="19">
        <f t="shared" si="4"/>
        <v>4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[4]IQT!$P$12</f>
        <v>77.989999999999995</v>
      </c>
      <c r="F8" s="18">
        <f t="shared" si="1"/>
        <v>16</v>
      </c>
      <c r="G8" s="18">
        <f t="shared" si="0"/>
        <v>4</v>
      </c>
      <c r="H8" s="18">
        <f>'[4]IRS '!$L$11</f>
        <v>6574931</v>
      </c>
      <c r="I8" s="17">
        <f t="shared" si="2"/>
        <v>77.989999999999995</v>
      </c>
      <c r="J8" s="21">
        <f t="shared" si="3"/>
        <v>12</v>
      </c>
      <c r="K8" s="19">
        <f t="shared" si="4"/>
        <v>3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[4]IQT!$P$13</f>
        <v>76.430000000000007</v>
      </c>
      <c r="F9" s="18">
        <f t="shared" si="1"/>
        <v>19</v>
      </c>
      <c r="G9" s="18">
        <f t="shared" si="0"/>
        <v>6</v>
      </c>
      <c r="H9" s="18">
        <f>'[4]IRS '!$L$12</f>
        <v>5944261</v>
      </c>
      <c r="I9" s="17">
        <f t="shared" si="2"/>
        <v>76.430000000000007</v>
      </c>
      <c r="J9" s="21">
        <f t="shared" si="3"/>
        <v>16</v>
      </c>
      <c r="K9" s="19">
        <f t="shared" si="4"/>
        <v>5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[4]IQT!$P$14</f>
        <v>76.260000000000005</v>
      </c>
      <c r="F10" s="18">
        <f t="shared" si="1"/>
        <v>20</v>
      </c>
      <c r="G10" s="18">
        <f t="shared" si="0"/>
        <v>7</v>
      </c>
      <c r="H10" s="18">
        <f>'[4]IRS '!$L$13</f>
        <v>6485577</v>
      </c>
      <c r="I10" s="17">
        <f t="shared" si="2"/>
        <v>76.260000000000005</v>
      </c>
      <c r="J10" s="21">
        <f t="shared" si="3"/>
        <v>17</v>
      </c>
      <c r="K10" s="19">
        <f t="shared" si="4"/>
        <v>6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[4]IQT!$P$15</f>
        <v>75.56</v>
      </c>
      <c r="F11" s="18">
        <f>RANK(E11,$E$3:$E$48)</f>
        <v>22</v>
      </c>
      <c r="G11" s="18">
        <f>RANK(E11,$E$3:$E$15)</f>
        <v>8</v>
      </c>
      <c r="H11" s="18">
        <f>'[4]IRS '!$L$14</f>
        <v>6104491</v>
      </c>
      <c r="I11" s="41">
        <f>SUMPRODUCT(E11:E14,H11:H14)/SUM(H11:H14)</f>
        <v>75.255709772184332</v>
      </c>
      <c r="J11" s="43">
        <f t="shared" si="3"/>
        <v>19</v>
      </c>
      <c r="K11" s="45">
        <f t="shared" si="4"/>
        <v>7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[4]IQT!$P$17</f>
        <v>74.67</v>
      </c>
      <c r="F13" s="18">
        <f t="shared" si="1"/>
        <v>24</v>
      </c>
      <c r="G13" s="18">
        <f t="shared" si="0"/>
        <v>9</v>
      </c>
      <c r="H13" s="18">
        <f>'[4]IRS '!$L$16</f>
        <v>3171429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[4]IQT!$P$19</f>
        <v>81.010000000000005</v>
      </c>
      <c r="F15" s="18">
        <f t="shared" si="1"/>
        <v>12</v>
      </c>
      <c r="G15" s="18">
        <f t="shared" si="0"/>
        <v>3</v>
      </c>
      <c r="H15" s="18">
        <f>'[4]IRS '!$L$18</f>
        <v>2854381</v>
      </c>
      <c r="I15" s="17">
        <f>+E15</f>
        <v>81.010000000000005</v>
      </c>
      <c r="J15" s="21">
        <f>RANK(I15,$I$3:$I$48)</f>
        <v>9</v>
      </c>
      <c r="K15" s="24">
        <f>RANK(I15,$I$3:$I$15)</f>
        <v>2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82.38</v>
      </c>
      <c r="J16" s="43">
        <f>RANK(I16:I19,$I$3:$I$48)</f>
        <v>8</v>
      </c>
      <c r="K16" s="45">
        <f>RANK(I16,$I$16:$I$33)</f>
        <v>4</v>
      </c>
      <c r="L16" s="35">
        <f>SUMPRODUCT(E16:E33,H16:H33)/SUM(H16:H33)</f>
        <v>77.38351153888479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[4]IQT!$P$21</f>
        <v>82.38</v>
      </c>
      <c r="F17" s="18">
        <f>RANK(E17,$E$3:$E$48)</f>
        <v>11</v>
      </c>
      <c r="G17" s="18">
        <f>RANK(E17,$E$16:$E$33)</f>
        <v>6</v>
      </c>
      <c r="H17" s="18">
        <f>'[4]IRS '!$L$33</f>
        <v>2095460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[4]IQT!$P$24</f>
        <v>86.23</v>
      </c>
      <c r="F20" s="18">
        <f t="shared" si="1"/>
        <v>5</v>
      </c>
      <c r="G20" s="18">
        <f>RANK(E20,$E$16:$E$33)</f>
        <v>2</v>
      </c>
      <c r="H20" s="18">
        <f>'[4]IRS '!$L$36</f>
        <v>2427857</v>
      </c>
      <c r="I20" s="41">
        <f>SUMPRODUCT(E20:E21,H20:H21)/SUM(H20:H21)</f>
        <v>85.3732471342514</v>
      </c>
      <c r="J20" s="43">
        <f>RANK(I20,$I$3:$I$48)</f>
        <v>3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[4]IQT!$P$25</f>
        <v>78.28</v>
      </c>
      <c r="F21" s="18">
        <f t="shared" si="1"/>
        <v>14</v>
      </c>
      <c r="G21" s="18">
        <f>RANK(E21,$E$16:$E$33)</f>
        <v>7</v>
      </c>
      <c r="H21" s="18">
        <f>'[4]IRS '!$L$37</f>
        <v>293247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[4]IQT!$P$26</f>
        <v>70.48</v>
      </c>
      <c r="F22" s="18">
        <f t="shared" si="1"/>
        <v>31</v>
      </c>
      <c r="G22" s="18">
        <f t="shared" ref="G22:G32" si="5">RANK(E22,$E$16:$E$33)</f>
        <v>12</v>
      </c>
      <c r="H22" s="18">
        <f>'[4]IRS '!$L$38</f>
        <v>8096366</v>
      </c>
      <c r="I22" s="17">
        <f t="shared" ref="I22:I26" si="6">+E22</f>
        <v>70.48</v>
      </c>
      <c r="J22" s="21">
        <f>RANK(I22,$I$3:$I$48)</f>
        <v>26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[4]IQT!$P$27</f>
        <v>74.739999999999995</v>
      </c>
      <c r="F23" s="18">
        <f t="shared" si="1"/>
        <v>23</v>
      </c>
      <c r="G23" s="18">
        <f>RANK(E23,$E$16:$E$33)</f>
        <v>10</v>
      </c>
      <c r="H23" s="18">
        <f>'[4]IRS '!$L$39</f>
        <v>6416160</v>
      </c>
      <c r="I23" s="17">
        <f t="shared" si="6"/>
        <v>74.739999999999995</v>
      </c>
      <c r="J23" s="21">
        <f>RANK(I23,$I$3:$I$48)</f>
        <v>20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[4]IQT!$P$28</f>
        <v>76.08</v>
      </c>
      <c r="F24" s="18">
        <f t="shared" si="1"/>
        <v>21</v>
      </c>
      <c r="G24" s="18">
        <f t="shared" si="5"/>
        <v>9</v>
      </c>
      <c r="H24" s="18">
        <f>'[4]IRS '!$L$40</f>
        <v>6868405</v>
      </c>
      <c r="I24" s="17">
        <f t="shared" si="6"/>
        <v>76.08</v>
      </c>
      <c r="J24" s="21">
        <f t="shared" ref="J24:J48" si="8">RANK(I24,$I$3:$I$48)</f>
        <v>18</v>
      </c>
      <c r="K24" s="19">
        <f t="shared" si="7"/>
        <v>8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[4]IQT!$P$29</f>
        <v>78.150000000000006</v>
      </c>
      <c r="F25" s="18">
        <f t="shared" si="1"/>
        <v>15</v>
      </c>
      <c r="G25" s="18">
        <f t="shared" si="5"/>
        <v>8</v>
      </c>
      <c r="H25" s="18">
        <f>'[4]IRS '!$L$41</f>
        <v>3839139</v>
      </c>
      <c r="I25" s="17">
        <f t="shared" si="6"/>
        <v>78.150000000000006</v>
      </c>
      <c r="J25" s="21">
        <f t="shared" si="8"/>
        <v>11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[4]IQT!$P$30</f>
        <v>85.24</v>
      </c>
      <c r="F26" s="18">
        <f t="shared" si="1"/>
        <v>7</v>
      </c>
      <c r="G26" s="18">
        <f t="shared" si="5"/>
        <v>4</v>
      </c>
      <c r="H26" s="18">
        <f>'[4]IRS '!$L$42</f>
        <v>2761946</v>
      </c>
      <c r="I26" s="17">
        <f t="shared" si="6"/>
        <v>85.24</v>
      </c>
      <c r="J26" s="21">
        <f t="shared" si="8"/>
        <v>4</v>
      </c>
      <c r="K26" s="19">
        <f t="shared" si="7"/>
        <v>2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[4]IQT!$P$31</f>
        <v>87</v>
      </c>
      <c r="F27" s="18">
        <f t="shared" si="1"/>
        <v>4</v>
      </c>
      <c r="G27" s="18">
        <f t="shared" si="5"/>
        <v>1</v>
      </c>
      <c r="H27" s="18">
        <f>'[4]IRS '!$L$43</f>
        <v>1283630.1191032995</v>
      </c>
      <c r="I27" s="41">
        <f>SUMPRODUCT(E27:E28,H27:H28)/SUM(H27:H28)</f>
        <v>78.56129730779881</v>
      </c>
      <c r="J27" s="43">
        <f>RANK(I27,$I$3:$I$48)</f>
        <v>10</v>
      </c>
      <c r="K27" s="57">
        <f>RANK(I27,$I$16:$I$33)</f>
        <v>5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[4]IQT!$P$32</f>
        <v>72.69</v>
      </c>
      <c r="F28" s="18">
        <f t="shared" si="1"/>
        <v>28</v>
      </c>
      <c r="G28" s="18">
        <f t="shared" si="5"/>
        <v>11</v>
      </c>
      <c r="H28" s="18">
        <f>'[4]IRS '!$L$44</f>
        <v>1844936.8808967005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[4]IQT!$P$33</f>
        <v>84.53</v>
      </c>
      <c r="F29" s="18">
        <f t="shared" si="1"/>
        <v>8</v>
      </c>
      <c r="G29" s="18">
        <f>RANK(E29,$E$16:$E$33)</f>
        <v>5</v>
      </c>
      <c r="H29" s="18">
        <f>'[4]IRS '!$L$45</f>
        <v>3492435</v>
      </c>
      <c r="I29" s="17">
        <f>+E29</f>
        <v>84.53</v>
      </c>
      <c r="J29" s="21">
        <f t="shared" si="8"/>
        <v>5</v>
      </c>
      <c r="K29" s="19">
        <f>RANK(I29,$I$16:$I$33)</f>
        <v>3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[4]IQT!$P$34</f>
        <v>85.27</v>
      </c>
      <c r="F30" s="18">
        <f>RANK(E30,$E$3:$E$48)</f>
        <v>6</v>
      </c>
      <c r="G30" s="18">
        <f>RANK(E30,$E$16:$E$33)</f>
        <v>3</v>
      </c>
      <c r="H30" s="18">
        <f>'[4]IRS '!$L$46</f>
        <v>2632163</v>
      </c>
      <c r="I30" s="41">
        <f>SUMPRODUCT(E30:E33,H30:H33)/SUM(H30:H33)</f>
        <v>76.711275481341559</v>
      </c>
      <c r="J30" s="43">
        <f>RANK(I30,$I$3:$I$48)</f>
        <v>15</v>
      </c>
      <c r="K30" s="45">
        <f>RANK(I30,$I$16:$I$33)</f>
        <v>7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[4]IQT!$P$36</f>
        <v>68.819999999999993</v>
      </c>
      <c r="F32" s="18">
        <f t="shared" si="1"/>
        <v>35</v>
      </c>
      <c r="G32" s="18">
        <f t="shared" si="5"/>
        <v>13</v>
      </c>
      <c r="H32" s="18">
        <f>'[4]IRS '!$L$48</f>
        <v>2854793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[4]IQT!$P$38</f>
        <v>77.61</v>
      </c>
      <c r="F34" s="18">
        <f t="shared" si="1"/>
        <v>17</v>
      </c>
      <c r="G34" s="18">
        <f>RANK(E34,$E$34:$E$48)</f>
        <v>5</v>
      </c>
      <c r="H34" s="18">
        <f>'[4]IRS '!$L$63</f>
        <v>8301951</v>
      </c>
      <c r="I34" s="41">
        <f>SUMPRODUCT(E34:E35,H34:H35)/SUM(H34:H35)</f>
        <v>77.776544720022073</v>
      </c>
      <c r="J34" s="43">
        <f t="shared" si="8"/>
        <v>13</v>
      </c>
      <c r="K34" s="45">
        <f>RANK(I34,$I$34:$I$48)</f>
        <v>4</v>
      </c>
      <c r="L34" s="35">
        <f>SUMPRODUCT(E34:E48,H34:H48)/SUM(H34:H48)</f>
        <v>73.484620176560739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[4]IQT!$P$39</f>
        <v>78.58</v>
      </c>
      <c r="F35" s="18">
        <f t="shared" si="1"/>
        <v>13</v>
      </c>
      <c r="G35" s="18">
        <f t="shared" ref="G35:G48" si="9">RANK(E35,$E$34:$E$48)</f>
        <v>4</v>
      </c>
      <c r="H35" s="18">
        <f>'[4]IRS '!$L$64</f>
        <v>1720875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[4]IQT!$P$40</f>
        <v>67.31</v>
      </c>
      <c r="F36" s="18">
        <f t="shared" si="1"/>
        <v>37</v>
      </c>
      <c r="G36" s="18">
        <f t="shared" si="9"/>
        <v>13</v>
      </c>
      <c r="H36" s="18">
        <f>'[4]IRS '!$L$65</f>
        <v>4884172</v>
      </c>
      <c r="I36" s="41">
        <f>SUMPRODUCT(E36:E37,H36:H37)/SUM(H36:H37)</f>
        <v>64.848277084702659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[4]IQT!$P$41</f>
        <v>57.44</v>
      </c>
      <c r="F37" s="18">
        <f t="shared" si="1"/>
        <v>38</v>
      </c>
      <c r="G37" s="18">
        <f t="shared" si="9"/>
        <v>14</v>
      </c>
      <c r="H37" s="18">
        <f>'[4]IRS '!$L$66</f>
        <v>1622979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[4]IQT!$P$42</f>
        <v>69.23</v>
      </c>
      <c r="F38" s="18">
        <f t="shared" si="1"/>
        <v>32</v>
      </c>
      <c r="G38" s="18">
        <f t="shared" si="9"/>
        <v>9</v>
      </c>
      <c r="H38" s="18">
        <f>'[4]IRS '!$L$67</f>
        <v>5518186</v>
      </c>
      <c r="I38" s="17">
        <f t="shared" ref="I38:I48" si="10">+E38</f>
        <v>69.23</v>
      </c>
      <c r="J38" s="21">
        <f t="shared" si="8"/>
        <v>27</v>
      </c>
      <c r="K38" s="20">
        <f>RANK(I38,$I$34:$I$48)</f>
        <v>8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[4]IQT!$P$43</f>
        <v>71.790000000000006</v>
      </c>
      <c r="F39" s="18">
        <f t="shared" si="1"/>
        <v>29</v>
      </c>
      <c r="G39" s="18">
        <f t="shared" si="9"/>
        <v>7</v>
      </c>
      <c r="H39" s="18">
        <f>'[4]IRS '!$L$68</f>
        <v>1600294</v>
      </c>
      <c r="I39" s="17">
        <f t="shared" si="10"/>
        <v>71.790000000000006</v>
      </c>
      <c r="J39" s="21">
        <f t="shared" si="8"/>
        <v>24</v>
      </c>
      <c r="K39" s="20">
        <f t="shared" ref="K39:K48" si="11">RANK(I39,$I$34:$I$48)</f>
        <v>6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[4]IQT!$P$44</f>
        <v>68.75</v>
      </c>
      <c r="F40" s="18">
        <f t="shared" si="1"/>
        <v>36</v>
      </c>
      <c r="G40" s="18">
        <f t="shared" si="9"/>
        <v>12</v>
      </c>
      <c r="H40" s="18">
        <f>'[4]IRS '!$L$69</f>
        <v>4753817</v>
      </c>
      <c r="I40" s="17">
        <f t="shared" si="10"/>
        <v>68.75</v>
      </c>
      <c r="J40" s="21">
        <f t="shared" si="8"/>
        <v>30</v>
      </c>
      <c r="K40" s="20">
        <f t="shared" si="11"/>
        <v>11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[4]IQT!$P$45</f>
        <v>83.22</v>
      </c>
      <c r="F41" s="18">
        <f t="shared" si="1"/>
        <v>9</v>
      </c>
      <c r="G41" s="18">
        <f t="shared" si="9"/>
        <v>2</v>
      </c>
      <c r="H41" s="18">
        <f>'[4]IRS '!$L$70</f>
        <v>9951147</v>
      </c>
      <c r="I41" s="17">
        <f t="shared" si="10"/>
        <v>83.22</v>
      </c>
      <c r="J41" s="21">
        <f t="shared" si="8"/>
        <v>6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[4]IQT!$P$46</f>
        <v>69.11</v>
      </c>
      <c r="F42" s="18">
        <f t="shared" si="1"/>
        <v>33</v>
      </c>
      <c r="G42" s="18">
        <f t="shared" si="9"/>
        <v>10</v>
      </c>
      <c r="H42" s="18">
        <f>'[4]IRS '!$L$71</f>
        <v>1256562</v>
      </c>
      <c r="I42" s="17">
        <f t="shared" si="10"/>
        <v>69.11</v>
      </c>
      <c r="J42" s="21">
        <f t="shared" si="8"/>
        <v>28</v>
      </c>
      <c r="K42" s="20">
        <f t="shared" si="11"/>
        <v>9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[4]IQT!$P$47</f>
        <v>82.78</v>
      </c>
      <c r="F43" s="18">
        <f t="shared" si="1"/>
        <v>10</v>
      </c>
      <c r="G43" s="18">
        <f t="shared" si="9"/>
        <v>3</v>
      </c>
      <c r="H43" s="18">
        <f>'[4]IRS '!$L$72</f>
        <v>7131947</v>
      </c>
      <c r="I43" s="17">
        <f t="shared" si="10"/>
        <v>82.78</v>
      </c>
      <c r="J43" s="21">
        <f t="shared" si="8"/>
        <v>7</v>
      </c>
      <c r="K43" s="20">
        <f t="shared" si="11"/>
        <v>3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[4]IQT!$P$48</f>
        <v>55.72</v>
      </c>
      <c r="F44" s="18">
        <f t="shared" si="1"/>
        <v>39</v>
      </c>
      <c r="G44" s="18">
        <f t="shared" si="9"/>
        <v>15</v>
      </c>
      <c r="H44" s="18">
        <f>'[4]IRS '!$L$73</f>
        <v>5056670</v>
      </c>
      <c r="I44" s="17">
        <f t="shared" si="10"/>
        <v>55.72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[4]IQT!$P$49</f>
        <v>68.97</v>
      </c>
      <c r="F45" s="18">
        <f t="shared" si="1"/>
        <v>34</v>
      </c>
      <c r="G45" s="18">
        <f t="shared" si="9"/>
        <v>11</v>
      </c>
      <c r="H45" s="18">
        <f>'[4]IRS '!$L$74</f>
        <v>7836428</v>
      </c>
      <c r="I45" s="17">
        <f t="shared" si="10"/>
        <v>68.97</v>
      </c>
      <c r="J45" s="21">
        <f t="shared" si="8"/>
        <v>29</v>
      </c>
      <c r="K45" s="20">
        <f t="shared" si="11"/>
        <v>10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[4]IQT!$P$50</f>
        <v>73.44</v>
      </c>
      <c r="F46" s="18">
        <f t="shared" si="1"/>
        <v>27</v>
      </c>
      <c r="G46" s="18">
        <f t="shared" si="9"/>
        <v>6</v>
      </c>
      <c r="H46" s="18">
        <f>'[4]IRS '!$L$75</f>
        <v>6312353</v>
      </c>
      <c r="I46" s="17">
        <f t="shared" si="10"/>
        <v>73.44</v>
      </c>
      <c r="J46" s="21">
        <f t="shared" si="8"/>
        <v>23</v>
      </c>
      <c r="K46" s="20">
        <f t="shared" si="11"/>
        <v>5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[4]IQT!$P$51</f>
        <v>71.05</v>
      </c>
      <c r="F47" s="18">
        <f t="shared" si="1"/>
        <v>30</v>
      </c>
      <c r="G47" s="18">
        <f t="shared" si="9"/>
        <v>8</v>
      </c>
      <c r="H47" s="18">
        <f>'[4]IRS '!$L$76</f>
        <v>3437177</v>
      </c>
      <c r="I47" s="17">
        <f t="shared" si="10"/>
        <v>71.05</v>
      </c>
      <c r="J47" s="21">
        <f t="shared" si="8"/>
        <v>25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[4]IQT!$P$52</f>
        <v>91.75</v>
      </c>
      <c r="F48" s="18">
        <f t="shared" si="1"/>
        <v>2</v>
      </c>
      <c r="G48" s="18">
        <f t="shared" si="9"/>
        <v>1</v>
      </c>
      <c r="H48" s="18">
        <f>'[4]IRS '!$L$77</f>
        <v>2083767</v>
      </c>
      <c r="I48" s="17">
        <f t="shared" si="10"/>
        <v>91.75</v>
      </c>
      <c r="J48" s="21">
        <f t="shared" si="8"/>
        <v>1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L34:L48"/>
    <mergeCell ref="B36:B37"/>
    <mergeCell ref="C36:C37"/>
    <mergeCell ref="I36:I37"/>
    <mergeCell ref="J36:J37"/>
    <mergeCell ref="K36:K37"/>
    <mergeCell ref="K34:K35"/>
    <mergeCell ref="A34:A48"/>
    <mergeCell ref="B34:B35"/>
    <mergeCell ref="C34:C35"/>
    <mergeCell ref="I34:I35"/>
    <mergeCell ref="J34:J35"/>
    <mergeCell ref="B30:B33"/>
    <mergeCell ref="C30:C33"/>
    <mergeCell ref="I30:I33"/>
    <mergeCell ref="J30:J33"/>
    <mergeCell ref="K30:K33"/>
    <mergeCell ref="B27:B28"/>
    <mergeCell ref="C27:C28"/>
    <mergeCell ref="I27:I28"/>
    <mergeCell ref="J27:J28"/>
    <mergeCell ref="K27:K28"/>
    <mergeCell ref="B20:B21"/>
    <mergeCell ref="C20:C21"/>
    <mergeCell ref="I20:I21"/>
    <mergeCell ref="J20:J21"/>
    <mergeCell ref="K20:K21"/>
    <mergeCell ref="C16:C19"/>
    <mergeCell ref="I16:I19"/>
    <mergeCell ref="J16:J19"/>
    <mergeCell ref="K16:K19"/>
    <mergeCell ref="L16:L33"/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</mergeCells>
  <conditionalFormatting sqref="E3:E11 E13 E15 E17 E20:E30 E32 E34:E48">
    <cfRule type="cellIs" dxfId="47" priority="7" operator="lessThan">
      <formula>60</formula>
    </cfRule>
    <cfRule type="cellIs" dxfId="46" priority="8" operator="between">
      <formula>59.99</formula>
      <formula>76</formula>
    </cfRule>
    <cfRule type="cellIs" dxfId="45" priority="9" operator="greaterThan">
      <formula>93</formula>
    </cfRule>
    <cfRule type="cellIs" dxfId="44" priority="10" operator="between">
      <formula>75.99</formula>
      <formula>93</formula>
    </cfRule>
  </conditionalFormatting>
  <conditionalFormatting sqref="I3:I48">
    <cfRule type="cellIs" dxfId="43" priority="2" operator="between">
      <formula>75.99</formula>
      <formula>93</formula>
    </cfRule>
    <cfRule type="cellIs" dxfId="42" priority="3" operator="greaterThan">
      <formula>93</formula>
    </cfRule>
    <cfRule type="cellIs" dxfId="41" priority="4" operator="lessThan">
      <formula>60</formula>
    </cfRule>
    <cfRule type="cellIs" dxfId="40" priority="5" operator="between">
      <formula>59.99</formula>
      <formula>76</formula>
    </cfRule>
  </conditionalFormatting>
  <conditionalFormatting sqref="I34:I48">
    <cfRule type="cellIs" dxfId="39" priority="6" operator="between">
      <formula>75.99</formula>
      <formula>93</formula>
    </cfRule>
  </conditionalFormatting>
  <conditionalFormatting sqref="L3:M3 L34">
    <cfRule type="cellIs" dxfId="38" priority="11" operator="between">
      <formula>75.99</formula>
      <formula>93</formula>
    </cfRule>
  </conditionalFormatting>
  <conditionalFormatting sqref="L3:M3">
    <cfRule type="cellIs" dxfId="37" priority="12" operator="lessThan">
      <formula>59.99</formula>
    </cfRule>
  </conditionalFormatting>
  <conditionalFormatting sqref="M3:M48">
    <cfRule type="cellIs" dxfId="36" priority="1" operator="between">
      <formula>75.99</formula>
      <formula>60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1CE6-DCC3-4A8F-BE6B-26B8FAD891FA}">
  <dimension ref="A1:O60"/>
  <sheetViews>
    <sheetView topLeftCell="A28" zoomScale="80" zoomScaleNormal="80" workbookViewId="0">
      <selection activeCell="E34" sqref="E34:G48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[5]IQT!$P$7</f>
        <v>86.89</v>
      </c>
      <c r="F3" s="18">
        <f>RANK(E3,$E$3:$E$48)</f>
        <v>5</v>
      </c>
      <c r="G3" s="18">
        <f>RANK(E3,$E$3:$E$15)</f>
        <v>1</v>
      </c>
      <c r="H3" s="18">
        <f>'[5]IRS '!$L$6</f>
        <v>7563758</v>
      </c>
      <c r="I3" s="41">
        <f>SUMPRODUCT(E3:E4,H3:H4)/SUM(H3:H4)</f>
        <v>84.548906130685509</v>
      </c>
      <c r="J3" s="43">
        <f>RANK(I3,$I$3:$I$48)</f>
        <v>5</v>
      </c>
      <c r="K3" s="45">
        <f>RANK(I3,$I$3:$I$15)</f>
        <v>2</v>
      </c>
      <c r="L3" s="63">
        <f>SUMPRODUCT(E3:E15,H3:H15)/SUM(H3:H15)</f>
        <v>79.336365968907586</v>
      </c>
      <c r="M3" s="65">
        <f>SUMPRODUCT(E3:E48,H3:H48)/SUM(H3:H48)</f>
        <v>78.312496633725999</v>
      </c>
    </row>
    <row r="4" spans="1:15" ht="15" x14ac:dyDescent="0.2">
      <c r="A4" s="48"/>
      <c r="B4" s="38"/>
      <c r="C4" s="40"/>
      <c r="D4" s="13" t="s">
        <v>4</v>
      </c>
      <c r="E4" s="17">
        <f>[5]IQT!$P$8</f>
        <v>70.540000000000006</v>
      </c>
      <c r="F4" s="18">
        <f>RANK(E4,$E$3:$E$48)</f>
        <v>36</v>
      </c>
      <c r="G4" s="18">
        <f t="shared" ref="G4:G15" si="0">RANK(E4,$E$3:$E$15)</f>
        <v>11</v>
      </c>
      <c r="H4" s="18">
        <f>'[5]IRS '!$L$7</f>
        <v>1264015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[5]IQT!$P$9</f>
        <v>74.91</v>
      </c>
      <c r="F5" s="18">
        <f t="shared" ref="F5:F48" si="1">RANK(E5,$E$3:$E$48)</f>
        <v>30</v>
      </c>
      <c r="G5" s="18">
        <f t="shared" si="0"/>
        <v>10</v>
      </c>
      <c r="H5" s="18">
        <f>'[5]IRS '!$L$8</f>
        <v>7008708</v>
      </c>
      <c r="I5" s="17">
        <f t="shared" ref="I5:I10" si="2">+E5</f>
        <v>74.91</v>
      </c>
      <c r="J5" s="21">
        <f t="shared" ref="J5:J11" si="3">RANK(I5,$I$3:$I$48)</f>
        <v>25</v>
      </c>
      <c r="K5" s="19">
        <f t="shared" ref="K5:K11" si="4">RANK(I5,$I$3:$I$15)</f>
        <v>9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[5]IQT!$P$10</f>
        <v>76.05</v>
      </c>
      <c r="F6" s="18">
        <f t="shared" si="1"/>
        <v>26</v>
      </c>
      <c r="G6" s="18">
        <f t="shared" si="0"/>
        <v>7</v>
      </c>
      <c r="H6" s="18">
        <f>'[5]IRS '!$L$9</f>
        <v>8425888</v>
      </c>
      <c r="I6" s="17">
        <f t="shared" si="2"/>
        <v>76.05</v>
      </c>
      <c r="J6" s="21">
        <f t="shared" si="3"/>
        <v>22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[5]IQT!$P$11</f>
        <v>78.5</v>
      </c>
      <c r="F7" s="18">
        <f t="shared" si="1"/>
        <v>20</v>
      </c>
      <c r="G7" s="18">
        <f t="shared" si="0"/>
        <v>6</v>
      </c>
      <c r="H7" s="18">
        <f>'[5]IRS '!$L$10</f>
        <v>4954528</v>
      </c>
      <c r="I7" s="17">
        <f t="shared" si="2"/>
        <v>78.5</v>
      </c>
      <c r="J7" s="21">
        <f t="shared" si="3"/>
        <v>16</v>
      </c>
      <c r="K7" s="19">
        <f t="shared" si="4"/>
        <v>6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[5]IQT!$P$12</f>
        <v>80.180000000000007</v>
      </c>
      <c r="F8" s="18">
        <f t="shared" si="1"/>
        <v>15</v>
      </c>
      <c r="G8" s="18">
        <f t="shared" si="0"/>
        <v>4</v>
      </c>
      <c r="H8" s="18">
        <f>'[5]IRS '!$L$11</f>
        <v>6921556</v>
      </c>
      <c r="I8" s="17">
        <f t="shared" si="2"/>
        <v>80.180000000000007</v>
      </c>
      <c r="J8" s="21">
        <f t="shared" si="3"/>
        <v>12</v>
      </c>
      <c r="K8" s="19">
        <f t="shared" si="4"/>
        <v>4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[5]IQT!$P$13</f>
        <v>75.2</v>
      </c>
      <c r="F9" s="18">
        <f t="shared" si="1"/>
        <v>28</v>
      </c>
      <c r="G9" s="18">
        <f t="shared" si="0"/>
        <v>8</v>
      </c>
      <c r="H9" s="18">
        <f>'[5]IRS '!$L$12</f>
        <v>6202382</v>
      </c>
      <c r="I9" s="17">
        <f t="shared" si="2"/>
        <v>75.2</v>
      </c>
      <c r="J9" s="21">
        <f t="shared" si="3"/>
        <v>24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[5]IQT!$P$14</f>
        <v>80.03</v>
      </c>
      <c r="F10" s="18">
        <f t="shared" si="1"/>
        <v>16</v>
      </c>
      <c r="G10" s="18">
        <f t="shared" si="0"/>
        <v>5</v>
      </c>
      <c r="H10" s="18">
        <f>'[5]IRS '!$L$13</f>
        <v>6882767</v>
      </c>
      <c r="I10" s="17">
        <f t="shared" si="2"/>
        <v>80.03</v>
      </c>
      <c r="J10" s="21">
        <f t="shared" si="3"/>
        <v>13</v>
      </c>
      <c r="K10" s="19">
        <f t="shared" si="4"/>
        <v>5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[5]IQT!$P$15</f>
        <v>83.8</v>
      </c>
      <c r="F11" s="18">
        <f>RANK(E11,$E$3:$E$48)</f>
        <v>10</v>
      </c>
      <c r="G11" s="18">
        <f>RANK(E11,$E$3:$E$15)</f>
        <v>3</v>
      </c>
      <c r="H11" s="18">
        <f>'[5]IRS '!$L$14</f>
        <v>6352605</v>
      </c>
      <c r="I11" s="41">
        <f>SUMPRODUCT(E11:E14,H11:H14)/SUM(H11:H14)</f>
        <v>80.8421895038136</v>
      </c>
      <c r="J11" s="43">
        <f t="shared" si="3"/>
        <v>10</v>
      </c>
      <c r="K11" s="45">
        <f t="shared" si="4"/>
        <v>3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[5]IQT!$P$17</f>
        <v>75.16</v>
      </c>
      <c r="F13" s="18">
        <f t="shared" si="1"/>
        <v>29</v>
      </c>
      <c r="G13" s="18">
        <f t="shared" si="0"/>
        <v>9</v>
      </c>
      <c r="H13" s="18">
        <f>'[5]IRS '!$L$16</f>
        <v>3306789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[5]IQT!$P$19</f>
        <v>85.18</v>
      </c>
      <c r="F15" s="18">
        <f t="shared" si="1"/>
        <v>7</v>
      </c>
      <c r="G15" s="18">
        <f t="shared" si="0"/>
        <v>2</v>
      </c>
      <c r="H15" s="18">
        <f>'[5]IRS '!$L$18</f>
        <v>2967149</v>
      </c>
      <c r="I15" s="17">
        <f>+E15</f>
        <v>85.18</v>
      </c>
      <c r="J15" s="21">
        <f>RANK(I15,$I$3:$I$48)</f>
        <v>4</v>
      </c>
      <c r="K15" s="24">
        <f>RANK(I15,$I$3:$I$15)</f>
        <v>1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77.69</v>
      </c>
      <c r="J16" s="43">
        <f>RANK(I16:I19,$I$3:$I$48)</f>
        <v>19</v>
      </c>
      <c r="K16" s="45">
        <f>RANK(I16,$I$16:$I$33)</f>
        <v>8</v>
      </c>
      <c r="L16" s="35">
        <f>SUMPRODUCT(E16:E33,H16:H33)/SUM(H16:H33)</f>
        <v>80.843414860793146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[5]IQT!$P$21</f>
        <v>77.69</v>
      </c>
      <c r="F17" s="18">
        <f>RANK(E17,$E$3:$E$48)</f>
        <v>23</v>
      </c>
      <c r="G17" s="18">
        <f>RANK(E17,$E$16:$E$33)</f>
        <v>11</v>
      </c>
      <c r="H17" s="18">
        <f>'[5]IRS '!$L$33</f>
        <v>2179647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[5]IQT!$P$24</f>
        <v>95.85</v>
      </c>
      <c r="F20" s="18">
        <f t="shared" si="1"/>
        <v>2</v>
      </c>
      <c r="G20" s="18">
        <f>RANK(E20,$E$16:$E$33)</f>
        <v>2</v>
      </c>
      <c r="H20" s="18">
        <f>'[5]IRS '!$L$36</f>
        <v>2525474</v>
      </c>
      <c r="I20" s="41">
        <f>SUMPRODUCT(E20:E21,H20:H21)/SUM(H20:H21)</f>
        <v>95.433880091456857</v>
      </c>
      <c r="J20" s="43">
        <f>RANK(I20,$I$3:$I$48)</f>
        <v>1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[5]IQT!$P$25</f>
        <v>91.99</v>
      </c>
      <c r="F21" s="18">
        <f t="shared" si="1"/>
        <v>4</v>
      </c>
      <c r="G21" s="18">
        <f>RANK(E21,$E$16:$E$33)</f>
        <v>3</v>
      </c>
      <c r="H21" s="18">
        <f>'[5]IRS '!$L$37</f>
        <v>305150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[5]IQT!$P$26</f>
        <v>74.89</v>
      </c>
      <c r="F22" s="18">
        <f t="shared" si="1"/>
        <v>31</v>
      </c>
      <c r="G22" s="18">
        <f t="shared" ref="G22:G32" si="5">RANK(E22,$E$16:$E$33)</f>
        <v>13</v>
      </c>
      <c r="H22" s="18">
        <f>'[5]IRS '!$L$38</f>
        <v>8434626</v>
      </c>
      <c r="I22" s="17">
        <f t="shared" ref="I22:I26" si="6">+E22</f>
        <v>74.89</v>
      </c>
      <c r="J22" s="21">
        <f>RANK(I22,$I$3:$I$48)</f>
        <v>26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[5]IQT!$P$27</f>
        <v>75.87</v>
      </c>
      <c r="F23" s="18">
        <f t="shared" si="1"/>
        <v>27</v>
      </c>
      <c r="G23" s="18">
        <f>RANK(E23,$E$16:$E$33)</f>
        <v>12</v>
      </c>
      <c r="H23" s="18">
        <f>'[5]IRS '!$L$39</f>
        <v>6677774</v>
      </c>
      <c r="I23" s="17">
        <f t="shared" si="6"/>
        <v>75.87</v>
      </c>
      <c r="J23" s="21">
        <f>RANK(I23,$I$3:$I$48)</f>
        <v>23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[5]IQT!$P$28</f>
        <v>79</v>
      </c>
      <c r="F24" s="18">
        <f t="shared" si="1"/>
        <v>19</v>
      </c>
      <c r="G24" s="18">
        <f t="shared" si="5"/>
        <v>10</v>
      </c>
      <c r="H24" s="18">
        <f>'[5]IRS '!$L$40</f>
        <v>7282182</v>
      </c>
      <c r="I24" s="17">
        <f t="shared" si="6"/>
        <v>79</v>
      </c>
      <c r="J24" s="21">
        <f t="shared" ref="J24:J48" si="8">RANK(I24,$I$3:$I$48)</f>
        <v>15</v>
      </c>
      <c r="K24" s="19">
        <f t="shared" si="7"/>
        <v>7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[5]IQT!$P$29</f>
        <v>82.37</v>
      </c>
      <c r="F25" s="18">
        <f t="shared" si="1"/>
        <v>11</v>
      </c>
      <c r="G25" s="18">
        <f t="shared" si="5"/>
        <v>6</v>
      </c>
      <c r="H25" s="18">
        <f>'[5]IRS '!$L$41</f>
        <v>3990596</v>
      </c>
      <c r="I25" s="17">
        <f t="shared" si="6"/>
        <v>82.37</v>
      </c>
      <c r="J25" s="21">
        <f t="shared" si="8"/>
        <v>9</v>
      </c>
      <c r="K25" s="19">
        <f t="shared" si="7"/>
        <v>5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[5]IQT!$P$30</f>
        <v>84.29</v>
      </c>
      <c r="F26" s="18">
        <f t="shared" si="1"/>
        <v>9</v>
      </c>
      <c r="G26" s="18">
        <f t="shared" si="5"/>
        <v>5</v>
      </c>
      <c r="H26" s="18">
        <f>'[5]IRS '!$L$42</f>
        <v>2869322</v>
      </c>
      <c r="I26" s="17">
        <f t="shared" si="6"/>
        <v>84.29</v>
      </c>
      <c r="J26" s="21">
        <f t="shared" si="8"/>
        <v>7</v>
      </c>
      <c r="K26" s="19">
        <f t="shared" si="7"/>
        <v>3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[5]IQT!$P$31</f>
        <v>85.58</v>
      </c>
      <c r="F27" s="18">
        <f t="shared" si="1"/>
        <v>6</v>
      </c>
      <c r="G27" s="18">
        <f t="shared" si="5"/>
        <v>4</v>
      </c>
      <c r="H27" s="18">
        <f>'[5]IRS '!$L$43</f>
        <v>1316835</v>
      </c>
      <c r="I27" s="41">
        <f>SUMPRODUCT(E27:E28,H27:H28)/SUM(H27:H28)</f>
        <v>83.313753951885843</v>
      </c>
      <c r="J27" s="43">
        <f>RANK(I27,$I$3:$I$48)</f>
        <v>8</v>
      </c>
      <c r="K27" s="57">
        <f>RANK(I27,$I$16:$I$33)</f>
        <v>4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[5]IQT!$P$32</f>
        <v>81.790000000000006</v>
      </c>
      <c r="F28" s="18">
        <f t="shared" si="1"/>
        <v>12</v>
      </c>
      <c r="G28" s="18">
        <f t="shared" si="5"/>
        <v>7</v>
      </c>
      <c r="H28" s="18">
        <f>'[5]IRS '!$L$44</f>
        <v>1958500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[5]IQT!$P$33</f>
        <v>80.260000000000005</v>
      </c>
      <c r="F29" s="18">
        <f t="shared" si="1"/>
        <v>14</v>
      </c>
      <c r="G29" s="18">
        <f>RANK(E29,$E$16:$E$33)</f>
        <v>8</v>
      </c>
      <c r="H29" s="18">
        <f>'[5]IRS '!$L$45</f>
        <v>3670080</v>
      </c>
      <c r="I29" s="17">
        <f>+E29</f>
        <v>80.260000000000005</v>
      </c>
      <c r="J29" s="21">
        <f t="shared" si="8"/>
        <v>11</v>
      </c>
      <c r="K29" s="19">
        <f>RANK(I29,$I$16:$I$33)</f>
        <v>6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[5]IQT!$P$34</f>
        <v>96.64</v>
      </c>
      <c r="F30" s="18">
        <f>RANK(E30,$E$3:$E$48)</f>
        <v>1</v>
      </c>
      <c r="G30" s="18">
        <f>RANK(E30,$E$16:$E$33)</f>
        <v>1</v>
      </c>
      <c r="H30" s="18">
        <f>'[5]IRS '!$L$46</f>
        <v>2748200</v>
      </c>
      <c r="I30" s="41">
        <f>SUMPRODUCT(E30:E33,H30:H33)/SUM(H30:H33)</f>
        <v>87.887944610849544</v>
      </c>
      <c r="J30" s="43">
        <f>RANK(I30,$I$3:$I$48)</f>
        <v>3</v>
      </c>
      <c r="K30" s="45">
        <f>RANK(I30,$I$16:$I$33)</f>
        <v>2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[5]IQT!$P$36</f>
        <v>79.87</v>
      </c>
      <c r="F32" s="18">
        <f t="shared" si="1"/>
        <v>17</v>
      </c>
      <c r="G32" s="18">
        <f t="shared" si="5"/>
        <v>9</v>
      </c>
      <c r="H32" s="18">
        <f>'[5]IRS '!$L$48</f>
        <v>2999821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[5]IQT!$P$38</f>
        <v>78.09</v>
      </c>
      <c r="F34" s="18">
        <f t="shared" si="1"/>
        <v>22</v>
      </c>
      <c r="G34" s="18">
        <f>RANK(E34,$E$34:$E$48)</f>
        <v>6</v>
      </c>
      <c r="H34" s="18">
        <f>'[5]IRS '!$L$63</f>
        <v>8748002</v>
      </c>
      <c r="I34" s="41">
        <f>SUMPRODUCT(E34:E35,H34:H35)/SUM(H34:H35)</f>
        <v>78.472925472491696</v>
      </c>
      <c r="J34" s="43">
        <f t="shared" si="8"/>
        <v>17</v>
      </c>
      <c r="K34" s="45">
        <f>RANK(I34,$I$34:$I$48)</f>
        <v>4</v>
      </c>
      <c r="L34" s="35">
        <f>SUMPRODUCT(E34:E48,H34:H48)/SUM(H34:H48)</f>
        <v>75.889612803893129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[5]IQT!$P$39</f>
        <v>80.36</v>
      </c>
      <c r="F35" s="18">
        <f t="shared" si="1"/>
        <v>13</v>
      </c>
      <c r="G35" s="18">
        <f t="shared" ref="G35:G48" si="9">RANK(E35,$E$34:$E$48)</f>
        <v>3</v>
      </c>
      <c r="H35" s="18">
        <f>'[5]IRS '!$L$64</f>
        <v>1775146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[5]IQT!$P$40</f>
        <v>71.36</v>
      </c>
      <c r="F36" s="18">
        <f t="shared" si="1"/>
        <v>34</v>
      </c>
      <c r="G36" s="18">
        <f t="shared" si="9"/>
        <v>11</v>
      </c>
      <c r="H36" s="18">
        <f>'[5]IRS '!$L$65</f>
        <v>5152072</v>
      </c>
      <c r="I36" s="41">
        <f>SUMPRODUCT(E36:E37,H36:H37)/SUM(H36:H37)</f>
        <v>70.250187211253774</v>
      </c>
      <c r="J36" s="43">
        <f t="shared" si="8"/>
        <v>30</v>
      </c>
      <c r="K36" s="45">
        <f>RANK(I36,$I$34:$I$48)</f>
        <v>11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[5]IQT!$P$41</f>
        <v>66.959999999999994</v>
      </c>
      <c r="F37" s="18">
        <f t="shared" si="1"/>
        <v>38</v>
      </c>
      <c r="G37" s="18">
        <f t="shared" si="9"/>
        <v>14</v>
      </c>
      <c r="H37" s="18">
        <f>'[5]IRS '!$L$66</f>
        <v>1737845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[5]IQT!$P$42</f>
        <v>78.239999999999995</v>
      </c>
      <c r="F38" s="18">
        <f t="shared" si="1"/>
        <v>21</v>
      </c>
      <c r="G38" s="18">
        <f t="shared" si="9"/>
        <v>5</v>
      </c>
      <c r="H38" s="18">
        <f>'[5]IRS '!$L$67</f>
        <v>5589741</v>
      </c>
      <c r="I38" s="17">
        <f t="shared" ref="I38:I48" si="10">+E38</f>
        <v>78.239999999999995</v>
      </c>
      <c r="J38" s="21">
        <f t="shared" si="8"/>
        <v>18</v>
      </c>
      <c r="K38" s="20">
        <f>RANK(I38,$I$34:$I$48)</f>
        <v>5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[5]IQT!$P$43</f>
        <v>70.58</v>
      </c>
      <c r="F39" s="18">
        <f t="shared" si="1"/>
        <v>35</v>
      </c>
      <c r="G39" s="18">
        <f t="shared" si="9"/>
        <v>12</v>
      </c>
      <c r="H39" s="18">
        <f>'[5]IRS '!$L$68</f>
        <v>1604722</v>
      </c>
      <c r="I39" s="17">
        <f t="shared" si="10"/>
        <v>70.58</v>
      </c>
      <c r="J39" s="21">
        <f t="shared" si="8"/>
        <v>29</v>
      </c>
      <c r="K39" s="20">
        <f t="shared" ref="K39:K48" si="11">RANK(I39,$I$34:$I$48)</f>
        <v>10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[5]IQT!$P$44</f>
        <v>73.709999999999994</v>
      </c>
      <c r="F40" s="18">
        <f t="shared" si="1"/>
        <v>32</v>
      </c>
      <c r="G40" s="18">
        <f t="shared" si="9"/>
        <v>9</v>
      </c>
      <c r="H40" s="18">
        <f>'[5]IRS '!$L$69</f>
        <v>5231629</v>
      </c>
      <c r="I40" s="17">
        <f t="shared" si="10"/>
        <v>73.709999999999994</v>
      </c>
      <c r="J40" s="21">
        <f t="shared" si="8"/>
        <v>27</v>
      </c>
      <c r="K40" s="20">
        <f t="shared" si="11"/>
        <v>8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[5]IQT!$P$45</f>
        <v>84.45</v>
      </c>
      <c r="F41" s="18">
        <f t="shared" si="1"/>
        <v>8</v>
      </c>
      <c r="G41" s="18">
        <f t="shared" si="9"/>
        <v>2</v>
      </c>
      <c r="H41" s="18">
        <f>'[5]IRS '!$L$70</f>
        <v>10378631</v>
      </c>
      <c r="I41" s="17">
        <f t="shared" si="10"/>
        <v>84.45</v>
      </c>
      <c r="J41" s="21">
        <f t="shared" si="8"/>
        <v>6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[5]IQT!$P$46</f>
        <v>68.59</v>
      </c>
      <c r="F42" s="18">
        <f t="shared" si="1"/>
        <v>37</v>
      </c>
      <c r="G42" s="18">
        <f t="shared" si="9"/>
        <v>13</v>
      </c>
      <c r="H42" s="18">
        <f>'[5]IRS '!$L$71</f>
        <v>1302974</v>
      </c>
      <c r="I42" s="17">
        <f t="shared" si="10"/>
        <v>68.59</v>
      </c>
      <c r="J42" s="21">
        <f t="shared" si="8"/>
        <v>31</v>
      </c>
      <c r="K42" s="20">
        <f t="shared" si="11"/>
        <v>12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[5]IQT!$P$47</f>
        <v>79.260000000000005</v>
      </c>
      <c r="F43" s="18">
        <f t="shared" si="1"/>
        <v>18</v>
      </c>
      <c r="G43" s="18">
        <f t="shared" si="9"/>
        <v>4</v>
      </c>
      <c r="H43" s="18">
        <f>'[5]IRS '!$L$72</f>
        <v>7670914</v>
      </c>
      <c r="I43" s="17">
        <f t="shared" si="10"/>
        <v>79.260000000000005</v>
      </c>
      <c r="J43" s="21">
        <f t="shared" si="8"/>
        <v>14</v>
      </c>
      <c r="K43" s="20">
        <f t="shared" si="11"/>
        <v>3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[5]IQT!$P$48</f>
        <v>56.55</v>
      </c>
      <c r="F44" s="18">
        <f t="shared" si="1"/>
        <v>39</v>
      </c>
      <c r="G44" s="18">
        <f t="shared" si="9"/>
        <v>15</v>
      </c>
      <c r="H44" s="18">
        <f>'[5]IRS '!$L$73</f>
        <v>5344665</v>
      </c>
      <c r="I44" s="17">
        <f t="shared" si="10"/>
        <v>56.55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[5]IQT!$P$49</f>
        <v>71.599999999999994</v>
      </c>
      <c r="F45" s="18">
        <f t="shared" si="1"/>
        <v>33</v>
      </c>
      <c r="G45" s="18">
        <f t="shared" si="9"/>
        <v>10</v>
      </c>
      <c r="H45" s="18">
        <f>'[5]IRS '!$L$74</f>
        <v>8229991</v>
      </c>
      <c r="I45" s="17">
        <f t="shared" si="10"/>
        <v>71.599999999999994</v>
      </c>
      <c r="J45" s="21">
        <f t="shared" si="8"/>
        <v>28</v>
      </c>
      <c r="K45" s="20">
        <f t="shared" si="11"/>
        <v>9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[5]IQT!$P$50</f>
        <v>77.19</v>
      </c>
      <c r="F46" s="18">
        <f t="shared" si="1"/>
        <v>24</v>
      </c>
      <c r="G46" s="18">
        <f t="shared" si="9"/>
        <v>7</v>
      </c>
      <c r="H46" s="18">
        <f>'[5]IRS '!$L$75</f>
        <v>6674288</v>
      </c>
      <c r="I46" s="17">
        <f t="shared" si="10"/>
        <v>77.19</v>
      </c>
      <c r="J46" s="21">
        <f t="shared" si="8"/>
        <v>20</v>
      </c>
      <c r="K46" s="20">
        <f t="shared" si="11"/>
        <v>6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[5]IQT!$P$51</f>
        <v>76.31</v>
      </c>
      <c r="F47" s="18">
        <f t="shared" si="1"/>
        <v>25</v>
      </c>
      <c r="G47" s="18">
        <f t="shared" si="9"/>
        <v>8</v>
      </c>
      <c r="H47" s="18">
        <f>'[5]IRS '!$L$76</f>
        <v>3581670</v>
      </c>
      <c r="I47" s="17">
        <f t="shared" si="10"/>
        <v>76.31</v>
      </c>
      <c r="J47" s="21">
        <f t="shared" si="8"/>
        <v>21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[5]IQT!$P$52</f>
        <v>95.16</v>
      </c>
      <c r="F48" s="18">
        <f t="shared" si="1"/>
        <v>3</v>
      </c>
      <c r="G48" s="18">
        <f t="shared" si="9"/>
        <v>1</v>
      </c>
      <c r="H48" s="18">
        <f>'[5]IRS '!$L$77</f>
        <v>2166560</v>
      </c>
      <c r="I48" s="17">
        <f t="shared" si="10"/>
        <v>95.16</v>
      </c>
      <c r="J48" s="21">
        <f t="shared" si="8"/>
        <v>2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L34:L48"/>
    <mergeCell ref="B36:B37"/>
    <mergeCell ref="C36:C37"/>
    <mergeCell ref="I36:I37"/>
    <mergeCell ref="J36:J37"/>
    <mergeCell ref="K36:K37"/>
    <mergeCell ref="K34:K35"/>
    <mergeCell ref="A34:A48"/>
    <mergeCell ref="B34:B35"/>
    <mergeCell ref="C34:C35"/>
    <mergeCell ref="I34:I35"/>
    <mergeCell ref="J34:J35"/>
    <mergeCell ref="B30:B33"/>
    <mergeCell ref="C30:C33"/>
    <mergeCell ref="I30:I33"/>
    <mergeCell ref="J30:J33"/>
    <mergeCell ref="K30:K33"/>
    <mergeCell ref="B27:B28"/>
    <mergeCell ref="C27:C28"/>
    <mergeCell ref="I27:I28"/>
    <mergeCell ref="J27:J28"/>
    <mergeCell ref="K27:K28"/>
    <mergeCell ref="B20:B21"/>
    <mergeCell ref="C20:C21"/>
    <mergeCell ref="I20:I21"/>
    <mergeCell ref="J20:J21"/>
    <mergeCell ref="K20:K21"/>
    <mergeCell ref="C16:C19"/>
    <mergeCell ref="I16:I19"/>
    <mergeCell ref="J16:J19"/>
    <mergeCell ref="K16:K19"/>
    <mergeCell ref="L16:L33"/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</mergeCells>
  <conditionalFormatting sqref="E3:E11 E13 E15 E17 E20:E30 E32 E34:E48">
    <cfRule type="cellIs" dxfId="35" priority="7" operator="lessThan">
      <formula>60</formula>
    </cfRule>
    <cfRule type="cellIs" dxfId="34" priority="8" operator="between">
      <formula>59.99</formula>
      <formula>76</formula>
    </cfRule>
    <cfRule type="cellIs" dxfId="33" priority="9" operator="greaterThan">
      <formula>93</formula>
    </cfRule>
    <cfRule type="cellIs" dxfId="32" priority="10" operator="between">
      <formula>75.99</formula>
      <formula>93</formula>
    </cfRule>
  </conditionalFormatting>
  <conditionalFormatting sqref="I3:I48">
    <cfRule type="cellIs" dxfId="31" priority="2" operator="between">
      <formula>75.99</formula>
      <formula>93</formula>
    </cfRule>
    <cfRule type="cellIs" dxfId="30" priority="3" operator="greaterThan">
      <formula>93</formula>
    </cfRule>
    <cfRule type="cellIs" dxfId="29" priority="4" operator="lessThan">
      <formula>60</formula>
    </cfRule>
    <cfRule type="cellIs" dxfId="28" priority="5" operator="between">
      <formula>59.99</formula>
      <formula>76</formula>
    </cfRule>
  </conditionalFormatting>
  <conditionalFormatting sqref="I34:I48">
    <cfRule type="cellIs" dxfId="27" priority="6" operator="between">
      <formula>75.99</formula>
      <formula>93</formula>
    </cfRule>
  </conditionalFormatting>
  <conditionalFormatting sqref="L3:M3 L34">
    <cfRule type="cellIs" dxfId="26" priority="11" operator="between">
      <formula>75.99</formula>
      <formula>93</formula>
    </cfRule>
  </conditionalFormatting>
  <conditionalFormatting sqref="L3:M3">
    <cfRule type="cellIs" dxfId="25" priority="12" operator="lessThan">
      <formula>59.99</formula>
    </cfRule>
  </conditionalFormatting>
  <conditionalFormatting sqref="M3:M48">
    <cfRule type="cellIs" dxfId="24" priority="1" operator="between">
      <formula>75.99</formula>
      <formula>60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D20D-7E68-450F-99A7-BD1F3DA7527E}">
  <dimension ref="A1:O60"/>
  <sheetViews>
    <sheetView tabSelected="1"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84</v>
      </c>
      <c r="B2" s="14" t="s">
        <v>82</v>
      </c>
      <c r="C2" s="14" t="s">
        <v>26</v>
      </c>
      <c r="D2" s="14" t="s">
        <v>1</v>
      </c>
      <c r="E2" s="14" t="s">
        <v>83</v>
      </c>
      <c r="F2" s="14" t="s">
        <v>37</v>
      </c>
      <c r="G2" s="14" t="s">
        <v>80</v>
      </c>
      <c r="H2" s="15" t="s">
        <v>35</v>
      </c>
      <c r="I2" s="14" t="s">
        <v>36</v>
      </c>
      <c r="J2" s="14" t="s">
        <v>38</v>
      </c>
      <c r="K2" s="14" t="s">
        <v>79</v>
      </c>
      <c r="L2" s="14" t="s">
        <v>81</v>
      </c>
      <c r="M2" s="16" t="s">
        <v>0</v>
      </c>
    </row>
    <row r="3" spans="1:15" ht="15" x14ac:dyDescent="0.2">
      <c r="A3" s="47" t="s">
        <v>76</v>
      </c>
      <c r="B3" s="37" t="s">
        <v>44</v>
      </c>
      <c r="C3" s="39" t="s">
        <v>39</v>
      </c>
      <c r="D3" s="13" t="s">
        <v>3</v>
      </c>
      <c r="E3" s="17">
        <f>[6]IQT!$P$7</f>
        <v>88</v>
      </c>
      <c r="F3" s="18">
        <f>RANK(E3,$E$3:$E$48)</f>
        <v>4</v>
      </c>
      <c r="G3" s="18">
        <f>RANK(E3,$E$3:$E$15)</f>
        <v>1</v>
      </c>
      <c r="H3" s="18">
        <f>'[6]IRS '!$L$6</f>
        <v>6982699</v>
      </c>
      <c r="I3" s="41">
        <f>SUMPRODUCT(E3:E4,H3:H4)/SUM(H3:H4)</f>
        <v>87.081366436467619</v>
      </c>
      <c r="J3" s="43">
        <f>RANK(I3,$I$3:$I$48)</f>
        <v>2</v>
      </c>
      <c r="K3" s="45">
        <f>RANK(I3,$I$3:$I$15)</f>
        <v>1</v>
      </c>
      <c r="L3" s="63">
        <f>SUMPRODUCT(E3:E15,H3:H15)/SUM(H3:H15)</f>
        <v>79.814831409895476</v>
      </c>
      <c r="M3" s="65">
        <f>SUMPRODUCT(E3:E48,H3:H48)/SUM(H3:H48)</f>
        <v>77.928724887811825</v>
      </c>
    </row>
    <row r="4" spans="1:15" ht="15" x14ac:dyDescent="0.2">
      <c r="A4" s="48"/>
      <c r="B4" s="38"/>
      <c r="C4" s="40"/>
      <c r="D4" s="13" t="s">
        <v>4</v>
      </c>
      <c r="E4" s="17">
        <f>[6]IQT!$P$8</f>
        <v>81.599999999999994</v>
      </c>
      <c r="F4" s="18">
        <f>RANK(E4,$E$3:$E$48)</f>
        <v>13</v>
      </c>
      <c r="G4" s="18">
        <f t="shared" ref="G4:G15" si="0">RANK(E4,$E$3:$E$15)</f>
        <v>5</v>
      </c>
      <c r="H4" s="18">
        <f>'[6]IRS '!$L$7</f>
        <v>1170245</v>
      </c>
      <c r="I4" s="42"/>
      <c r="J4" s="44"/>
      <c r="K4" s="46"/>
      <c r="L4" s="64"/>
      <c r="M4" s="66"/>
    </row>
    <row r="5" spans="1:15" ht="15" x14ac:dyDescent="0.2">
      <c r="A5" s="48"/>
      <c r="B5" s="22" t="s">
        <v>45</v>
      </c>
      <c r="C5" s="13" t="s">
        <v>5</v>
      </c>
      <c r="D5" s="13" t="s">
        <v>6</v>
      </c>
      <c r="E5" s="17">
        <f>[6]IQT!$P$9</f>
        <v>74.31</v>
      </c>
      <c r="F5" s="18">
        <f t="shared" ref="F5:F48" si="1">RANK(E5,$E$3:$E$48)</f>
        <v>31</v>
      </c>
      <c r="G5" s="18">
        <f t="shared" si="0"/>
        <v>11</v>
      </c>
      <c r="H5" s="18">
        <f>'[6]IRS '!$L$8</f>
        <v>6439530</v>
      </c>
      <c r="I5" s="17">
        <f t="shared" ref="I5:I10" si="2">+E5</f>
        <v>74.31</v>
      </c>
      <c r="J5" s="21">
        <f t="shared" ref="J5:J11" si="3">RANK(I5,$I$3:$I$48)</f>
        <v>25</v>
      </c>
      <c r="K5" s="19">
        <f t="shared" ref="K5:K11" si="4">RANK(I5,$I$3:$I$15)</f>
        <v>9</v>
      </c>
      <c r="L5" s="64"/>
      <c r="M5" s="66"/>
    </row>
    <row r="6" spans="1:15" ht="15" x14ac:dyDescent="0.2">
      <c r="A6" s="48"/>
      <c r="B6" s="22" t="s">
        <v>46</v>
      </c>
      <c r="C6" s="25" t="s">
        <v>33</v>
      </c>
      <c r="D6" s="25" t="s">
        <v>33</v>
      </c>
      <c r="E6" s="17">
        <f>[6]IQT!$P$10</f>
        <v>75.989999999999995</v>
      </c>
      <c r="F6" s="18">
        <f t="shared" si="1"/>
        <v>24</v>
      </c>
      <c r="G6" s="18">
        <f t="shared" si="0"/>
        <v>8</v>
      </c>
      <c r="H6" s="18">
        <f>'[6]IRS '!$L$9</f>
        <v>7749874</v>
      </c>
      <c r="I6" s="17">
        <f t="shared" si="2"/>
        <v>75.989999999999995</v>
      </c>
      <c r="J6" s="21">
        <f t="shared" si="3"/>
        <v>20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47</v>
      </c>
      <c r="C7" s="13" t="s">
        <v>31</v>
      </c>
      <c r="D7" s="13" t="s">
        <v>31</v>
      </c>
      <c r="E7" s="17">
        <f>[6]IQT!$P$11</f>
        <v>84.3</v>
      </c>
      <c r="F7" s="18">
        <f t="shared" si="1"/>
        <v>8</v>
      </c>
      <c r="G7" s="18">
        <f t="shared" si="0"/>
        <v>4</v>
      </c>
      <c r="H7" s="18">
        <f>'[6]IRS '!$L$10</f>
        <v>4609684</v>
      </c>
      <c r="I7" s="17">
        <f t="shared" si="2"/>
        <v>84.3</v>
      </c>
      <c r="J7" s="21">
        <f t="shared" si="3"/>
        <v>6</v>
      </c>
      <c r="K7" s="19">
        <f t="shared" si="4"/>
        <v>3</v>
      </c>
      <c r="L7" s="64"/>
      <c r="M7" s="66"/>
    </row>
    <row r="8" spans="1:15" ht="15" x14ac:dyDescent="0.2">
      <c r="A8" s="48"/>
      <c r="B8" s="22" t="s">
        <v>48</v>
      </c>
      <c r="C8" s="13" t="s">
        <v>10</v>
      </c>
      <c r="D8" s="13" t="s">
        <v>10</v>
      </c>
      <c r="E8" s="17">
        <f>[6]IQT!$P$12</f>
        <v>78.88</v>
      </c>
      <c r="F8" s="18">
        <f t="shared" si="1"/>
        <v>18</v>
      </c>
      <c r="G8" s="18">
        <f t="shared" si="0"/>
        <v>6</v>
      </c>
      <c r="H8" s="18">
        <f>'[6]IRS '!$L$11</f>
        <v>6417102</v>
      </c>
      <c r="I8" s="17">
        <f t="shared" si="2"/>
        <v>78.88</v>
      </c>
      <c r="J8" s="21">
        <f t="shared" si="3"/>
        <v>15</v>
      </c>
      <c r="K8" s="19">
        <f t="shared" si="4"/>
        <v>5</v>
      </c>
      <c r="L8" s="64"/>
      <c r="M8" s="66"/>
    </row>
    <row r="9" spans="1:15" ht="15" x14ac:dyDescent="0.2">
      <c r="A9" s="48"/>
      <c r="B9" s="22" t="s">
        <v>49</v>
      </c>
      <c r="C9" s="13" t="s">
        <v>32</v>
      </c>
      <c r="D9" s="13" t="s">
        <v>32</v>
      </c>
      <c r="E9" s="17">
        <f>[6]IQT!$P$13</f>
        <v>75.540000000000006</v>
      </c>
      <c r="F9" s="18">
        <f t="shared" si="1"/>
        <v>26</v>
      </c>
      <c r="G9" s="18">
        <f t="shared" si="0"/>
        <v>9</v>
      </c>
      <c r="H9" s="18">
        <f>'[6]IRS '!$L$12</f>
        <v>5722244</v>
      </c>
      <c r="I9" s="17">
        <f t="shared" si="2"/>
        <v>75.540000000000006</v>
      </c>
      <c r="J9" s="21">
        <f t="shared" si="3"/>
        <v>21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50</v>
      </c>
      <c r="C10" s="13" t="s">
        <v>33</v>
      </c>
      <c r="D10" s="13" t="s">
        <v>33</v>
      </c>
      <c r="E10" s="17">
        <f>[6]IQT!$P$14</f>
        <v>77.41</v>
      </c>
      <c r="F10" s="18">
        <f t="shared" si="1"/>
        <v>21</v>
      </c>
      <c r="G10" s="18">
        <f t="shared" si="0"/>
        <v>7</v>
      </c>
      <c r="H10" s="18">
        <f>'[6]IRS '!$L$13</f>
        <v>6316312</v>
      </c>
      <c r="I10" s="17">
        <f t="shared" si="2"/>
        <v>77.41</v>
      </c>
      <c r="J10" s="21">
        <f t="shared" si="3"/>
        <v>18</v>
      </c>
      <c r="K10" s="19">
        <f t="shared" si="4"/>
        <v>6</v>
      </c>
      <c r="L10" s="64"/>
      <c r="M10" s="66"/>
    </row>
    <row r="11" spans="1:15" ht="15" x14ac:dyDescent="0.2">
      <c r="A11" s="48"/>
      <c r="B11" s="50" t="s">
        <v>51</v>
      </c>
      <c r="C11" s="39" t="s">
        <v>41</v>
      </c>
      <c r="D11" s="13" t="s">
        <v>34</v>
      </c>
      <c r="E11" s="17">
        <f>[6]IQT!$P$15</f>
        <v>84.36</v>
      </c>
      <c r="F11" s="18">
        <f>RANK(E11,$E$3:$E$48)</f>
        <v>7</v>
      </c>
      <c r="G11" s="18">
        <f>RANK(E11,$E$3:$E$15)</f>
        <v>3</v>
      </c>
      <c r="H11" s="18">
        <f>'[6]IRS '!$L$14</f>
        <v>5842772</v>
      </c>
      <c r="I11" s="41">
        <f>SUMPRODUCT(E11:E14,H11:H14)/SUM(H11:H14)</f>
        <v>81.201391529087871</v>
      </c>
      <c r="J11" s="43">
        <f t="shared" si="3"/>
        <v>11</v>
      </c>
      <c r="K11" s="45">
        <f t="shared" si="4"/>
        <v>4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27</v>
      </c>
      <c r="E13" s="17">
        <f>[6]IQT!$P$17</f>
        <v>75.180000000000007</v>
      </c>
      <c r="F13" s="18">
        <f t="shared" si="1"/>
        <v>29</v>
      </c>
      <c r="G13" s="18">
        <f t="shared" si="0"/>
        <v>10</v>
      </c>
      <c r="H13" s="18">
        <f>'[6]IRS '!$L$16</f>
        <v>3064911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40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52</v>
      </c>
      <c r="C15" s="13" t="s">
        <v>11</v>
      </c>
      <c r="D15" s="13" t="s">
        <v>11</v>
      </c>
      <c r="E15" s="17">
        <f>[6]IQT!$P$19</f>
        <v>86.54</v>
      </c>
      <c r="F15" s="18">
        <f t="shared" si="1"/>
        <v>5</v>
      </c>
      <c r="G15" s="18">
        <f t="shared" si="0"/>
        <v>2</v>
      </c>
      <c r="H15" s="18">
        <f>'[6]IRS '!$L$18</f>
        <v>2746517</v>
      </c>
      <c r="I15" s="17">
        <f>+E15</f>
        <v>86.54</v>
      </c>
      <c r="J15" s="21">
        <f>RANK(I15,$I$3:$I$48)</f>
        <v>3</v>
      </c>
      <c r="K15" s="24">
        <f>RANK(I15,$I$3:$I$15)</f>
        <v>2</v>
      </c>
      <c r="L15" s="64"/>
      <c r="M15" s="66"/>
    </row>
    <row r="16" spans="1:15" ht="15" x14ac:dyDescent="0.25">
      <c r="A16" s="68" t="s">
        <v>78</v>
      </c>
      <c r="B16" s="50" t="s">
        <v>53</v>
      </c>
      <c r="C16" s="39" t="s">
        <v>41</v>
      </c>
      <c r="D16" s="13" t="s">
        <v>34</v>
      </c>
      <c r="E16"/>
      <c r="F16" s="18"/>
      <c r="G16" s="18"/>
      <c r="H16" s="18"/>
      <c r="I16" s="41">
        <f>SUMPRODUCT(E16:E19,H16:H19)/SUM(H16:H19)</f>
        <v>80.87</v>
      </c>
      <c r="J16" s="43">
        <f>RANK(I16:I19,$I$3:$I$48)</f>
        <v>12</v>
      </c>
      <c r="K16" s="45">
        <f>RANK(I16,$I$16:$I$33)</f>
        <v>5</v>
      </c>
      <c r="L16" s="35">
        <f>SUMPRODUCT(E16:E33,H16:H33)/SUM(H16:H33)</f>
        <v>79.030858724598573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[6]IQT!$P$21</f>
        <v>80.87</v>
      </c>
      <c r="F17" s="18">
        <f>RANK(E17,$E$3:$E$48)</f>
        <v>14</v>
      </c>
      <c r="G17" s="18">
        <f>RANK(E17,$E$16:$E$33)</f>
        <v>6</v>
      </c>
      <c r="H17" s="18">
        <f>'[6]IRS '!$L$33</f>
        <v>2013754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27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40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54</v>
      </c>
      <c r="C20" s="39" t="s">
        <v>39</v>
      </c>
      <c r="D20" s="13" t="s">
        <v>3</v>
      </c>
      <c r="E20" s="17">
        <f>[6]IQT!$P$24</f>
        <v>83.35</v>
      </c>
      <c r="F20" s="18">
        <f t="shared" si="1"/>
        <v>10</v>
      </c>
      <c r="G20" s="18">
        <f>RANK(E20,$E$16:$E$33)</f>
        <v>4</v>
      </c>
      <c r="H20" s="18">
        <f>'[6]IRS '!$L$36</f>
        <v>2315773</v>
      </c>
      <c r="I20" s="41">
        <f>SUMPRODUCT(E20:E21,H20:H21)/SUM(H20:H21)</f>
        <v>84.762279628164208</v>
      </c>
      <c r="J20" s="43">
        <f>RANK(I20,$I$3:$I$48)</f>
        <v>5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[6]IQT!$P$25</f>
        <v>96.24</v>
      </c>
      <c r="F21" s="18">
        <f t="shared" si="1"/>
        <v>1</v>
      </c>
      <c r="G21" s="18">
        <f>RANK(E21,$E$16:$E$33)</f>
        <v>1</v>
      </c>
      <c r="H21" s="18">
        <f>'[6]IRS '!$L$37</f>
        <v>284945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55</v>
      </c>
      <c r="C22" s="13" t="s">
        <v>5</v>
      </c>
      <c r="D22" s="13" t="s">
        <v>6</v>
      </c>
      <c r="E22" s="17">
        <f>[6]IQT!$P$26</f>
        <v>73.459999999999994</v>
      </c>
      <c r="F22" s="18">
        <f t="shared" si="1"/>
        <v>32</v>
      </c>
      <c r="G22" s="18">
        <f t="shared" ref="G22:G32" si="5">RANK(E22,$E$16:$E$33)</f>
        <v>13</v>
      </c>
      <c r="H22" s="18">
        <f>'[6]IRS '!$L$38</f>
        <v>7812529</v>
      </c>
      <c r="I22" s="17">
        <f t="shared" ref="I22:I26" si="6">+E22</f>
        <v>73.459999999999994</v>
      </c>
      <c r="J22" s="21">
        <f>RANK(I22,$I$3:$I$48)</f>
        <v>26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56</v>
      </c>
      <c r="C23" s="25" t="s">
        <v>33</v>
      </c>
      <c r="D23" s="25" t="s">
        <v>33</v>
      </c>
      <c r="E23" s="17">
        <f>[6]IQT!$P$27</f>
        <v>74.849999999999994</v>
      </c>
      <c r="F23" s="18">
        <f t="shared" si="1"/>
        <v>30</v>
      </c>
      <c r="G23" s="18">
        <f>RANK(E23,$E$16:$E$33)</f>
        <v>12</v>
      </c>
      <c r="H23" s="18">
        <f>'[6]IRS '!$L$39</f>
        <v>6167670</v>
      </c>
      <c r="I23" s="17">
        <f t="shared" si="6"/>
        <v>74.849999999999994</v>
      </c>
      <c r="J23" s="21">
        <f>RANK(I23,$I$3:$I$48)</f>
        <v>24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57</v>
      </c>
      <c r="C24" s="13" t="s">
        <v>8</v>
      </c>
      <c r="D24" s="13" t="s">
        <v>9</v>
      </c>
      <c r="E24" s="17">
        <f>[6]IQT!$P$28</f>
        <v>79.34</v>
      </c>
      <c r="F24" s="18">
        <f t="shared" si="1"/>
        <v>17</v>
      </c>
      <c r="G24" s="18">
        <f t="shared" si="5"/>
        <v>9</v>
      </c>
      <c r="H24" s="18">
        <f>'[6]IRS '!$L$40</f>
        <v>6791289</v>
      </c>
      <c r="I24" s="17">
        <f t="shared" si="6"/>
        <v>79.34</v>
      </c>
      <c r="J24" s="21">
        <f t="shared" ref="J24:J48" si="8">RANK(I24,$I$3:$I$48)</f>
        <v>14</v>
      </c>
      <c r="K24" s="19">
        <f t="shared" si="7"/>
        <v>7</v>
      </c>
      <c r="L24" s="36"/>
      <c r="M24" s="66"/>
    </row>
    <row r="25" spans="1:15" ht="15" x14ac:dyDescent="0.2">
      <c r="A25" s="69"/>
      <c r="B25" s="22" t="s">
        <v>58</v>
      </c>
      <c r="C25" s="13" t="s">
        <v>31</v>
      </c>
      <c r="D25" s="13" t="s">
        <v>31</v>
      </c>
      <c r="E25" s="17">
        <f>[6]IQT!$P$29</f>
        <v>82.07</v>
      </c>
      <c r="F25" s="18">
        <f t="shared" si="1"/>
        <v>12</v>
      </c>
      <c r="G25" s="18">
        <f t="shared" si="5"/>
        <v>5</v>
      </c>
      <c r="H25" s="18">
        <f>'[6]IRS '!$L$41</f>
        <v>3644862</v>
      </c>
      <c r="I25" s="17">
        <f t="shared" si="6"/>
        <v>82.07</v>
      </c>
      <c r="J25" s="21">
        <f t="shared" si="8"/>
        <v>9</v>
      </c>
      <c r="K25" s="19">
        <f t="shared" si="7"/>
        <v>4</v>
      </c>
      <c r="L25" s="36"/>
      <c r="M25" s="66"/>
    </row>
    <row r="26" spans="1:15" ht="15" x14ac:dyDescent="0.2">
      <c r="A26" s="69"/>
      <c r="B26" s="22" t="s">
        <v>59</v>
      </c>
      <c r="C26" s="13" t="s">
        <v>10</v>
      </c>
      <c r="D26" s="13" t="s">
        <v>10</v>
      </c>
      <c r="E26" s="17">
        <f>[6]IQT!$P$30</f>
        <v>77.88</v>
      </c>
      <c r="F26" s="18">
        <f t="shared" si="1"/>
        <v>20</v>
      </c>
      <c r="G26" s="18">
        <f t="shared" si="5"/>
        <v>10</v>
      </c>
      <c r="H26" s="18">
        <f>'[6]IRS '!$L$42</f>
        <v>2586244</v>
      </c>
      <c r="I26" s="17">
        <f t="shared" si="6"/>
        <v>77.88</v>
      </c>
      <c r="J26" s="21">
        <f t="shared" si="8"/>
        <v>17</v>
      </c>
      <c r="K26" s="19">
        <f t="shared" si="7"/>
        <v>8</v>
      </c>
      <c r="L26" s="36"/>
      <c r="M26" s="66"/>
    </row>
    <row r="27" spans="1:15" ht="15" x14ac:dyDescent="0.2">
      <c r="A27" s="69"/>
      <c r="B27" s="37" t="s">
        <v>60</v>
      </c>
      <c r="C27" s="39" t="s">
        <v>42</v>
      </c>
      <c r="D27" s="13" t="s">
        <v>30</v>
      </c>
      <c r="E27" s="17">
        <f>[6]IQT!$P$31</f>
        <v>80.099999999999994</v>
      </c>
      <c r="F27" s="18">
        <f t="shared" si="1"/>
        <v>15</v>
      </c>
      <c r="G27" s="18">
        <f t="shared" si="5"/>
        <v>7</v>
      </c>
      <c r="H27" s="18">
        <f>'[6]IRS '!$L$43</f>
        <v>1211911.5494266094</v>
      </c>
      <c r="I27" s="41">
        <f>SUMPRODUCT(E27:E28,H27:H28)/SUM(H27:H28)</f>
        <v>82.591891709038237</v>
      </c>
      <c r="J27" s="43">
        <f>RANK(I27,$I$3:$I$48)</f>
        <v>8</v>
      </c>
      <c r="K27" s="57">
        <f>RANK(I27,$I$16:$I$33)</f>
        <v>3</v>
      </c>
      <c r="L27" s="36"/>
      <c r="M27" s="66"/>
    </row>
    <row r="28" spans="1:15" ht="15" x14ac:dyDescent="0.2">
      <c r="A28" s="69"/>
      <c r="B28" s="38"/>
      <c r="C28" s="40"/>
      <c r="D28" s="13" t="s">
        <v>88</v>
      </c>
      <c r="E28" s="17">
        <f>[6]IQT!$P$32</f>
        <v>84.26</v>
      </c>
      <c r="F28" s="18">
        <f t="shared" si="1"/>
        <v>9</v>
      </c>
      <c r="G28" s="18">
        <f t="shared" si="5"/>
        <v>3</v>
      </c>
      <c r="H28" s="18">
        <f>'[6]IRS '!$L$44</f>
        <v>1810405.4505733906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61</v>
      </c>
      <c r="C29" s="13" t="s">
        <v>4</v>
      </c>
      <c r="D29" s="13" t="s">
        <v>4</v>
      </c>
      <c r="E29" s="17">
        <f>[6]IQT!$P$33</f>
        <v>79.739999999999995</v>
      </c>
      <c r="F29" s="18">
        <f t="shared" si="1"/>
        <v>16</v>
      </c>
      <c r="G29" s="18">
        <f>RANK(E29,$E$16:$E$33)</f>
        <v>8</v>
      </c>
      <c r="H29" s="18">
        <f>'[6]IRS '!$L$45</f>
        <v>3357017</v>
      </c>
      <c r="I29" s="17">
        <f>+E29</f>
        <v>79.739999999999995</v>
      </c>
      <c r="J29" s="21">
        <f t="shared" si="8"/>
        <v>13</v>
      </c>
      <c r="K29" s="19">
        <f>RANK(I29,$I$16:$I$33)</f>
        <v>6</v>
      </c>
      <c r="L29" s="36"/>
      <c r="M29" s="66"/>
    </row>
    <row r="30" spans="1:15" ht="15" x14ac:dyDescent="0.2">
      <c r="A30" s="69"/>
      <c r="B30" s="50" t="s">
        <v>62</v>
      </c>
      <c r="C30" s="39" t="s">
        <v>41</v>
      </c>
      <c r="D30" s="13" t="s">
        <v>34</v>
      </c>
      <c r="E30" s="17">
        <f>[6]IQT!$P$34</f>
        <v>92.73</v>
      </c>
      <c r="F30" s="18">
        <f>RANK(E30,$E$3:$E$48)</f>
        <v>2</v>
      </c>
      <c r="G30" s="18">
        <f>RANK(E30,$E$16:$E$33)</f>
        <v>2</v>
      </c>
      <c r="H30" s="18">
        <f>'[6]IRS '!$L$46</f>
        <v>2559054</v>
      </c>
      <c r="I30" s="41">
        <f>SUMPRODUCT(E30:E33,H30:H33)/SUM(H30:H33)</f>
        <v>84.1552373725264</v>
      </c>
      <c r="J30" s="43">
        <f>RANK(I30,$I$3:$I$48)</f>
        <v>7</v>
      </c>
      <c r="K30" s="45">
        <f>RANK(I30,$I$16:$I$33)</f>
        <v>2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27</v>
      </c>
      <c r="E32" s="17">
        <f>[6]IQT!$P$36</f>
        <v>76.260000000000005</v>
      </c>
      <c r="F32" s="18">
        <f t="shared" si="1"/>
        <v>22</v>
      </c>
      <c r="G32" s="18">
        <f t="shared" si="5"/>
        <v>11</v>
      </c>
      <c r="H32" s="18">
        <f>'[6]IRS '!$L$48</f>
        <v>2779306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40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77</v>
      </c>
      <c r="B34" s="37" t="s">
        <v>63</v>
      </c>
      <c r="C34" s="39" t="s">
        <v>43</v>
      </c>
      <c r="D34" s="13" t="s">
        <v>28</v>
      </c>
      <c r="E34" s="17">
        <f>[6]IQT!$P$38</f>
        <v>82.42</v>
      </c>
      <c r="F34" s="18">
        <f t="shared" si="1"/>
        <v>11</v>
      </c>
      <c r="G34" s="18">
        <f>RANK(E34,$E$34:$E$48)</f>
        <v>3</v>
      </c>
      <c r="H34" s="18">
        <f>'[6]IRS '!$L$63</f>
        <v>7955105</v>
      </c>
      <c r="I34" s="41">
        <f>SUMPRODUCT(E34:E35,H34:H35)/SUM(H34:H35)</f>
        <v>81.289164338690938</v>
      </c>
      <c r="J34" s="43">
        <f t="shared" si="8"/>
        <v>10</v>
      </c>
      <c r="K34" s="45">
        <f>RANK(I34,$I$34:$I$48)</f>
        <v>3</v>
      </c>
      <c r="L34" s="35">
        <f>SUMPRODUCT(E34:E48,H34:H48)/SUM(H34:H48)</f>
        <v>75.663999668159121</v>
      </c>
      <c r="M34" s="66"/>
      <c r="O34" s="4"/>
    </row>
    <row r="35" spans="1:15" ht="15" x14ac:dyDescent="0.2">
      <c r="A35" s="48"/>
      <c r="B35" s="38"/>
      <c r="C35" s="40"/>
      <c r="D35" s="13" t="s">
        <v>23</v>
      </c>
      <c r="E35" s="17">
        <f>[6]IQT!$P$39</f>
        <v>75.84</v>
      </c>
      <c r="F35" s="18">
        <f t="shared" si="1"/>
        <v>25</v>
      </c>
      <c r="G35" s="18">
        <f t="shared" ref="G35:G48" si="9">RANK(E35,$E$34:$E$48)</f>
        <v>6</v>
      </c>
      <c r="H35" s="18">
        <f>'[6]IRS '!$L$64</f>
        <v>1650880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64</v>
      </c>
      <c r="C36" s="39" t="s">
        <v>43</v>
      </c>
      <c r="D36" s="13" t="s">
        <v>28</v>
      </c>
      <c r="E36" s="17">
        <f>[6]IQT!$P$40</f>
        <v>69.069999999999993</v>
      </c>
      <c r="F36" s="18">
        <f t="shared" si="1"/>
        <v>36</v>
      </c>
      <c r="G36" s="18">
        <f t="shared" si="9"/>
        <v>12</v>
      </c>
      <c r="H36" s="18">
        <f>'[6]IRS '!$L$65</f>
        <v>4799317</v>
      </c>
      <c r="I36" s="41">
        <f>SUMPRODUCT(E36:E37,H36:H37)/SUM(H36:H37)</f>
        <v>69.841796349216295</v>
      </c>
      <c r="J36" s="43">
        <f t="shared" si="8"/>
        <v>29</v>
      </c>
      <c r="K36" s="45">
        <f>RANK(I36,$I$34:$I$48)</f>
        <v>10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23</v>
      </c>
      <c r="E37" s="17">
        <f>[6]IQT!$P$41</f>
        <v>72.16</v>
      </c>
      <c r="F37" s="18">
        <f t="shared" si="1"/>
        <v>34</v>
      </c>
      <c r="G37" s="18">
        <f t="shared" si="9"/>
        <v>10</v>
      </c>
      <c r="H37" s="18">
        <f>'[6]IRS '!$L$66</f>
        <v>1597830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65</v>
      </c>
      <c r="C38" s="13" t="s">
        <v>12</v>
      </c>
      <c r="D38" s="13" t="s">
        <v>12</v>
      </c>
      <c r="E38" s="17">
        <f>[6]IQT!$P$42</f>
        <v>66.239999999999995</v>
      </c>
      <c r="F38" s="18">
        <f t="shared" si="1"/>
        <v>38</v>
      </c>
      <c r="G38" s="18">
        <f t="shared" si="9"/>
        <v>14</v>
      </c>
      <c r="H38" s="18">
        <f>'[6]IRS '!$L$67</f>
        <v>5199474</v>
      </c>
      <c r="I38" s="17">
        <f t="shared" ref="I38:I48" si="10">+E38</f>
        <v>66.239999999999995</v>
      </c>
      <c r="J38" s="21">
        <f t="shared" si="8"/>
        <v>31</v>
      </c>
      <c r="K38" s="20">
        <f>RANK(I38,$I$34:$I$48)</f>
        <v>12</v>
      </c>
      <c r="L38" s="36"/>
      <c r="M38" s="66"/>
      <c r="O38" s="4"/>
    </row>
    <row r="39" spans="1:15" ht="15" x14ac:dyDescent="0.2">
      <c r="A39" s="48"/>
      <c r="B39" s="22" t="s">
        <v>66</v>
      </c>
      <c r="C39" s="13" t="s">
        <v>29</v>
      </c>
      <c r="D39" s="13" t="s">
        <v>29</v>
      </c>
      <c r="E39" s="17">
        <f>[6]IQT!$P$43</f>
        <v>72.22</v>
      </c>
      <c r="F39" s="18">
        <f t="shared" si="1"/>
        <v>33</v>
      </c>
      <c r="G39" s="18">
        <f t="shared" si="9"/>
        <v>9</v>
      </c>
      <c r="H39" s="18">
        <f>'[6]IRS '!$L$68</f>
        <v>1475888</v>
      </c>
      <c r="I39" s="17">
        <f t="shared" si="10"/>
        <v>72.22</v>
      </c>
      <c r="J39" s="21">
        <f t="shared" si="8"/>
        <v>27</v>
      </c>
      <c r="K39" s="20">
        <f t="shared" ref="K39:K48" si="11">RANK(I39,$I$34:$I$48)</f>
        <v>8</v>
      </c>
      <c r="L39" s="36"/>
      <c r="M39" s="66"/>
      <c r="O39" s="4"/>
    </row>
    <row r="40" spans="1:15" ht="15" x14ac:dyDescent="0.2">
      <c r="A40" s="48"/>
      <c r="B40" s="22" t="s">
        <v>67</v>
      </c>
      <c r="C40" s="13" t="s">
        <v>19</v>
      </c>
      <c r="D40" s="13" t="s">
        <v>19</v>
      </c>
      <c r="E40" s="17">
        <f>[6]IQT!$P$44</f>
        <v>71.010000000000005</v>
      </c>
      <c r="F40" s="18">
        <f t="shared" si="1"/>
        <v>35</v>
      </c>
      <c r="G40" s="18">
        <f t="shared" si="9"/>
        <v>11</v>
      </c>
      <c r="H40" s="18">
        <f>'[6]IRS '!$L$69</f>
        <v>4637809</v>
      </c>
      <c r="I40" s="17">
        <f t="shared" si="10"/>
        <v>71.010000000000005</v>
      </c>
      <c r="J40" s="21">
        <f t="shared" si="8"/>
        <v>28</v>
      </c>
      <c r="K40" s="20">
        <f t="shared" si="11"/>
        <v>9</v>
      </c>
      <c r="L40" s="36"/>
      <c r="M40" s="66"/>
      <c r="O40" s="4"/>
    </row>
    <row r="41" spans="1:15" ht="15" x14ac:dyDescent="0.2">
      <c r="A41" s="48"/>
      <c r="B41" s="22" t="s">
        <v>68</v>
      </c>
      <c r="C41" s="13" t="s">
        <v>24</v>
      </c>
      <c r="D41" s="13" t="s">
        <v>24</v>
      </c>
      <c r="E41" s="17">
        <f>[6]IQT!$P$45</f>
        <v>86.15</v>
      </c>
      <c r="F41" s="18">
        <f t="shared" si="1"/>
        <v>6</v>
      </c>
      <c r="G41" s="18">
        <f t="shared" si="9"/>
        <v>2</v>
      </c>
      <c r="H41" s="18">
        <f>'[6]IRS '!$L$70</f>
        <v>9549199</v>
      </c>
      <c r="I41" s="17">
        <f t="shared" si="10"/>
        <v>86.15</v>
      </c>
      <c r="J41" s="21">
        <f t="shared" si="8"/>
        <v>4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69</v>
      </c>
      <c r="C42" s="13" t="s">
        <v>12</v>
      </c>
      <c r="D42" s="13" t="s">
        <v>12</v>
      </c>
      <c r="E42" s="17">
        <f>[6]IQT!$P$46</f>
        <v>66.92</v>
      </c>
      <c r="F42" s="18">
        <f t="shared" si="1"/>
        <v>37</v>
      </c>
      <c r="G42" s="18">
        <f t="shared" si="9"/>
        <v>13</v>
      </c>
      <c r="H42" s="18">
        <f>'[6]IRS '!$L$71</f>
        <v>1181959</v>
      </c>
      <c r="I42" s="17">
        <f t="shared" si="10"/>
        <v>66.92</v>
      </c>
      <c r="J42" s="21">
        <f t="shared" si="8"/>
        <v>30</v>
      </c>
      <c r="K42" s="20">
        <f t="shared" si="11"/>
        <v>11</v>
      </c>
      <c r="L42" s="36"/>
      <c r="M42" s="66"/>
      <c r="O42" s="4"/>
    </row>
    <row r="43" spans="1:15" ht="15" x14ac:dyDescent="0.2">
      <c r="A43" s="48"/>
      <c r="B43" s="22" t="s">
        <v>70</v>
      </c>
      <c r="C43" s="13" t="s">
        <v>25</v>
      </c>
      <c r="D43" s="13" t="s">
        <v>25</v>
      </c>
      <c r="E43" s="17">
        <f>[6]IQT!$P$47</f>
        <v>76.180000000000007</v>
      </c>
      <c r="F43" s="18">
        <f t="shared" si="1"/>
        <v>23</v>
      </c>
      <c r="G43" s="18">
        <f t="shared" si="9"/>
        <v>5</v>
      </c>
      <c r="H43" s="18">
        <f>'[6]IRS '!$L$72</f>
        <v>6451725</v>
      </c>
      <c r="I43" s="17">
        <f t="shared" si="10"/>
        <v>76.180000000000007</v>
      </c>
      <c r="J43" s="21">
        <f t="shared" si="8"/>
        <v>19</v>
      </c>
      <c r="K43" s="20">
        <f t="shared" si="11"/>
        <v>5</v>
      </c>
      <c r="L43" s="36"/>
      <c r="M43" s="66"/>
      <c r="O43" s="4"/>
    </row>
    <row r="44" spans="1:15" ht="15" x14ac:dyDescent="0.2">
      <c r="A44" s="48"/>
      <c r="B44" s="22" t="s">
        <v>71</v>
      </c>
      <c r="C44" s="13" t="s">
        <v>21</v>
      </c>
      <c r="D44" s="13" t="s">
        <v>21</v>
      </c>
      <c r="E44" s="17">
        <f>[6]IQT!$P$48</f>
        <v>60.13</v>
      </c>
      <c r="F44" s="18">
        <f t="shared" si="1"/>
        <v>39</v>
      </c>
      <c r="G44" s="18">
        <f t="shared" si="9"/>
        <v>15</v>
      </c>
      <c r="H44" s="18">
        <f>'[6]IRS '!$L$73</f>
        <v>5021334</v>
      </c>
      <c r="I44" s="17">
        <f t="shared" si="10"/>
        <v>60.13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72</v>
      </c>
      <c r="C45" s="13" t="s">
        <v>20</v>
      </c>
      <c r="D45" s="13" t="s">
        <v>20</v>
      </c>
      <c r="E45" s="17">
        <f>[6]IQT!$P$49</f>
        <v>75.36</v>
      </c>
      <c r="F45" s="18">
        <f t="shared" si="1"/>
        <v>28</v>
      </c>
      <c r="G45" s="18">
        <f t="shared" si="9"/>
        <v>8</v>
      </c>
      <c r="H45" s="18">
        <f>'[6]IRS '!$L$74</f>
        <v>7617240</v>
      </c>
      <c r="I45" s="17">
        <f t="shared" si="10"/>
        <v>75.36</v>
      </c>
      <c r="J45" s="21">
        <f t="shared" si="8"/>
        <v>23</v>
      </c>
      <c r="K45" s="20">
        <f t="shared" si="11"/>
        <v>7</v>
      </c>
      <c r="L45" s="36"/>
      <c r="M45" s="66"/>
      <c r="O45" s="4"/>
    </row>
    <row r="46" spans="1:15" ht="15" x14ac:dyDescent="0.2">
      <c r="A46" s="48"/>
      <c r="B46" s="22" t="s">
        <v>73</v>
      </c>
      <c r="C46" s="13" t="s">
        <v>20</v>
      </c>
      <c r="D46" s="13" t="s">
        <v>20</v>
      </c>
      <c r="E46" s="17">
        <f>[6]IQT!$P$50</f>
        <v>78.45</v>
      </c>
      <c r="F46" s="18">
        <f t="shared" si="1"/>
        <v>19</v>
      </c>
      <c r="G46" s="18">
        <f t="shared" si="9"/>
        <v>4</v>
      </c>
      <c r="H46" s="18">
        <f>'[6]IRS '!$L$75</f>
        <v>6150411</v>
      </c>
      <c r="I46" s="17">
        <f t="shared" si="10"/>
        <v>78.45</v>
      </c>
      <c r="J46" s="21">
        <f t="shared" si="8"/>
        <v>16</v>
      </c>
      <c r="K46" s="20">
        <f t="shared" si="11"/>
        <v>4</v>
      </c>
      <c r="L46" s="36"/>
      <c r="M46" s="66"/>
      <c r="O46" s="4"/>
    </row>
    <row r="47" spans="1:15" ht="15" x14ac:dyDescent="0.2">
      <c r="A47" s="48"/>
      <c r="B47" s="22" t="s">
        <v>74</v>
      </c>
      <c r="C47" s="13" t="s">
        <v>22</v>
      </c>
      <c r="D47" s="13" t="s">
        <v>22</v>
      </c>
      <c r="E47" s="17">
        <f>[6]IQT!$P$51</f>
        <v>75.39</v>
      </c>
      <c r="F47" s="18">
        <f t="shared" si="1"/>
        <v>27</v>
      </c>
      <c r="G47" s="18">
        <f t="shared" si="9"/>
        <v>7</v>
      </c>
      <c r="H47" s="18">
        <f>'[6]IRS '!$L$76</f>
        <v>3323621</v>
      </c>
      <c r="I47" s="17">
        <f t="shared" si="10"/>
        <v>75.39</v>
      </c>
      <c r="J47" s="21">
        <f t="shared" si="8"/>
        <v>22</v>
      </c>
      <c r="K47" s="20">
        <f t="shared" si="11"/>
        <v>6</v>
      </c>
      <c r="L47" s="36"/>
      <c r="M47" s="66"/>
      <c r="O47" s="4"/>
    </row>
    <row r="48" spans="1:15" ht="15" x14ac:dyDescent="0.2">
      <c r="A48" s="49"/>
      <c r="B48" s="22" t="s">
        <v>75</v>
      </c>
      <c r="C48" s="13" t="s">
        <v>13</v>
      </c>
      <c r="D48" s="13" t="s">
        <v>13</v>
      </c>
      <c r="E48" s="17">
        <f>[6]IQT!$P$52</f>
        <v>90.59</v>
      </c>
      <c r="F48" s="18">
        <f t="shared" si="1"/>
        <v>3</v>
      </c>
      <c r="G48" s="18">
        <f t="shared" si="9"/>
        <v>1</v>
      </c>
      <c r="H48" s="18">
        <f>'[6]IRS '!$L$77</f>
        <v>1999405</v>
      </c>
      <c r="I48" s="17">
        <f t="shared" si="10"/>
        <v>90.59</v>
      </c>
      <c r="J48" s="21">
        <f t="shared" si="8"/>
        <v>1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23" priority="7" operator="lessThan">
      <formula>60</formula>
    </cfRule>
    <cfRule type="cellIs" dxfId="22" priority="8" operator="between">
      <formula>59.99</formula>
      <formula>76</formula>
    </cfRule>
    <cfRule type="cellIs" dxfId="21" priority="9" operator="greaterThan">
      <formula>93</formula>
    </cfRule>
    <cfRule type="cellIs" dxfId="20" priority="10" operator="between">
      <formula>75.99</formula>
      <formula>93</formula>
    </cfRule>
  </conditionalFormatting>
  <conditionalFormatting sqref="I3:I48">
    <cfRule type="cellIs" dxfId="19" priority="2" operator="between">
      <formula>75.99</formula>
      <formula>93</formula>
    </cfRule>
    <cfRule type="cellIs" dxfId="18" priority="3" operator="greaterThan">
      <formula>93</formula>
    </cfRule>
    <cfRule type="cellIs" dxfId="17" priority="4" operator="lessThan">
      <formula>60</formula>
    </cfRule>
    <cfRule type="cellIs" dxfId="16" priority="5" operator="between">
      <formula>59.99</formula>
      <formula>76</formula>
    </cfRule>
  </conditionalFormatting>
  <conditionalFormatting sqref="I34:I48">
    <cfRule type="cellIs" dxfId="15" priority="6" operator="between">
      <formula>75.99</formula>
      <formula>93</formula>
    </cfRule>
  </conditionalFormatting>
  <conditionalFormatting sqref="L3:M3 L34">
    <cfRule type="cellIs" dxfId="14" priority="11" operator="between">
      <formula>75.99</formula>
      <formula>93</formula>
    </cfRule>
  </conditionalFormatting>
  <conditionalFormatting sqref="L3:M3">
    <cfRule type="cellIs" dxfId="13" priority="12" operator="lessThan">
      <formula>59.99</formula>
    </cfRule>
  </conditionalFormatting>
  <conditionalFormatting sqref="M3:M48">
    <cfRule type="cellIs" dxfId="12" priority="1" operator="between">
      <formula>75.99</formula>
      <formula>60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zoomScale="85" zoomScaleNormal="85" workbookViewId="0">
      <selection activeCell="F41" sqref="F41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89" t="s">
        <v>94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92.25" customHeight="1" x14ac:dyDescent="0.2">
      <c r="A2" s="26" t="s">
        <v>84</v>
      </c>
      <c r="B2" s="26" t="s">
        <v>82</v>
      </c>
      <c r="C2" s="26" t="s">
        <v>26</v>
      </c>
      <c r="D2" s="26" t="s">
        <v>1</v>
      </c>
      <c r="E2" s="26" t="s">
        <v>85</v>
      </c>
      <c r="F2" s="26" t="s">
        <v>37</v>
      </c>
      <c r="G2" s="26" t="s">
        <v>80</v>
      </c>
      <c r="H2" s="27" t="s">
        <v>87</v>
      </c>
      <c r="I2" s="26" t="s">
        <v>36</v>
      </c>
      <c r="J2" s="26" t="s">
        <v>38</v>
      </c>
      <c r="K2" s="26" t="s">
        <v>79</v>
      </c>
      <c r="L2" s="26" t="s">
        <v>81</v>
      </c>
      <c r="M2" s="26" t="s">
        <v>0</v>
      </c>
    </row>
    <row r="3" spans="1:15" ht="15" customHeight="1" x14ac:dyDescent="0.2">
      <c r="A3" s="80" t="s">
        <v>76</v>
      </c>
      <c r="B3" s="76" t="s">
        <v>44</v>
      </c>
      <c r="C3" s="77" t="s">
        <v>39</v>
      </c>
      <c r="D3" s="28" t="s">
        <v>3</v>
      </c>
      <c r="E3" s="29">
        <f>'[7]MÉDIAS INDICADORES'!$CS$5</f>
        <v>86.866033172214685</v>
      </c>
      <c r="F3" s="30">
        <f t="shared" ref="F3:F41" si="0">RANK(E3,$E$3:$E$41)</f>
        <v>7</v>
      </c>
      <c r="G3" s="30">
        <f t="shared" ref="G3:G13" si="1">RANK(E3,$E$3:$E$13)</f>
        <v>2</v>
      </c>
      <c r="H3" s="30">
        <f>'[8]IRS IRO Passageiros Transportad'!$CC$2</f>
        <v>7092675.333333333</v>
      </c>
      <c r="I3" s="78">
        <f>SUMPRODUCT(E3:E4,H3:H4)/SUM(H3:H4)</f>
        <v>86.392324174379013</v>
      </c>
      <c r="J3" s="79">
        <f>RANK(I3,$I$3:$I$41)</f>
        <v>4</v>
      </c>
      <c r="K3" s="74">
        <f>RANK(I3,$I$3:$I$13)</f>
        <v>2</v>
      </c>
      <c r="L3" s="90">
        <f>SUMPRODUCT(E3:E13,H3:H13)/SUM(H3:H13)</f>
        <v>79.201775431798467</v>
      </c>
      <c r="M3" s="90">
        <f>SUMPRODUCT(E3:E41,H3:H41)/SUM(H3:H41)</f>
        <v>77.430350647343872</v>
      </c>
    </row>
    <row r="4" spans="1:15" ht="15" x14ac:dyDescent="0.2">
      <c r="A4" s="80"/>
      <c r="B4" s="76"/>
      <c r="C4" s="77"/>
      <c r="D4" s="28" t="s">
        <v>4</v>
      </c>
      <c r="E4" s="29">
        <f>'[7]MÉDIAS INDICADORES'!$CS$6</f>
        <v>83.507801090069222</v>
      </c>
      <c r="F4" s="30">
        <f t="shared" si="0"/>
        <v>10</v>
      </c>
      <c r="G4" s="30">
        <f t="shared" si="1"/>
        <v>4</v>
      </c>
      <c r="H4" s="30">
        <f>'[8]IRS IRO Passageiros Transportad'!$CC$3</f>
        <v>1164790.1666666667</v>
      </c>
      <c r="I4" s="78"/>
      <c r="J4" s="79"/>
      <c r="K4" s="74"/>
      <c r="L4" s="90"/>
      <c r="M4" s="90"/>
    </row>
    <row r="5" spans="1:15" ht="15" x14ac:dyDescent="0.2">
      <c r="A5" s="80"/>
      <c r="B5" s="31" t="s">
        <v>45</v>
      </c>
      <c r="C5" s="28" t="s">
        <v>5</v>
      </c>
      <c r="D5" s="28" t="s">
        <v>6</v>
      </c>
      <c r="E5" s="29">
        <f>'[7]MÉDIAS INDICADORES'!$CS$7</f>
        <v>74.990984430921429</v>
      </c>
      <c r="F5" s="30">
        <f t="shared" si="0"/>
        <v>29</v>
      </c>
      <c r="G5" s="30">
        <f t="shared" si="1"/>
        <v>11</v>
      </c>
      <c r="H5" s="30">
        <f>'[8]IRS IRO Passageiros Transportad'!$CC$5</f>
        <v>6589708.833333333</v>
      </c>
      <c r="I5" s="29">
        <f t="shared" ref="I5:I10" si="2">+E5</f>
        <v>74.990984430921429</v>
      </c>
      <c r="J5" s="32">
        <f t="shared" ref="J5:J11" si="3">RANK(I5,$I$3:$I$41)</f>
        <v>24</v>
      </c>
      <c r="K5" s="33">
        <f t="shared" ref="K5:K11" si="4">RANK(I5,$I$3:$I$13)</f>
        <v>9</v>
      </c>
      <c r="L5" s="90"/>
      <c r="M5" s="90"/>
    </row>
    <row r="6" spans="1:15" ht="15" x14ac:dyDescent="0.2">
      <c r="A6" s="80"/>
      <c r="B6" s="31" t="s">
        <v>46</v>
      </c>
      <c r="C6" s="28" t="s">
        <v>33</v>
      </c>
      <c r="D6" s="28" t="s">
        <v>33</v>
      </c>
      <c r="E6" s="29">
        <f>'[7]MÉDIAS INDICADORES'!$CS$8</f>
        <v>75.254890571411195</v>
      </c>
      <c r="F6" s="30">
        <f t="shared" si="0"/>
        <v>27</v>
      </c>
      <c r="G6" s="30">
        <f t="shared" si="1"/>
        <v>9</v>
      </c>
      <c r="H6" s="30">
        <f>'[8]IRS IRO Passageiros Transportad'!$CC$7</f>
        <v>7858959.333333333</v>
      </c>
      <c r="I6" s="29">
        <f t="shared" si="2"/>
        <v>75.254890571411195</v>
      </c>
      <c r="J6" s="32">
        <f t="shared" si="3"/>
        <v>22</v>
      </c>
      <c r="K6" s="33">
        <f t="shared" si="4"/>
        <v>7</v>
      </c>
      <c r="L6" s="90"/>
      <c r="M6" s="90"/>
    </row>
    <row r="7" spans="1:15" ht="15" x14ac:dyDescent="0.2">
      <c r="A7" s="80"/>
      <c r="B7" s="31" t="s">
        <v>47</v>
      </c>
      <c r="C7" s="28" t="s">
        <v>31</v>
      </c>
      <c r="D7" s="28" t="s">
        <v>31</v>
      </c>
      <c r="E7" s="29">
        <f>'[7]MÉDIAS INDICADORES'!$CS$9</f>
        <v>78.828886744359096</v>
      </c>
      <c r="F7" s="30">
        <f t="shared" si="0"/>
        <v>18</v>
      </c>
      <c r="G7" s="30">
        <f t="shared" si="1"/>
        <v>6</v>
      </c>
      <c r="H7" s="30">
        <f>'[8]IRS IRO Passageiros Transportad'!$CC$9</f>
        <v>4689747.333333333</v>
      </c>
      <c r="I7" s="29">
        <f t="shared" si="2"/>
        <v>78.828886744359096</v>
      </c>
      <c r="J7" s="32">
        <f t="shared" si="3"/>
        <v>15</v>
      </c>
      <c r="K7" s="33">
        <f t="shared" si="4"/>
        <v>5</v>
      </c>
      <c r="L7" s="90"/>
      <c r="M7" s="90"/>
    </row>
    <row r="8" spans="1:15" ht="15" x14ac:dyDescent="0.2">
      <c r="A8" s="80"/>
      <c r="B8" s="31" t="s">
        <v>48</v>
      </c>
      <c r="C8" s="28" t="s">
        <v>10</v>
      </c>
      <c r="D8" s="28" t="s">
        <v>10</v>
      </c>
      <c r="E8" s="29">
        <f>'[7]MÉDIAS INDICADORES'!$CS$10</f>
        <v>79.115082139583819</v>
      </c>
      <c r="F8" s="30">
        <f t="shared" si="0"/>
        <v>17</v>
      </c>
      <c r="G8" s="30">
        <f t="shared" si="1"/>
        <v>5</v>
      </c>
      <c r="H8" s="30">
        <f>'[8]IRS IRO Passageiros Transportad'!$CC$11</f>
        <v>6408309.5</v>
      </c>
      <c r="I8" s="29">
        <f t="shared" si="2"/>
        <v>79.115082139583819</v>
      </c>
      <c r="J8" s="32">
        <f t="shared" si="3"/>
        <v>14</v>
      </c>
      <c r="K8" s="33">
        <f t="shared" si="4"/>
        <v>4</v>
      </c>
      <c r="L8" s="90"/>
      <c r="M8" s="90"/>
    </row>
    <row r="9" spans="1:15" ht="15" x14ac:dyDescent="0.2">
      <c r="A9" s="80"/>
      <c r="B9" s="31" t="s">
        <v>49</v>
      </c>
      <c r="C9" s="28" t="s">
        <v>32</v>
      </c>
      <c r="D9" s="28" t="s">
        <v>32</v>
      </c>
      <c r="E9" s="29">
        <f>'[7]MÉDIAS INDICADORES'!$CS$11</f>
        <v>75.069060930968362</v>
      </c>
      <c r="F9" s="30">
        <f t="shared" si="0"/>
        <v>28</v>
      </c>
      <c r="G9" s="30">
        <f t="shared" si="1"/>
        <v>10</v>
      </c>
      <c r="H9" s="30">
        <f>'[8]IRS IRO Passageiros Transportad'!$CC$13</f>
        <v>5823790.333333333</v>
      </c>
      <c r="I9" s="29">
        <f t="shared" si="2"/>
        <v>75.069060930968362</v>
      </c>
      <c r="J9" s="32">
        <f t="shared" si="3"/>
        <v>23</v>
      </c>
      <c r="K9" s="33">
        <f t="shared" si="4"/>
        <v>8</v>
      </c>
      <c r="L9" s="90"/>
      <c r="M9" s="90"/>
      <c r="N9" s="3"/>
    </row>
    <row r="10" spans="1:15" ht="15" x14ac:dyDescent="0.2">
      <c r="A10" s="80"/>
      <c r="B10" s="31" t="s">
        <v>50</v>
      </c>
      <c r="C10" s="28" t="s">
        <v>33</v>
      </c>
      <c r="D10" s="28" t="s">
        <v>33</v>
      </c>
      <c r="E10" s="29">
        <f>'[7]MÉDIAS INDICADORES'!$CS$12</f>
        <v>76.558990674712788</v>
      </c>
      <c r="F10" s="30">
        <f t="shared" si="0"/>
        <v>22</v>
      </c>
      <c r="G10" s="30">
        <f t="shared" si="1"/>
        <v>7</v>
      </c>
      <c r="H10" s="30">
        <f>'[8]IRS IRO Passageiros Transportad'!$CC$15</f>
        <v>6316089</v>
      </c>
      <c r="I10" s="29">
        <f t="shared" si="2"/>
        <v>76.558990674712788</v>
      </c>
      <c r="J10" s="32">
        <f t="shared" si="3"/>
        <v>19</v>
      </c>
      <c r="K10" s="33">
        <f t="shared" si="4"/>
        <v>6</v>
      </c>
      <c r="L10" s="90"/>
      <c r="M10" s="90"/>
    </row>
    <row r="11" spans="1:15" ht="15" customHeight="1" x14ac:dyDescent="0.2">
      <c r="A11" s="80"/>
      <c r="B11" s="76" t="s">
        <v>51</v>
      </c>
      <c r="C11" s="77" t="s">
        <v>41</v>
      </c>
      <c r="D11" s="28" t="s">
        <v>34</v>
      </c>
      <c r="E11" s="29">
        <f>'[7]MÉDIAS INDICADORES'!$CS$13</f>
        <v>84.51195521339406</v>
      </c>
      <c r="F11" s="30">
        <f t="shared" si="0"/>
        <v>9</v>
      </c>
      <c r="G11" s="30">
        <f t="shared" si="1"/>
        <v>3</v>
      </c>
      <c r="H11" s="30">
        <f>'[8]IRS IRO Passageiros Transportad'!$CC$17</f>
        <v>6001219.333333333</v>
      </c>
      <c r="I11" s="78">
        <f>SUMPRODUCT(E11:E12,H11:H12)/SUM(H11:H12)</f>
        <v>81.368463235905253</v>
      </c>
      <c r="J11" s="79">
        <f t="shared" si="3"/>
        <v>10</v>
      </c>
      <c r="K11" s="74">
        <f t="shared" si="4"/>
        <v>3</v>
      </c>
      <c r="L11" s="90"/>
      <c r="M11" s="90"/>
    </row>
    <row r="12" spans="1:15" ht="15" x14ac:dyDescent="0.2">
      <c r="A12" s="80"/>
      <c r="B12" s="76"/>
      <c r="C12" s="77"/>
      <c r="D12" s="28" t="s">
        <v>27</v>
      </c>
      <c r="E12" s="29">
        <f>'[7]MÉDIAS INDICADORES'!$CS$14</f>
        <v>75.260388803811566</v>
      </c>
      <c r="F12" s="30">
        <f t="shared" si="0"/>
        <v>26</v>
      </c>
      <c r="G12" s="30">
        <f t="shared" si="1"/>
        <v>8</v>
      </c>
      <c r="H12" s="30">
        <f>'[8]IRS IRO Passageiros Transportad'!$CC$19</f>
        <v>3088499.5</v>
      </c>
      <c r="I12" s="78"/>
      <c r="J12" s="79"/>
      <c r="K12" s="74"/>
      <c r="L12" s="90"/>
      <c r="M12" s="90"/>
      <c r="O12" s="4"/>
    </row>
    <row r="13" spans="1:15" ht="15" x14ac:dyDescent="0.2">
      <c r="A13" s="80"/>
      <c r="B13" s="31" t="s">
        <v>52</v>
      </c>
      <c r="C13" s="28" t="s">
        <v>11</v>
      </c>
      <c r="D13" s="28" t="s">
        <v>11</v>
      </c>
      <c r="E13" s="29">
        <f>'[7]MÉDIAS INDICADORES'!$CS$15</f>
        <v>87.285333089925956</v>
      </c>
      <c r="F13" s="30">
        <f t="shared" si="0"/>
        <v>6</v>
      </c>
      <c r="G13" s="30">
        <f t="shared" si="1"/>
        <v>1</v>
      </c>
      <c r="H13" s="30">
        <f>'[8]IRS IRO Passageiros Transportad'!$CC$22</f>
        <v>2815646.5</v>
      </c>
      <c r="I13" s="29">
        <f>+E13</f>
        <v>87.285333089925956</v>
      </c>
      <c r="J13" s="32">
        <f>RANK(I13,$I$3:$I$41)</f>
        <v>3</v>
      </c>
      <c r="K13" s="34">
        <f>RANK(I13,$I$3:$I$13)</f>
        <v>1</v>
      </c>
      <c r="L13" s="90"/>
      <c r="M13" s="90"/>
    </row>
    <row r="14" spans="1:15" ht="30.75" customHeight="1" x14ac:dyDescent="0.2">
      <c r="A14" s="80" t="s">
        <v>86</v>
      </c>
      <c r="B14" s="31" t="s">
        <v>53</v>
      </c>
      <c r="C14" s="28" t="s">
        <v>41</v>
      </c>
      <c r="D14" s="28" t="s">
        <v>7</v>
      </c>
      <c r="E14" s="29">
        <f>'[7]MÉDIAS INDICADORES'!$CS$16</f>
        <v>78.512366191312537</v>
      </c>
      <c r="F14" s="30">
        <f t="shared" si="0"/>
        <v>19</v>
      </c>
      <c r="G14" s="30">
        <f t="shared" ref="G14:G26" si="5">RANK(E14,$E$14:$E$26)</f>
        <v>9</v>
      </c>
      <c r="H14" s="30">
        <f>'[8]IRS IRO Passageiros Transportad'!$CC$25</f>
        <v>2029470.1666666667</v>
      </c>
      <c r="I14" s="29">
        <f>+E14</f>
        <v>78.512366191312537</v>
      </c>
      <c r="J14" s="32"/>
      <c r="K14" s="34"/>
      <c r="L14" s="90">
        <f>SUMPRODUCT(E14:E26,H14:H26)/SUM(H14:H26)</f>
        <v>78.963437771682663</v>
      </c>
      <c r="M14" s="90"/>
    </row>
    <row r="15" spans="1:15" ht="15" customHeight="1" x14ac:dyDescent="0.2">
      <c r="A15" s="80"/>
      <c r="B15" s="76" t="s">
        <v>54</v>
      </c>
      <c r="C15" s="77" t="s">
        <v>39</v>
      </c>
      <c r="D15" s="28" t="s">
        <v>3</v>
      </c>
      <c r="E15" s="29">
        <f>'[7]MÉDIAS INDICADORES'!$CS$17</f>
        <v>90.664842140985797</v>
      </c>
      <c r="F15" s="30">
        <f t="shared" si="0"/>
        <v>2</v>
      </c>
      <c r="G15" s="30">
        <f t="shared" si="5"/>
        <v>1</v>
      </c>
      <c r="H15" s="30">
        <f>'[8]IRS IRO Passageiros Transportad'!$CC$29</f>
        <v>2359296</v>
      </c>
      <c r="I15" s="78">
        <f>SUMPRODUCT(E15:E16,H15:H16)/SUM(H15:H16)</f>
        <v>90.415690304208823</v>
      </c>
      <c r="J15" s="79">
        <f>RANK(I15,$I$3:$I$41)</f>
        <v>2</v>
      </c>
      <c r="K15" s="74">
        <f>RANK(I15,$I$14:$I$26)</f>
        <v>1</v>
      </c>
      <c r="L15" s="90"/>
      <c r="M15" s="90"/>
    </row>
    <row r="16" spans="1:15" ht="15" x14ac:dyDescent="0.2">
      <c r="A16" s="80"/>
      <c r="B16" s="76"/>
      <c r="C16" s="77"/>
      <c r="D16" s="28" t="s">
        <v>4</v>
      </c>
      <c r="E16" s="29">
        <f>'[7]MÉDIAS INDICADORES'!$CS$18</f>
        <v>88.403567382030076</v>
      </c>
      <c r="F16" s="30">
        <f t="shared" si="0"/>
        <v>4</v>
      </c>
      <c r="G16" s="30">
        <f t="shared" si="5"/>
        <v>3</v>
      </c>
      <c r="H16" s="30">
        <f>'[8]IRS IRO Passageiros Transportad'!$CC$30</f>
        <v>292140.66666666669</v>
      </c>
      <c r="I16" s="78"/>
      <c r="J16" s="79"/>
      <c r="K16" s="74"/>
      <c r="L16" s="90"/>
      <c r="M16" s="90"/>
    </row>
    <row r="17" spans="1:15" ht="15" x14ac:dyDescent="0.2">
      <c r="A17" s="80"/>
      <c r="B17" s="31" t="s">
        <v>55</v>
      </c>
      <c r="C17" s="28" t="s">
        <v>5</v>
      </c>
      <c r="D17" s="28" t="s">
        <v>6</v>
      </c>
      <c r="E17" s="29">
        <f>'[7]MÉDIAS INDICADORES'!$CS$19</f>
        <v>72.428071159799487</v>
      </c>
      <c r="F17" s="30">
        <f t="shared" si="0"/>
        <v>31</v>
      </c>
      <c r="G17" s="30">
        <f t="shared" si="5"/>
        <v>12</v>
      </c>
      <c r="H17" s="30">
        <f>'[8]IRS IRO Passageiros Transportad'!$CC$32</f>
        <v>7942297.333333333</v>
      </c>
      <c r="I17" s="29">
        <f t="shared" ref="I17:I24" si="6">+E17</f>
        <v>72.428071159799487</v>
      </c>
      <c r="J17" s="32">
        <f t="shared" ref="J17:J25" si="7">RANK(I17,$I$3:$I$41)</f>
        <v>26</v>
      </c>
      <c r="K17" s="33">
        <f t="shared" ref="K17:K25" si="8">RANK(I17,$I$14:$I$26)</f>
        <v>10</v>
      </c>
      <c r="L17" s="90"/>
      <c r="M17" s="90"/>
    </row>
    <row r="18" spans="1:15" ht="15" x14ac:dyDescent="0.2">
      <c r="A18" s="80"/>
      <c r="B18" s="31" t="s">
        <v>56</v>
      </c>
      <c r="C18" s="28" t="s">
        <v>33</v>
      </c>
      <c r="D18" s="28" t="s">
        <v>33</v>
      </c>
      <c r="E18" s="29">
        <f>'[7]MÉDIAS INDICADORES'!$CS$20</f>
        <v>75.542485561349295</v>
      </c>
      <c r="F18" s="30">
        <f t="shared" si="0"/>
        <v>24</v>
      </c>
      <c r="G18" s="30">
        <f t="shared" si="5"/>
        <v>11</v>
      </c>
      <c r="H18" s="30">
        <f>'[8]IRS IRO Passageiros Transportad'!$CC$34</f>
        <v>6219101.166666667</v>
      </c>
      <c r="I18" s="29">
        <f t="shared" si="6"/>
        <v>75.542485561349295</v>
      </c>
      <c r="J18" s="32">
        <f t="shared" si="7"/>
        <v>20</v>
      </c>
      <c r="K18" s="33">
        <f t="shared" si="8"/>
        <v>9</v>
      </c>
      <c r="L18" s="90"/>
      <c r="M18" s="90"/>
    </row>
    <row r="19" spans="1:15" ht="15" x14ac:dyDescent="0.2">
      <c r="A19" s="80"/>
      <c r="B19" s="31" t="s">
        <v>57</v>
      </c>
      <c r="C19" s="28" t="s">
        <v>8</v>
      </c>
      <c r="D19" s="28" t="s">
        <v>9</v>
      </c>
      <c r="E19" s="29">
        <f>'[7]MÉDIAS INDICADORES'!$CS$21</f>
        <v>77.746636803051061</v>
      </c>
      <c r="F19" s="30">
        <f t="shared" si="0"/>
        <v>20</v>
      </c>
      <c r="G19" s="30">
        <f t="shared" si="5"/>
        <v>10</v>
      </c>
      <c r="H19" s="30">
        <f>'[8]IRS IRO Passageiros Transportad'!$CC$36</f>
        <v>6718214</v>
      </c>
      <c r="I19" s="29">
        <f t="shared" si="6"/>
        <v>77.746636803051061</v>
      </c>
      <c r="J19" s="32">
        <f t="shared" si="7"/>
        <v>17</v>
      </c>
      <c r="K19" s="33">
        <f t="shared" si="8"/>
        <v>8</v>
      </c>
      <c r="L19" s="90"/>
      <c r="M19" s="90"/>
    </row>
    <row r="20" spans="1:15" ht="15" x14ac:dyDescent="0.2">
      <c r="A20" s="80"/>
      <c r="B20" s="31" t="s">
        <v>58</v>
      </c>
      <c r="C20" s="28" t="s">
        <v>31</v>
      </c>
      <c r="D20" s="28" t="s">
        <v>31</v>
      </c>
      <c r="E20" s="29">
        <f>'[7]MÉDIAS INDICADORES'!$CS$22</f>
        <v>81.386794554421641</v>
      </c>
      <c r="F20" s="30">
        <f t="shared" si="0"/>
        <v>14</v>
      </c>
      <c r="G20" s="30">
        <f t="shared" si="5"/>
        <v>8</v>
      </c>
      <c r="H20" s="30">
        <f>'[8]IRS IRO Passageiros Transportad'!$CC$38</f>
        <v>3729790.6666666665</v>
      </c>
      <c r="I20" s="29">
        <f t="shared" si="6"/>
        <v>81.386794554421641</v>
      </c>
      <c r="J20" s="32">
        <f t="shared" si="7"/>
        <v>9</v>
      </c>
      <c r="K20" s="33">
        <f t="shared" si="8"/>
        <v>5</v>
      </c>
      <c r="L20" s="90"/>
      <c r="M20" s="90"/>
    </row>
    <row r="21" spans="1:15" ht="15" x14ac:dyDescent="0.2">
      <c r="A21" s="80"/>
      <c r="B21" s="31" t="s">
        <v>59</v>
      </c>
      <c r="C21" s="28" t="s">
        <v>10</v>
      </c>
      <c r="D21" s="28" t="s">
        <v>10</v>
      </c>
      <c r="E21" s="29">
        <f>'[7]MÉDIAS INDICADORES'!$CS$23</f>
        <v>82.32127600193833</v>
      </c>
      <c r="F21" s="30">
        <f t="shared" si="0"/>
        <v>11</v>
      </c>
      <c r="G21" s="30">
        <f t="shared" si="5"/>
        <v>5</v>
      </c>
      <c r="H21" s="30">
        <f>'[8]IRS IRO Passageiros Transportad'!$CC$40</f>
        <v>2688932.1666666665</v>
      </c>
      <c r="I21" s="29">
        <f t="shared" si="6"/>
        <v>82.32127600193833</v>
      </c>
      <c r="J21" s="32">
        <f t="shared" si="7"/>
        <v>7</v>
      </c>
      <c r="K21" s="33">
        <f t="shared" si="8"/>
        <v>3</v>
      </c>
      <c r="L21" s="90"/>
      <c r="M21" s="90"/>
    </row>
    <row r="22" spans="1:15" ht="15" x14ac:dyDescent="0.2">
      <c r="A22" s="80"/>
      <c r="B22" s="81" t="s">
        <v>60</v>
      </c>
      <c r="C22" s="83" t="s">
        <v>42</v>
      </c>
      <c r="D22" s="28" t="s">
        <v>30</v>
      </c>
      <c r="E22" s="29">
        <f>'[7]MÉDIAS INDICADORES'!$CS$24</f>
        <v>87.551224793191309</v>
      </c>
      <c r="F22" s="30">
        <f t="shared" si="0"/>
        <v>5</v>
      </c>
      <c r="G22" s="30">
        <f t="shared" si="5"/>
        <v>4</v>
      </c>
      <c r="H22" s="30">
        <f>'[8]IRS IRO Passageiros Transportad'!$CC$42</f>
        <v>1260169.182459712</v>
      </c>
      <c r="I22" s="78">
        <f>SUMPRODUCT(E22:E23,H22:H23)/SUM(H22:H23)</f>
        <v>84.408971720823999</v>
      </c>
      <c r="J22" s="85">
        <f>RANK(I22,$I$3:$I$41)</f>
        <v>6</v>
      </c>
      <c r="K22" s="87">
        <f>RANK(I22,$I$14:$I$26)</f>
        <v>2</v>
      </c>
      <c r="L22" s="90"/>
      <c r="M22" s="90"/>
    </row>
    <row r="23" spans="1:15" ht="15" x14ac:dyDescent="0.2">
      <c r="A23" s="80"/>
      <c r="B23" s="82"/>
      <c r="C23" s="84"/>
      <c r="D23" s="28" t="s">
        <v>88</v>
      </c>
      <c r="E23" s="29">
        <f>'[7]MÉDIAS INDICADORES'!$CS$25</f>
        <v>82.225836178053655</v>
      </c>
      <c r="F23" s="30">
        <f t="shared" ref="F23" si="9">RANK(E23,$E$3:$E$41)</f>
        <v>12</v>
      </c>
      <c r="G23" s="30">
        <f t="shared" ref="G23" si="10">RANK(E23,$E$14:$E$26)</f>
        <v>6</v>
      </c>
      <c r="H23" s="30">
        <f>'[8]IRS IRO Passageiros Transportad'!$CC$43</f>
        <v>1813799.650873621</v>
      </c>
      <c r="I23" s="78"/>
      <c r="J23" s="86"/>
      <c r="K23" s="88"/>
      <c r="L23" s="90"/>
      <c r="M23" s="90"/>
    </row>
    <row r="24" spans="1:15" ht="15" x14ac:dyDescent="0.2">
      <c r="A24" s="80"/>
      <c r="B24" s="31" t="s">
        <v>61</v>
      </c>
      <c r="C24" s="28" t="s">
        <v>4</v>
      </c>
      <c r="D24" s="28" t="s">
        <v>4</v>
      </c>
      <c r="E24" s="29">
        <f>'[7]MÉDIAS INDICADORES'!$CS$26</f>
        <v>81.737649776578053</v>
      </c>
      <c r="F24" s="30">
        <f t="shared" si="0"/>
        <v>13</v>
      </c>
      <c r="G24" s="30">
        <f t="shared" si="5"/>
        <v>7</v>
      </c>
      <c r="H24" s="30">
        <f>'[8]IRS IRO Passageiros Transportad'!$CC$45</f>
        <v>3670080</v>
      </c>
      <c r="I24" s="29">
        <f t="shared" si="6"/>
        <v>81.737649776578053</v>
      </c>
      <c r="J24" s="32">
        <f t="shared" si="7"/>
        <v>8</v>
      </c>
      <c r="K24" s="33">
        <f t="shared" si="8"/>
        <v>4</v>
      </c>
      <c r="L24" s="90"/>
      <c r="M24" s="90"/>
    </row>
    <row r="25" spans="1:15" ht="15" customHeight="1" x14ac:dyDescent="0.2">
      <c r="A25" s="80"/>
      <c r="B25" s="76" t="s">
        <v>62</v>
      </c>
      <c r="C25" s="77" t="s">
        <v>41</v>
      </c>
      <c r="D25" s="28" t="s">
        <v>34</v>
      </c>
      <c r="E25" s="29">
        <f>'[7]MÉDIAS INDICADORES'!$CS$27</f>
        <v>89.07571817834598</v>
      </c>
      <c r="F25" s="30">
        <f t="shared" si="0"/>
        <v>3</v>
      </c>
      <c r="G25" s="30">
        <f t="shared" si="5"/>
        <v>2</v>
      </c>
      <c r="H25" s="30">
        <f>'[8]IRS IRO Passageiros Transportad'!$CC$47</f>
        <v>2581462</v>
      </c>
      <c r="I25" s="78">
        <f>SUMPRODUCT(E25:E26,H25:H26)/SUM(H25:H26)</f>
        <v>80.251968310033845</v>
      </c>
      <c r="J25" s="79">
        <f t="shared" si="7"/>
        <v>11</v>
      </c>
      <c r="K25" s="74">
        <f t="shared" si="8"/>
        <v>6</v>
      </c>
      <c r="L25" s="90"/>
      <c r="M25" s="90"/>
    </row>
    <row r="26" spans="1:15" ht="15" x14ac:dyDescent="0.2">
      <c r="A26" s="80"/>
      <c r="B26" s="76"/>
      <c r="C26" s="77"/>
      <c r="D26" s="28" t="s">
        <v>27</v>
      </c>
      <c r="E26" s="29">
        <f>'[7]MÉDIAS INDICADORES'!$CS$28</f>
        <v>72.079629736948533</v>
      </c>
      <c r="F26" s="30">
        <f t="shared" si="0"/>
        <v>32</v>
      </c>
      <c r="G26" s="30">
        <f t="shared" si="5"/>
        <v>13</v>
      </c>
      <c r="H26" s="30">
        <f>'[8]IRS IRO Passageiros Transportad'!$CC$49</f>
        <v>2787228.5</v>
      </c>
      <c r="I26" s="78"/>
      <c r="J26" s="79"/>
      <c r="K26" s="74"/>
      <c r="L26" s="90"/>
      <c r="M26" s="90"/>
      <c r="O26" s="4"/>
    </row>
    <row r="27" spans="1:15" ht="15" customHeight="1" x14ac:dyDescent="0.2">
      <c r="A27" s="80" t="s">
        <v>77</v>
      </c>
      <c r="B27" s="76" t="s">
        <v>63</v>
      </c>
      <c r="C27" s="77" t="s">
        <v>43</v>
      </c>
      <c r="D27" s="28" t="s">
        <v>28</v>
      </c>
      <c r="E27" s="29">
        <f>'[7]MÉDIAS INDICADORES'!$CS$29</f>
        <v>79.77549061763132</v>
      </c>
      <c r="F27" s="30">
        <f t="shared" si="0"/>
        <v>15</v>
      </c>
      <c r="G27" s="30">
        <f>RANK(E27,$E$27:$E$41)</f>
        <v>3</v>
      </c>
      <c r="H27" s="30">
        <f>'[8]IRS IRO Passageiros Transportad'!$CC$52</f>
        <v>8102162.5</v>
      </c>
      <c r="I27" s="78">
        <f>SUMPRODUCT(E27:E28,H27:H28)/SUM(H27:H28)</f>
        <v>79.179645630570462</v>
      </c>
      <c r="J27" s="79">
        <f t="shared" ref="J27:J41" si="11">RANK(I27,$I$3:$I$41)</f>
        <v>13</v>
      </c>
      <c r="K27" s="74">
        <f>RANK(I27,$I$27:$I$41)</f>
        <v>4</v>
      </c>
      <c r="L27" s="75">
        <f>SUMPRODUCT(E27:E41,H27:H41)/SUM(H27:H41)</f>
        <v>75.008597372901676</v>
      </c>
      <c r="M27" s="90"/>
      <c r="O27" s="4"/>
    </row>
    <row r="28" spans="1:15" ht="15" x14ac:dyDescent="0.2">
      <c r="A28" s="80"/>
      <c r="B28" s="76"/>
      <c r="C28" s="77"/>
      <c r="D28" s="28" t="s">
        <v>23</v>
      </c>
      <c r="E28" s="29">
        <f>'[7]MÉDIAS INDICADORES'!$CS$30</f>
        <v>76.330326683168835</v>
      </c>
      <c r="F28" s="30">
        <f t="shared" si="0"/>
        <v>23</v>
      </c>
      <c r="G28" s="30">
        <f t="shared" ref="G28:G41" si="12">RANK(E28,$E$27:$E$41)</f>
        <v>6</v>
      </c>
      <c r="H28" s="30">
        <f>'[8]IRS IRO Passageiros Transportad'!$CC$53</f>
        <v>1694311.1666666667</v>
      </c>
      <c r="I28" s="78"/>
      <c r="J28" s="79" t="e">
        <f t="shared" si="11"/>
        <v>#N/A</v>
      </c>
      <c r="K28" s="74"/>
      <c r="L28" s="75"/>
      <c r="M28" s="90"/>
      <c r="O28" s="4"/>
    </row>
    <row r="29" spans="1:15" ht="15" customHeight="1" x14ac:dyDescent="0.2">
      <c r="A29" s="80"/>
      <c r="B29" s="76" t="s">
        <v>64</v>
      </c>
      <c r="C29" s="77" t="s">
        <v>43</v>
      </c>
      <c r="D29" s="28" t="s">
        <v>28</v>
      </c>
      <c r="E29" s="29">
        <f>'[7]MÉDIAS INDICADORES'!$CS$31</f>
        <v>68.63915067432265</v>
      </c>
      <c r="F29" s="30">
        <f t="shared" si="0"/>
        <v>37</v>
      </c>
      <c r="G29" s="30">
        <f t="shared" si="12"/>
        <v>13</v>
      </c>
      <c r="H29" s="30">
        <f>'[8]IRS IRO Passageiros Transportad'!$CC$55</f>
        <v>4728664.833333333</v>
      </c>
      <c r="I29" s="78">
        <f>SUMPRODUCT(E29:E30,H29:H30)/SUM(H29:H30)</f>
        <v>67.171856039122488</v>
      </c>
      <c r="J29" s="79">
        <f t="shared" si="11"/>
        <v>31</v>
      </c>
      <c r="K29" s="74">
        <f>RANK(I29,$I$27:$I$41)</f>
        <v>12</v>
      </c>
      <c r="L29" s="75"/>
      <c r="M29" s="90"/>
      <c r="O29" s="4"/>
    </row>
    <row r="30" spans="1:15" ht="15" x14ac:dyDescent="0.2">
      <c r="A30" s="80"/>
      <c r="B30" s="76"/>
      <c r="C30" s="77"/>
      <c r="D30" s="28" t="s">
        <v>23</v>
      </c>
      <c r="E30" s="29">
        <f>'[7]MÉDIAS INDICADORES'!$CS$32</f>
        <v>62.869293548491839</v>
      </c>
      <c r="F30" s="30">
        <f t="shared" si="0"/>
        <v>38</v>
      </c>
      <c r="G30" s="30">
        <f t="shared" si="12"/>
        <v>14</v>
      </c>
      <c r="H30" s="30">
        <f>'[8]IRS IRO Passageiros Transportad'!$CC$56</f>
        <v>1612607.5</v>
      </c>
      <c r="I30" s="78"/>
      <c r="J30" s="79" t="e">
        <f t="shared" si="11"/>
        <v>#N/A</v>
      </c>
      <c r="K30" s="74"/>
      <c r="L30" s="75"/>
      <c r="M30" s="90"/>
      <c r="O30" s="4"/>
    </row>
    <row r="31" spans="1:15" ht="15" x14ac:dyDescent="0.2">
      <c r="A31" s="80"/>
      <c r="B31" s="31" t="s">
        <v>65</v>
      </c>
      <c r="C31" s="28" t="s">
        <v>12</v>
      </c>
      <c r="D31" s="28" t="s">
        <v>12</v>
      </c>
      <c r="E31" s="29">
        <f>'[7]MÉDIAS INDICADORES'!$CS$33</f>
        <v>70.095538619296065</v>
      </c>
      <c r="F31" s="30">
        <f t="shared" si="0"/>
        <v>35</v>
      </c>
      <c r="G31" s="30">
        <f t="shared" si="12"/>
        <v>11</v>
      </c>
      <c r="H31" s="30">
        <f>'[8]IRS IRO Passageiros Transportad'!$CC$58</f>
        <v>5433191.833333333</v>
      </c>
      <c r="I31" s="29">
        <f t="shared" ref="I31:I41" si="13">+E31</f>
        <v>70.095538619296065</v>
      </c>
      <c r="J31" s="32">
        <f t="shared" si="11"/>
        <v>29</v>
      </c>
      <c r="K31" s="34">
        <f>RANK(I31,$I$27:$I$41)</f>
        <v>10</v>
      </c>
      <c r="L31" s="75"/>
      <c r="M31" s="90"/>
      <c r="O31" s="4"/>
    </row>
    <row r="32" spans="1:15" ht="15" x14ac:dyDescent="0.2">
      <c r="A32" s="80"/>
      <c r="B32" s="31" t="s">
        <v>66</v>
      </c>
      <c r="C32" s="28" t="s">
        <v>29</v>
      </c>
      <c r="D32" s="28" t="s">
        <v>29</v>
      </c>
      <c r="E32" s="29">
        <f>'[7]MÉDIAS INDICADORES'!$CS$34</f>
        <v>73.808364383608293</v>
      </c>
      <c r="F32" s="30">
        <f t="shared" si="0"/>
        <v>30</v>
      </c>
      <c r="G32" s="30">
        <f t="shared" si="12"/>
        <v>8</v>
      </c>
      <c r="H32" s="30">
        <f>'[8]IRS IRO Passageiros Transportad'!$CC$60</f>
        <v>1559414.3333333333</v>
      </c>
      <c r="I32" s="29">
        <f t="shared" si="13"/>
        <v>73.808364383608293</v>
      </c>
      <c r="J32" s="32">
        <f t="shared" si="11"/>
        <v>25</v>
      </c>
      <c r="K32" s="34">
        <f t="shared" ref="K32:K41" si="14">RANK(I32,$I$27:$I$41)</f>
        <v>7</v>
      </c>
      <c r="L32" s="75"/>
      <c r="M32" s="90"/>
      <c r="O32" s="4"/>
    </row>
    <row r="33" spans="1:15" ht="15" x14ac:dyDescent="0.2">
      <c r="A33" s="80"/>
      <c r="B33" s="31" t="s">
        <v>67</v>
      </c>
      <c r="C33" s="28" t="s">
        <v>19</v>
      </c>
      <c r="D33" s="28" t="s">
        <v>19</v>
      </c>
      <c r="E33" s="29">
        <f>'[7]MÉDIAS INDICADORES'!$CS$35</f>
        <v>70.635734503361149</v>
      </c>
      <c r="F33" s="30">
        <f t="shared" si="0"/>
        <v>34</v>
      </c>
      <c r="G33" s="30">
        <f t="shared" si="12"/>
        <v>10</v>
      </c>
      <c r="H33" s="30">
        <f>'[8]IRS IRO Passageiros Transportad'!$CC$62</f>
        <v>4680454.5</v>
      </c>
      <c r="I33" s="29">
        <f t="shared" si="13"/>
        <v>70.635734503361149</v>
      </c>
      <c r="J33" s="32">
        <f t="shared" si="11"/>
        <v>28</v>
      </c>
      <c r="K33" s="34">
        <f t="shared" si="14"/>
        <v>9</v>
      </c>
      <c r="L33" s="75"/>
      <c r="M33" s="90"/>
      <c r="O33" s="4"/>
    </row>
    <row r="34" spans="1:15" ht="15" x14ac:dyDescent="0.2">
      <c r="A34" s="80"/>
      <c r="B34" s="31" t="s">
        <v>68</v>
      </c>
      <c r="C34" s="28" t="s">
        <v>24</v>
      </c>
      <c r="D34" s="28" t="s">
        <v>24</v>
      </c>
      <c r="E34" s="29">
        <f>'[7]MÉDIAS INDICADORES'!$CS$36</f>
        <v>85.915401194013498</v>
      </c>
      <c r="F34" s="30">
        <f t="shared" si="0"/>
        <v>8</v>
      </c>
      <c r="G34" s="30">
        <f t="shared" si="12"/>
        <v>2</v>
      </c>
      <c r="H34" s="30">
        <f>'[8]IRS IRO Passageiros Transportad'!$CC$64</f>
        <v>9629269.333333334</v>
      </c>
      <c r="I34" s="29">
        <f t="shared" si="13"/>
        <v>85.915401194013498</v>
      </c>
      <c r="J34" s="32">
        <f t="shared" si="11"/>
        <v>5</v>
      </c>
      <c r="K34" s="34">
        <f t="shared" si="14"/>
        <v>2</v>
      </c>
      <c r="L34" s="75"/>
      <c r="M34" s="90"/>
      <c r="O34" s="4"/>
    </row>
    <row r="35" spans="1:15" ht="15" x14ac:dyDescent="0.2">
      <c r="A35" s="80"/>
      <c r="B35" s="31" t="s">
        <v>69</v>
      </c>
      <c r="C35" s="28" t="s">
        <v>12</v>
      </c>
      <c r="D35" s="28" t="s">
        <v>12</v>
      </c>
      <c r="E35" s="29">
        <f>'[7]MÉDIAS INDICADORES'!$CS$37</f>
        <v>68.863877904294753</v>
      </c>
      <c r="F35" s="30">
        <f t="shared" si="0"/>
        <v>36</v>
      </c>
      <c r="G35" s="30">
        <f t="shared" si="12"/>
        <v>12</v>
      </c>
      <c r="H35" s="30">
        <f>'[8]IRS IRO Passageiros Transportad'!$CC$66</f>
        <v>1197702.8333333333</v>
      </c>
      <c r="I35" s="29">
        <f t="shared" si="13"/>
        <v>68.863877904294753</v>
      </c>
      <c r="J35" s="32">
        <f t="shared" si="11"/>
        <v>30</v>
      </c>
      <c r="K35" s="34">
        <f t="shared" si="14"/>
        <v>11</v>
      </c>
      <c r="L35" s="75"/>
      <c r="M35" s="90"/>
      <c r="O35" s="4"/>
    </row>
    <row r="36" spans="1:15" ht="15" x14ac:dyDescent="0.2">
      <c r="A36" s="80"/>
      <c r="B36" s="31" t="s">
        <v>70</v>
      </c>
      <c r="C36" s="28" t="s">
        <v>25</v>
      </c>
      <c r="D36" s="28" t="s">
        <v>25</v>
      </c>
      <c r="E36" s="29">
        <f>'[7]MÉDIAS INDICADORES'!$CS$38</f>
        <v>79.535973515048681</v>
      </c>
      <c r="F36" s="30">
        <f t="shared" si="0"/>
        <v>16</v>
      </c>
      <c r="G36" s="30">
        <f t="shared" si="12"/>
        <v>4</v>
      </c>
      <c r="H36" s="30">
        <f>'[8]IRS IRO Passageiros Transportad'!$CC$68</f>
        <v>7006809.333333333</v>
      </c>
      <c r="I36" s="29">
        <f t="shared" si="13"/>
        <v>79.535973515048681</v>
      </c>
      <c r="J36" s="32">
        <f t="shared" si="11"/>
        <v>12</v>
      </c>
      <c r="K36" s="34">
        <f t="shared" si="14"/>
        <v>3</v>
      </c>
      <c r="L36" s="75"/>
      <c r="M36" s="90"/>
      <c r="O36" s="4"/>
    </row>
    <row r="37" spans="1:15" ht="15" x14ac:dyDescent="0.2">
      <c r="A37" s="80"/>
      <c r="B37" s="31" t="s">
        <v>71</v>
      </c>
      <c r="C37" s="28" t="s">
        <v>21</v>
      </c>
      <c r="D37" s="28" t="s">
        <v>21</v>
      </c>
      <c r="E37" s="29">
        <f>'[7]MÉDIAS INDICADORES'!$CS$39</f>
        <v>56.029506939906923</v>
      </c>
      <c r="F37" s="30">
        <f t="shared" si="0"/>
        <v>39</v>
      </c>
      <c r="G37" s="30">
        <f t="shared" si="12"/>
        <v>15</v>
      </c>
      <c r="H37" s="30">
        <f>'[8]IRS IRO Passageiros Transportad'!$CC$70</f>
        <v>5114736.166666667</v>
      </c>
      <c r="I37" s="29">
        <f t="shared" si="13"/>
        <v>56.029506939906923</v>
      </c>
      <c r="J37" s="32">
        <f t="shared" si="11"/>
        <v>32</v>
      </c>
      <c r="K37" s="34">
        <f t="shared" si="14"/>
        <v>13</v>
      </c>
      <c r="L37" s="75"/>
      <c r="M37" s="90"/>
      <c r="O37" s="4"/>
    </row>
    <row r="38" spans="1:15" ht="15" x14ac:dyDescent="0.2">
      <c r="A38" s="80"/>
      <c r="B38" s="31" t="s">
        <v>72</v>
      </c>
      <c r="C38" s="28" t="s">
        <v>20</v>
      </c>
      <c r="D38" s="28" t="s">
        <v>20</v>
      </c>
      <c r="E38" s="29">
        <f>'[7]MÉDIAS INDICADORES'!$CS$40</f>
        <v>72.011379300284091</v>
      </c>
      <c r="F38" s="30">
        <f t="shared" si="0"/>
        <v>33</v>
      </c>
      <c r="G38" s="30">
        <f t="shared" si="12"/>
        <v>9</v>
      </c>
      <c r="H38" s="30">
        <f>'[8]IRS IRO Passageiros Transportad'!$CC$72</f>
        <v>7784604.333333333</v>
      </c>
      <c r="I38" s="29">
        <f t="shared" si="13"/>
        <v>72.011379300284091</v>
      </c>
      <c r="J38" s="32">
        <f t="shared" si="11"/>
        <v>27</v>
      </c>
      <c r="K38" s="34">
        <f t="shared" si="14"/>
        <v>8</v>
      </c>
      <c r="L38" s="75"/>
      <c r="M38" s="90"/>
      <c r="O38" s="4"/>
    </row>
    <row r="39" spans="1:15" ht="15" x14ac:dyDescent="0.2">
      <c r="A39" s="80"/>
      <c r="B39" s="31" t="s">
        <v>73</v>
      </c>
      <c r="C39" s="28" t="s">
        <v>20</v>
      </c>
      <c r="D39" s="28" t="s">
        <v>20</v>
      </c>
      <c r="E39" s="29">
        <f>'[7]MÉDIAS INDICADORES'!$CS$41</f>
        <v>77.142964461110964</v>
      </c>
      <c r="F39" s="30">
        <f t="shared" si="0"/>
        <v>21</v>
      </c>
      <c r="G39" s="30">
        <f t="shared" si="12"/>
        <v>5</v>
      </c>
      <c r="H39" s="30">
        <f>'[8]IRS IRO Passageiros Transportad'!$CC$74</f>
        <v>6283369.666666667</v>
      </c>
      <c r="I39" s="29">
        <f t="shared" si="13"/>
        <v>77.142964461110964</v>
      </c>
      <c r="J39" s="32">
        <f t="shared" si="11"/>
        <v>18</v>
      </c>
      <c r="K39" s="34">
        <f t="shared" si="14"/>
        <v>5</v>
      </c>
      <c r="L39" s="75"/>
      <c r="M39" s="90"/>
      <c r="O39" s="4"/>
    </row>
    <row r="40" spans="1:15" ht="15" x14ac:dyDescent="0.2">
      <c r="A40" s="80"/>
      <c r="B40" s="31" t="s">
        <v>74</v>
      </c>
      <c r="C40" s="28" t="s">
        <v>22</v>
      </c>
      <c r="D40" s="28" t="s">
        <v>22</v>
      </c>
      <c r="E40" s="29">
        <f>'[7]MÉDIAS INDICADORES'!$CS$42</f>
        <v>75.461504186913558</v>
      </c>
      <c r="F40" s="30">
        <f t="shared" si="0"/>
        <v>25</v>
      </c>
      <c r="G40" s="30">
        <f t="shared" si="12"/>
        <v>7</v>
      </c>
      <c r="H40" s="30">
        <f>'[8]IRS IRO Passageiros Transportad'!$CC$76</f>
        <v>3347987.6666666665</v>
      </c>
      <c r="I40" s="29">
        <f t="shared" si="13"/>
        <v>75.461504186913558</v>
      </c>
      <c r="J40" s="32">
        <f t="shared" si="11"/>
        <v>21</v>
      </c>
      <c r="K40" s="34">
        <f t="shared" si="14"/>
        <v>6</v>
      </c>
      <c r="L40" s="75"/>
      <c r="M40" s="90"/>
      <c r="O40" s="4"/>
    </row>
    <row r="41" spans="1:15" ht="15" x14ac:dyDescent="0.2">
      <c r="A41" s="80"/>
      <c r="B41" s="31" t="s">
        <v>75</v>
      </c>
      <c r="C41" s="28" t="s">
        <v>13</v>
      </c>
      <c r="D41" s="28" t="s">
        <v>13</v>
      </c>
      <c r="E41" s="29">
        <f>'[7]MÉDIAS INDICADORES'!$CS$43</f>
        <v>91.557632215296977</v>
      </c>
      <c r="F41" s="30">
        <f t="shared" si="0"/>
        <v>1</v>
      </c>
      <c r="G41" s="30">
        <f t="shared" si="12"/>
        <v>1</v>
      </c>
      <c r="H41" s="30">
        <f>'[8]IRS IRO Passageiros Transportad'!$CC$78</f>
        <v>2051840</v>
      </c>
      <c r="I41" s="29">
        <f t="shared" si="13"/>
        <v>91.557632215296977</v>
      </c>
      <c r="J41" s="32">
        <f t="shared" si="11"/>
        <v>1</v>
      </c>
      <c r="K41" s="34">
        <f t="shared" si="14"/>
        <v>1</v>
      </c>
      <c r="L41" s="75"/>
      <c r="M41" s="90"/>
    </row>
    <row r="42" spans="1:15" ht="15" x14ac:dyDescent="0.25">
      <c r="A42" s="71" t="s">
        <v>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3.7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3.7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3.7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4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L14:L26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42:M42"/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</mergeCells>
  <conditionalFormatting sqref="E3:E41">
    <cfRule type="cellIs" dxfId="11" priority="9" operator="lessThan">
      <formula>60</formula>
    </cfRule>
    <cfRule type="cellIs" dxfId="10" priority="10" operator="between">
      <formula>59.99</formula>
      <formula>76</formula>
    </cfRule>
    <cfRule type="cellIs" dxfId="9" priority="11" operator="between">
      <formula>75.99</formula>
      <formula>93</formula>
    </cfRule>
    <cfRule type="cellIs" dxfId="8" priority="12" operator="greaterThan">
      <formula>93</formula>
    </cfRule>
  </conditionalFormatting>
  <conditionalFormatting sqref="I3:I41">
    <cfRule type="cellIs" dxfId="7" priority="5" operator="lessThan">
      <formula>60</formula>
    </cfRule>
    <cfRule type="cellIs" dxfId="6" priority="6" operator="between">
      <formula>59.99</formula>
      <formula>76</formula>
    </cfRule>
    <cfRule type="cellIs" dxfId="5" priority="7" operator="between">
      <formula>75.99</formula>
      <formula>93</formula>
    </cfRule>
    <cfRule type="cellIs" dxfId="4" priority="8" operator="greaterThan">
      <formula>93</formula>
    </cfRule>
  </conditionalFormatting>
  <conditionalFormatting sqref="L3:M41">
    <cfRule type="cellIs" dxfId="3" priority="1" operator="lessThan">
      <formula>60</formula>
    </cfRule>
    <cfRule type="cellIs" dxfId="2" priority="2" operator="between">
      <formula>59.99</formula>
      <formula>76</formula>
    </cfRule>
    <cfRule type="cellIs" dxfId="1" priority="3" operator="between">
      <formula>75.99</formula>
      <formula>93</formula>
    </cfRule>
    <cfRule type="cellIs" dxfId="0" priority="4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IQT CONSORCIOS EEMPRESAS jan25</vt:lpstr>
      <vt:lpstr>IQT CONSORCIOS EEMPRESAS fev25</vt:lpstr>
      <vt:lpstr>IQT CONSORCIOS EEMPRESAS mar25</vt:lpstr>
      <vt:lpstr>IQT CONSORCIOS EEMPRESAS abr25</vt:lpstr>
      <vt:lpstr>IQT CONSORCIOS EEMPRESAS mai25</vt:lpstr>
      <vt:lpstr>IQT CONSORCIOS EEMPRESAS jun25</vt:lpstr>
      <vt:lpstr>IQT Médio ciclo8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2025-07-30T16:24:20Z</dcterms:modified>
</cp:coreProperties>
</file>