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B:\Adriana\INDICADORES\Novo Contrato - Ciclos\NONO CICLO DE AVALIAÇÃO - Resultados\"/>
    </mc:Choice>
  </mc:AlternateContent>
  <xr:revisionPtr revIDLastSave="0" documentId="13_ncr:1_{F5113DDC-52BF-419A-B2EE-D2BD8E70D4C5}" xr6:coauthVersionLast="47" xr6:coauthVersionMax="47" xr10:uidLastSave="{00000000-0000-0000-0000-000000000000}"/>
  <bookViews>
    <workbookView xWindow="-120" yWindow="-120" windowWidth="24240" windowHeight="13020" tabRatio="483" firstSheet="3" activeTab="4" xr2:uid="{00000000-000D-0000-FFFF-FFFF00000000}"/>
  </bookViews>
  <sheets>
    <sheet name="IQT CONSORCIOS EEMPRESAS jul25" sheetId="17" r:id="rId1"/>
    <sheet name="IQT CONSORCIOS EEMPRESAS ago25" sheetId="18" r:id="rId2"/>
    <sheet name="IQT CONSORCIOS EEMPRESAS set25" sheetId="19" r:id="rId3"/>
    <sheet name="IQT CONSORCIOS EEMPRESAS out25" sheetId="20" r:id="rId4"/>
    <sheet name="IQT Médio ciclo9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0" l="1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2" i="20"/>
  <c r="H30" i="20"/>
  <c r="H29" i="20"/>
  <c r="H28" i="20"/>
  <c r="H27" i="20"/>
  <c r="H26" i="20"/>
  <c r="H25" i="20"/>
  <c r="H24" i="20"/>
  <c r="H23" i="20"/>
  <c r="H22" i="20"/>
  <c r="H21" i="20"/>
  <c r="H20" i="20"/>
  <c r="H17" i="20"/>
  <c r="H15" i="20"/>
  <c r="H13" i="20"/>
  <c r="H11" i="20"/>
  <c r="H10" i="20"/>
  <c r="H9" i="20"/>
  <c r="H8" i="20"/>
  <c r="H7" i="20"/>
  <c r="H6" i="20"/>
  <c r="H5" i="20"/>
  <c r="H4" i="20"/>
  <c r="H3" i="20"/>
  <c r="E28" i="20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9" i="19" l="1"/>
  <c r="H7" i="19"/>
  <c r="H15" i="19"/>
  <c r="H24" i="19"/>
  <c r="H30" i="19"/>
  <c r="H38" i="19"/>
  <c r="H44" i="19"/>
  <c r="H37" i="19"/>
  <c r="H8" i="19"/>
  <c r="H17" i="19"/>
  <c r="H25" i="19"/>
  <c r="H32" i="19"/>
  <c r="H39" i="19"/>
  <c r="H45" i="19"/>
  <c r="H43" i="19"/>
  <c r="H3" i="19"/>
  <c r="H9" i="19"/>
  <c r="H20" i="19"/>
  <c r="H26" i="19"/>
  <c r="H34" i="19"/>
  <c r="H40" i="19"/>
  <c r="H46" i="19"/>
  <c r="H13" i="19"/>
  <c r="H4" i="19"/>
  <c r="H10" i="19"/>
  <c r="H21" i="19"/>
  <c r="H27" i="19"/>
  <c r="H35" i="19"/>
  <c r="H41" i="19"/>
  <c r="H47" i="19"/>
  <c r="H6" i="19"/>
  <c r="H23" i="19"/>
  <c r="H5" i="19"/>
  <c r="H11" i="19"/>
  <c r="H22" i="19"/>
  <c r="H28" i="19"/>
  <c r="H36" i="19"/>
  <c r="H42" i="19"/>
  <c r="H48" i="19"/>
  <c r="E28" i="19" l="1"/>
  <c r="H29" i="18" l="1"/>
  <c r="H7" i="18"/>
  <c r="H15" i="18"/>
  <c r="H24" i="18"/>
  <c r="H30" i="18"/>
  <c r="H38" i="18"/>
  <c r="H44" i="18"/>
  <c r="H23" i="18"/>
  <c r="H8" i="18"/>
  <c r="H17" i="18"/>
  <c r="H25" i="18"/>
  <c r="H32" i="18"/>
  <c r="H39" i="18"/>
  <c r="H45" i="18"/>
  <c r="H6" i="18"/>
  <c r="H13" i="18"/>
  <c r="H3" i="18"/>
  <c r="H9" i="18"/>
  <c r="H20" i="18"/>
  <c r="H26" i="18"/>
  <c r="H34" i="18"/>
  <c r="H40" i="18"/>
  <c r="H46" i="18"/>
  <c r="H43" i="18"/>
  <c r="H4" i="18"/>
  <c r="H10" i="18"/>
  <c r="H21" i="18"/>
  <c r="H27" i="18"/>
  <c r="H35" i="18"/>
  <c r="H41" i="18"/>
  <c r="H47" i="18"/>
  <c r="H37" i="18"/>
  <c r="H5" i="18"/>
  <c r="H11" i="18"/>
  <c r="H22" i="18"/>
  <c r="H28" i="18"/>
  <c r="H36" i="18"/>
  <c r="H42" i="18"/>
  <c r="H48" i="18"/>
  <c r="E30" i="19" l="1"/>
  <c r="E11" i="19"/>
  <c r="E21" i="19" l="1"/>
  <c r="E39" i="19"/>
  <c r="I39" i="19" s="1"/>
  <c r="E46" i="19"/>
  <c r="I46" i="19" s="1"/>
  <c r="E37" i="19"/>
  <c r="E35" i="19"/>
  <c r="E6" i="19"/>
  <c r="E26" i="19"/>
  <c r="I26" i="19" s="1"/>
  <c r="E44" i="19"/>
  <c r="I44" i="19" s="1"/>
  <c r="E20" i="19"/>
  <c r="E42" i="19"/>
  <c r="I42" i="19" s="1"/>
  <c r="E7" i="19"/>
  <c r="I7" i="19" s="1"/>
  <c r="E27" i="19"/>
  <c r="I27" i="19" s="1"/>
  <c r="E43" i="19"/>
  <c r="I43" i="19" s="1"/>
  <c r="E48" i="19"/>
  <c r="I48" i="19" s="1"/>
  <c r="E17" i="19"/>
  <c r="E13" i="19"/>
  <c r="E47" i="19"/>
  <c r="I47" i="19" s="1"/>
  <c r="E24" i="19"/>
  <c r="E15" i="19"/>
  <c r="I15" i="19" s="1"/>
  <c r="E45" i="19"/>
  <c r="I45" i="19" s="1"/>
  <c r="E22" i="19"/>
  <c r="I22" i="19" s="1"/>
  <c r="E5" i="19"/>
  <c r="I5" i="19" s="1"/>
  <c r="E25" i="19"/>
  <c r="I25" i="19" s="1"/>
  <c r="E10" i="19"/>
  <c r="I10" i="19" s="1"/>
  <c r="E23" i="19"/>
  <c r="I23" i="19" s="1"/>
  <c r="E8" i="19"/>
  <c r="I8" i="19" s="1"/>
  <c r="E4" i="19"/>
  <c r="E32" i="19"/>
  <c r="E29" i="19"/>
  <c r="I29" i="19" s="1"/>
  <c r="E40" i="19"/>
  <c r="I40" i="19" s="1"/>
  <c r="E34" i="19"/>
  <c r="E9" i="19"/>
  <c r="I9" i="19" s="1"/>
  <c r="E36" i="19"/>
  <c r="I36" i="19" s="1"/>
  <c r="E38" i="19"/>
  <c r="I38" i="19" s="1"/>
  <c r="E41" i="19"/>
  <c r="I41" i="19" s="1"/>
  <c r="I6" i="19"/>
  <c r="I16" i="19"/>
  <c r="I11" i="19"/>
  <c r="G34" i="19" l="1"/>
  <c r="G39" i="19"/>
  <c r="G20" i="19"/>
  <c r="G47" i="19"/>
  <c r="G41" i="19"/>
  <c r="G43" i="19"/>
  <c r="G21" i="19"/>
  <c r="G23" i="19"/>
  <c r="G45" i="19"/>
  <c r="I20" i="19"/>
  <c r="G32" i="19"/>
  <c r="L16" i="19"/>
  <c r="G38" i="19"/>
  <c r="G25" i="19"/>
  <c r="G48" i="19"/>
  <c r="I34" i="19"/>
  <c r="K45" i="19" s="1"/>
  <c r="G37" i="19"/>
  <c r="G36" i="19"/>
  <c r="I30" i="19"/>
  <c r="G24" i="19"/>
  <c r="G28" i="19"/>
  <c r="G27" i="19"/>
  <c r="G46" i="19"/>
  <c r="G29" i="19"/>
  <c r="G35" i="19"/>
  <c r="G30" i="19"/>
  <c r="G22" i="19"/>
  <c r="I24" i="19"/>
  <c r="G17" i="19"/>
  <c r="G42" i="19"/>
  <c r="G26" i="19"/>
  <c r="L34" i="19"/>
  <c r="G44" i="19"/>
  <c r="G40" i="19"/>
  <c r="K24" i="19" l="1"/>
  <c r="K26" i="19"/>
  <c r="K41" i="19"/>
  <c r="K25" i="19"/>
  <c r="K34" i="19"/>
  <c r="K22" i="19"/>
  <c r="K46" i="19"/>
  <c r="K20" i="19"/>
  <c r="K29" i="19"/>
  <c r="K39" i="19"/>
  <c r="K48" i="19"/>
  <c r="K43" i="19"/>
  <c r="K16" i="19"/>
  <c r="K23" i="19"/>
  <c r="K47" i="19"/>
  <c r="K27" i="19"/>
  <c r="K30" i="19"/>
  <c r="K44" i="19"/>
  <c r="K38" i="19"/>
  <c r="K36" i="19"/>
  <c r="K42" i="19"/>
  <c r="K40" i="19"/>
  <c r="E3" i="19"/>
  <c r="L3" i="19" s="1"/>
  <c r="I3" i="19" l="1"/>
  <c r="K3" i="19" s="1"/>
  <c r="G8" i="19"/>
  <c r="G4" i="19"/>
  <c r="G11" i="19"/>
  <c r="F44" i="19"/>
  <c r="F6" i="19"/>
  <c r="F46" i="19"/>
  <c r="F24" i="19"/>
  <c r="F27" i="19"/>
  <c r="F11" i="19"/>
  <c r="F47" i="19"/>
  <c r="F39" i="19"/>
  <c r="F29" i="19"/>
  <c r="F28" i="19"/>
  <c r="F34" i="19"/>
  <c r="F38" i="19"/>
  <c r="F17" i="19"/>
  <c r="F7" i="19"/>
  <c r="G5" i="19"/>
  <c r="G9" i="19"/>
  <c r="G10" i="19"/>
  <c r="F42" i="19"/>
  <c r="F35" i="19"/>
  <c r="F13" i="19"/>
  <c r="F3" i="19"/>
  <c r="F25" i="19"/>
  <c r="G6" i="19"/>
  <c r="F23" i="19"/>
  <c r="F30" i="19"/>
  <c r="G13" i="19"/>
  <c r="F8" i="19"/>
  <c r="F43" i="19"/>
  <c r="F40" i="19"/>
  <c r="G7" i="19"/>
  <c r="M3" i="19"/>
  <c r="F9" i="19"/>
  <c r="F37" i="19"/>
  <c r="F32" i="19"/>
  <c r="F41" i="19"/>
  <c r="F5" i="19"/>
  <c r="F20" i="19"/>
  <c r="F15" i="19"/>
  <c r="F21" i="19"/>
  <c r="G3" i="19"/>
  <c r="F22" i="19"/>
  <c r="F10" i="19"/>
  <c r="G15" i="19"/>
  <c r="F36" i="19"/>
  <c r="F45" i="19"/>
  <c r="F26" i="19"/>
  <c r="F48" i="19"/>
  <c r="F4" i="19"/>
  <c r="J37" i="19"/>
  <c r="J35" i="19"/>
  <c r="J3" i="19"/>
  <c r="K9" i="19"/>
  <c r="J36" i="19"/>
  <c r="J34" i="19"/>
  <c r="J39" i="19"/>
  <c r="J46" i="19"/>
  <c r="J22" i="19"/>
  <c r="J10" i="19"/>
  <c r="J7" i="19"/>
  <c r="J40" i="19"/>
  <c r="J47" i="19"/>
  <c r="J16" i="19"/>
  <c r="K5" i="19"/>
  <c r="J15" i="19"/>
  <c r="J5" i="19"/>
  <c r="J27" i="19"/>
  <c r="J20" i="19"/>
  <c r="J41" i="19" l="1"/>
  <c r="J30" i="19"/>
  <c r="J43" i="19"/>
  <c r="K10" i="19"/>
  <c r="J23" i="19"/>
  <c r="J11" i="19"/>
  <c r="J8" i="19"/>
  <c r="J29" i="19"/>
  <c r="J9" i="19"/>
  <c r="J42" i="19"/>
  <c r="J28" i="19"/>
  <c r="K11" i="19"/>
  <c r="K8" i="19"/>
  <c r="K15" i="19"/>
  <c r="J44" i="19"/>
  <c r="J26" i="19"/>
  <c r="J48" i="19"/>
  <c r="J38" i="19"/>
  <c r="K6" i="19"/>
  <c r="J6" i="19"/>
  <c r="J24" i="19"/>
  <c r="K7" i="19"/>
  <c r="J45" i="19"/>
  <c r="J25" i="19"/>
  <c r="E28" i="18"/>
  <c r="H20" i="17" l="1"/>
  <c r="H4" i="17"/>
  <c r="H10" i="17"/>
  <c r="H21" i="17"/>
  <c r="H27" i="17"/>
  <c r="H35" i="17"/>
  <c r="H41" i="17"/>
  <c r="H47" i="17"/>
  <c r="H34" i="17"/>
  <c r="H5" i="17"/>
  <c r="H11" i="17"/>
  <c r="H22" i="17"/>
  <c r="H28" i="17"/>
  <c r="H36" i="17"/>
  <c r="H42" i="17"/>
  <c r="H48" i="17"/>
  <c r="H3" i="17"/>
  <c r="H9" i="17"/>
  <c r="H46" i="17"/>
  <c r="H6" i="17"/>
  <c r="H13" i="17"/>
  <c r="H23" i="17"/>
  <c r="H29" i="17"/>
  <c r="H37" i="17"/>
  <c r="H43" i="17"/>
  <c r="H26" i="17"/>
  <c r="H7" i="17"/>
  <c r="H15" i="17"/>
  <c r="H24" i="17"/>
  <c r="H30" i="17"/>
  <c r="H38" i="17"/>
  <c r="H44" i="17"/>
  <c r="H40" i="17"/>
  <c r="H8" i="17"/>
  <c r="H17" i="17"/>
  <c r="H25" i="17"/>
  <c r="H32" i="17"/>
  <c r="H39" i="17"/>
  <c r="H45" i="17"/>
  <c r="E30" i="18" l="1"/>
  <c r="E11" i="18"/>
  <c r="E44" i="18" l="1"/>
  <c r="I44" i="18" s="1"/>
  <c r="E17" i="18"/>
  <c r="I16" i="18" s="1"/>
  <c r="E23" i="18"/>
  <c r="I23" i="18" s="1"/>
  <c r="E8" i="18"/>
  <c r="I8" i="18" s="1"/>
  <c r="E37" i="18"/>
  <c r="E46" i="18"/>
  <c r="I46" i="18" s="1"/>
  <c r="E35" i="18"/>
  <c r="E6" i="18"/>
  <c r="I6" i="18" s="1"/>
  <c r="E36" i="18"/>
  <c r="E22" i="18"/>
  <c r="I22" i="18" s="1"/>
  <c r="E34" i="18"/>
  <c r="E27" i="18"/>
  <c r="I27" i="18" s="1"/>
  <c r="E45" i="18"/>
  <c r="I45" i="18" s="1"/>
  <c r="E21" i="18"/>
  <c r="E39" i="18"/>
  <c r="I39" i="18" s="1"/>
  <c r="E38" i="18"/>
  <c r="I38" i="18" s="1"/>
  <c r="E13" i="18"/>
  <c r="I11" i="18" s="1"/>
  <c r="E5" i="18"/>
  <c r="I5" i="18" s="1"/>
  <c r="E47" i="18"/>
  <c r="I47" i="18" s="1"/>
  <c r="E24" i="18"/>
  <c r="I24" i="18" s="1"/>
  <c r="E9" i="18"/>
  <c r="I9" i="18" s="1"/>
  <c r="E26" i="18"/>
  <c r="I26" i="18" s="1"/>
  <c r="E42" i="18"/>
  <c r="I42" i="18" s="1"/>
  <c r="E10" i="18"/>
  <c r="I10" i="18" s="1"/>
  <c r="E41" i="18"/>
  <c r="I41" i="18" s="1"/>
  <c r="E43" i="18"/>
  <c r="I43" i="18" s="1"/>
  <c r="E48" i="18"/>
  <c r="I48" i="18" s="1"/>
  <c r="E4" i="18"/>
  <c r="E32" i="18"/>
  <c r="I30" i="18" s="1"/>
  <c r="E25" i="18"/>
  <c r="I25" i="18" s="1"/>
  <c r="E29" i="18"/>
  <c r="I29" i="18" s="1"/>
  <c r="E40" i="18"/>
  <c r="I40" i="18" s="1"/>
  <c r="E20" i="18"/>
  <c r="E15" i="18"/>
  <c r="I15" i="18" s="1"/>
  <c r="E7" i="18"/>
  <c r="I7" i="18" s="1"/>
  <c r="I34" i="18" l="1"/>
  <c r="G42" i="18"/>
  <c r="G25" i="18"/>
  <c r="L16" i="18"/>
  <c r="G30" i="18"/>
  <c r="G29" i="18"/>
  <c r="G47" i="18"/>
  <c r="G39" i="18"/>
  <c r="G27" i="18"/>
  <c r="G35" i="18"/>
  <c r="G23" i="18"/>
  <c r="G21" i="18"/>
  <c r="G46" i="18"/>
  <c r="G22" i="18"/>
  <c r="G48" i="18"/>
  <c r="G28" i="18"/>
  <c r="G26" i="18"/>
  <c r="G36" i="18"/>
  <c r="G17" i="18"/>
  <c r="G20" i="18"/>
  <c r="G37" i="18"/>
  <c r="L34" i="18"/>
  <c r="I36" i="18"/>
  <c r="G38" i="18"/>
  <c r="G43" i="18"/>
  <c r="I20" i="18"/>
  <c r="K29" i="18" s="1"/>
  <c r="G41" i="18"/>
  <c r="G32" i="18"/>
  <c r="G34" i="18"/>
  <c r="G24" i="18"/>
  <c r="G44" i="18"/>
  <c r="G40" i="18"/>
  <c r="G45" i="18"/>
  <c r="K38" i="18" l="1"/>
  <c r="K41" i="18"/>
  <c r="K34" i="18"/>
  <c r="K48" i="18"/>
  <c r="K47" i="18"/>
  <c r="K46" i="18"/>
  <c r="K36" i="18"/>
  <c r="K39" i="18"/>
  <c r="K45" i="18"/>
  <c r="K42" i="18"/>
  <c r="K43" i="18"/>
  <c r="K40" i="18"/>
  <c r="K44" i="18"/>
  <c r="K23" i="18"/>
  <c r="K20" i="18"/>
  <c r="K25" i="18"/>
  <c r="K24" i="18"/>
  <c r="K27" i="18"/>
  <c r="K22" i="18"/>
  <c r="K16" i="18"/>
  <c r="K26" i="18"/>
  <c r="K30" i="18"/>
  <c r="E3" i="18" l="1"/>
  <c r="I3" i="18" s="1"/>
  <c r="F35" i="18"/>
  <c r="F32" i="18"/>
  <c r="G6" i="18"/>
  <c r="F10" i="18" l="1"/>
  <c r="F11" i="18"/>
  <c r="F48" i="18"/>
  <c r="F8" i="18"/>
  <c r="F9" i="18"/>
  <c r="F6" i="18"/>
  <c r="F36" i="18"/>
  <c r="G4" i="18"/>
  <c r="M3" i="18"/>
  <c r="G8" i="18"/>
  <c r="G10" i="18"/>
  <c r="G11" i="18"/>
  <c r="F34" i="18"/>
  <c r="F15" i="18"/>
  <c r="F28" i="18"/>
  <c r="F41" i="18"/>
  <c r="F37" i="18"/>
  <c r="F47" i="18"/>
  <c r="F29" i="18"/>
  <c r="F23" i="18"/>
  <c r="G3" i="18"/>
  <c r="F26" i="18"/>
  <c r="F25" i="18"/>
  <c r="F44" i="18"/>
  <c r="F5" i="18"/>
  <c r="F42" i="18"/>
  <c r="G15" i="18"/>
  <c r="F24" i="18"/>
  <c r="F20" i="18"/>
  <c r="F38" i="18"/>
  <c r="F30" i="18"/>
  <c r="F3" i="18"/>
  <c r="F27" i="18"/>
  <c r="F40" i="18"/>
  <c r="G13" i="18"/>
  <c r="F45" i="18"/>
  <c r="F43" i="18"/>
  <c r="F7" i="18"/>
  <c r="F4" i="18"/>
  <c r="F17" i="18"/>
  <c r="L3" i="18"/>
  <c r="F22" i="18"/>
  <c r="F13" i="18"/>
  <c r="F21" i="18"/>
  <c r="G5" i="18"/>
  <c r="F39" i="18"/>
  <c r="G9" i="18"/>
  <c r="G7" i="18"/>
  <c r="F46" i="18"/>
  <c r="J3" i="18"/>
  <c r="K3" i="18"/>
  <c r="J37" i="18"/>
  <c r="J35" i="18"/>
  <c r="J28" i="18"/>
  <c r="J9" i="18"/>
  <c r="J27" i="18"/>
  <c r="J46" i="18"/>
  <c r="J24" i="18"/>
  <c r="J6" i="18"/>
  <c r="K11" i="18"/>
  <c r="K10" i="18"/>
  <c r="K9" i="18"/>
  <c r="J16" i="18"/>
  <c r="K6" i="18"/>
  <c r="J38" i="18"/>
  <c r="J11" i="18"/>
  <c r="J45" i="18"/>
  <c r="J36" i="18"/>
  <c r="J43" i="18"/>
  <c r="J10" i="18"/>
  <c r="J23" i="18"/>
  <c r="J30" i="18"/>
  <c r="K8" i="18"/>
  <c r="J5" i="18"/>
  <c r="J40" i="18"/>
  <c r="J25" i="18"/>
  <c r="J34" i="18"/>
  <c r="J44" i="18"/>
  <c r="J20" i="18"/>
  <c r="J29" i="18"/>
  <c r="J48" i="18"/>
  <c r="J41" i="18"/>
  <c r="J26" i="18"/>
  <c r="J8" i="18"/>
  <c r="K5" i="18"/>
  <c r="J47" i="18"/>
  <c r="J39" i="18"/>
  <c r="K7" i="18"/>
  <c r="J42" i="18"/>
  <c r="J22" i="18"/>
  <c r="J15" i="18"/>
  <c r="J7" i="18"/>
  <c r="K15" i="18"/>
  <c r="E28" i="17" l="1"/>
  <c r="E11" i="17" l="1"/>
  <c r="E30" i="17" l="1"/>
  <c r="E24" i="17" l="1"/>
  <c r="I24" i="17" s="1"/>
  <c r="E8" i="17"/>
  <c r="E35" i="17"/>
  <c r="E21" i="17"/>
  <c r="E37" i="17"/>
  <c r="E34" i="17"/>
  <c r="E26" i="17"/>
  <c r="I26" i="17" s="1"/>
  <c r="E42" i="17"/>
  <c r="I42" i="17" s="1"/>
  <c r="E44" i="17"/>
  <c r="I44" i="17" s="1"/>
  <c r="E5" i="17"/>
  <c r="I5" i="17" s="1"/>
  <c r="E32" i="17"/>
  <c r="E4" i="17"/>
  <c r="E25" i="17"/>
  <c r="I25" i="17" s="1"/>
  <c r="E20" i="17"/>
  <c r="E38" i="17"/>
  <c r="I38" i="17" s="1"/>
  <c r="E23" i="17"/>
  <c r="I23" i="17" s="1"/>
  <c r="E10" i="17"/>
  <c r="I10" i="17" s="1"/>
  <c r="E46" i="17"/>
  <c r="I46" i="17" s="1"/>
  <c r="E29" i="17"/>
  <c r="I29" i="17" s="1"/>
  <c r="E39" i="17"/>
  <c r="I39" i="17" s="1"/>
  <c r="E22" i="17"/>
  <c r="I22" i="17" s="1"/>
  <c r="E6" i="17"/>
  <c r="I6" i="17" s="1"/>
  <c r="E41" i="17"/>
  <c r="I41" i="17" s="1"/>
  <c r="E7" i="17"/>
  <c r="I7" i="17" s="1"/>
  <c r="I30" i="17"/>
  <c r="I8" i="17"/>
  <c r="I20" i="17" l="1"/>
  <c r="I34" i="17"/>
  <c r="E47" i="17"/>
  <c r="I47" i="17" s="1"/>
  <c r="E27" i="17"/>
  <c r="E43" i="17"/>
  <c r="I43" i="17" s="1"/>
  <c r="E36" i="17"/>
  <c r="I36" i="17" s="1"/>
  <c r="E9" i="17"/>
  <c r="I9" i="17" s="1"/>
  <c r="E40" i="17"/>
  <c r="I40" i="17" s="1"/>
  <c r="E45" i="17"/>
  <c r="I45" i="17" s="1"/>
  <c r="E15" i="17"/>
  <c r="I15" i="17" s="1"/>
  <c r="E48" i="17"/>
  <c r="I48" i="17" s="1"/>
  <c r="E17" i="17"/>
  <c r="E13" i="17"/>
  <c r="I11" i="17" s="1"/>
  <c r="G30" i="17" l="1"/>
  <c r="G23" i="17"/>
  <c r="G32" i="17"/>
  <c r="I27" i="17"/>
  <c r="K27" i="17" s="1"/>
  <c r="G22" i="17"/>
  <c r="G26" i="17"/>
  <c r="G24" i="17"/>
  <c r="I16" i="17"/>
  <c r="K20" i="17" s="1"/>
  <c r="L16" i="17"/>
  <c r="G27" i="17"/>
  <c r="G17" i="17"/>
  <c r="G25" i="17"/>
  <c r="G20" i="17"/>
  <c r="G28" i="17"/>
  <c r="G21" i="17"/>
  <c r="K38" i="17"/>
  <c r="G36" i="17"/>
  <c r="G46" i="17"/>
  <c r="G44" i="17"/>
  <c r="G40" i="17"/>
  <c r="G42" i="17"/>
  <c r="G38" i="17"/>
  <c r="G41" i="17"/>
  <c r="G34" i="17"/>
  <c r="G43" i="17"/>
  <c r="G35" i="17"/>
  <c r="G37" i="17"/>
  <c r="G47" i="17"/>
  <c r="G39" i="17"/>
  <c r="G48" i="17"/>
  <c r="G29" i="17"/>
  <c r="G45" i="17"/>
  <c r="L34" i="17"/>
  <c r="K16" i="17"/>
  <c r="K45" i="17"/>
  <c r="K40" i="17"/>
  <c r="K44" i="17"/>
  <c r="K41" i="17"/>
  <c r="K36" i="17"/>
  <c r="K46" i="17"/>
  <c r="K34" i="17"/>
  <c r="K48" i="17"/>
  <c r="K39" i="17"/>
  <c r="K42" i="17"/>
  <c r="K43" i="17"/>
  <c r="K47" i="17"/>
  <c r="K24" i="17" l="1"/>
  <c r="K29" i="17"/>
  <c r="K25" i="17"/>
  <c r="K30" i="17"/>
  <c r="K26" i="17"/>
  <c r="K22" i="17"/>
  <c r="K23" i="17"/>
  <c r="E3" i="17"/>
  <c r="G3" i="17" s="1"/>
  <c r="G13" i="17" l="1"/>
  <c r="G15" i="17"/>
  <c r="F13" i="17"/>
  <c r="M3" i="17"/>
  <c r="F21" i="17"/>
  <c r="F29" i="17"/>
  <c r="F22" i="17"/>
  <c r="F36" i="17"/>
  <c r="F43" i="17"/>
  <c r="F37" i="17"/>
  <c r="F39" i="17"/>
  <c r="F38" i="17"/>
  <c r="I3" i="17"/>
  <c r="J26" i="17" s="1"/>
  <c r="F42" i="17"/>
  <c r="F41" i="17"/>
  <c r="F11" i="17"/>
  <c r="F45" i="17"/>
  <c r="G5" i="17"/>
  <c r="G6" i="17"/>
  <c r="F47" i="17"/>
  <c r="F8" i="17"/>
  <c r="F4" i="17"/>
  <c r="F32" i="17"/>
  <c r="G11" i="17"/>
  <c r="F25" i="17"/>
  <c r="F35" i="17"/>
  <c r="F48" i="17"/>
  <c r="G8" i="17"/>
  <c r="F40" i="17"/>
  <c r="F27" i="17"/>
  <c r="F9" i="17"/>
  <c r="G4" i="17"/>
  <c r="F44" i="17"/>
  <c r="F46" i="17"/>
  <c r="F28" i="17"/>
  <c r="L3" i="17"/>
  <c r="F34" i="17"/>
  <c r="F20" i="17"/>
  <c r="F17" i="17"/>
  <c r="G9" i="17"/>
  <c r="F15" i="17"/>
  <c r="F23" i="17"/>
  <c r="F7" i="17"/>
  <c r="F10" i="17"/>
  <c r="F24" i="17"/>
  <c r="F5" i="17"/>
  <c r="F3" i="17"/>
  <c r="F26" i="17"/>
  <c r="F6" i="17"/>
  <c r="G7" i="17"/>
  <c r="G10" i="17"/>
  <c r="F30" i="17"/>
  <c r="K6" i="17" l="1"/>
  <c r="J46" i="17"/>
  <c r="J11" i="17"/>
  <c r="J9" i="17"/>
  <c r="K3" i="17"/>
  <c r="J23" i="17"/>
  <c r="J8" i="17"/>
  <c r="J16" i="17"/>
  <c r="K10" i="17"/>
  <c r="J44" i="17"/>
  <c r="J34" i="17"/>
  <c r="J29" i="17"/>
  <c r="J3" i="17"/>
  <c r="K15" i="17"/>
  <c r="J27" i="17"/>
  <c r="K9" i="17"/>
  <c r="J7" i="17"/>
  <c r="K7" i="17"/>
  <c r="K5" i="17"/>
  <c r="J5" i="17"/>
  <c r="J28" i="17"/>
  <c r="J47" i="17"/>
  <c r="J22" i="17"/>
  <c r="J37" i="17"/>
  <c r="J43" i="17"/>
  <c r="J30" i="17"/>
  <c r="J38" i="17"/>
  <c r="J45" i="17"/>
  <c r="J15" i="17"/>
  <c r="J25" i="17"/>
  <c r="J41" i="17"/>
  <c r="J39" i="17"/>
  <c r="J6" i="17"/>
  <c r="J35" i="17"/>
  <c r="J40" i="17"/>
  <c r="J10" i="17"/>
  <c r="K11" i="17"/>
  <c r="J48" i="17"/>
  <c r="J36" i="17"/>
  <c r="J20" i="17"/>
  <c r="J24" i="17"/>
  <c r="K8" i="17"/>
  <c r="J42" i="17"/>
  <c r="E23" i="7" l="1"/>
  <c r="E25" i="7" l="1"/>
  <c r="E11" i="7"/>
  <c r="E11" i="20" l="1"/>
  <c r="E30" i="20"/>
  <c r="E28" i="7" l="1"/>
  <c r="E9" i="7"/>
  <c r="E29" i="7"/>
  <c r="E22" i="7"/>
  <c r="E16" i="7"/>
  <c r="E4" i="7"/>
  <c r="E40" i="7"/>
  <c r="E15" i="7"/>
  <c r="E35" i="7"/>
  <c r="E10" i="7"/>
  <c r="E36" i="7"/>
  <c r="E30" i="7"/>
  <c r="E24" i="7"/>
  <c r="E17" i="7"/>
  <c r="E5" i="7"/>
  <c r="E37" i="7"/>
  <c r="E18" i="7"/>
  <c r="E12" i="7"/>
  <c r="E6" i="7"/>
  <c r="E21" i="7"/>
  <c r="E31" i="7"/>
  <c r="E38" i="7"/>
  <c r="E32" i="7"/>
  <c r="E26" i="7"/>
  <c r="E19" i="7"/>
  <c r="E13" i="7"/>
  <c r="E7" i="7"/>
  <c r="E34" i="7"/>
  <c r="E41" i="7"/>
  <c r="E39" i="7"/>
  <c r="E33" i="7"/>
  <c r="E27" i="7"/>
  <c r="E20" i="7"/>
  <c r="E14" i="7"/>
  <c r="E8" i="7"/>
  <c r="I9" i="7" l="1"/>
  <c r="I6" i="7"/>
  <c r="G40" i="7"/>
  <c r="I40" i="7"/>
  <c r="G39" i="7"/>
  <c r="I39" i="7"/>
  <c r="G26" i="7"/>
  <c r="I25" i="7"/>
  <c r="I11" i="7"/>
  <c r="G30" i="7"/>
  <c r="G21" i="7"/>
  <c r="I21" i="7"/>
  <c r="I33" i="7"/>
  <c r="G33" i="7"/>
  <c r="G28" i="7"/>
  <c r="I8" i="7"/>
  <c r="I41" i="7"/>
  <c r="G41" i="7"/>
  <c r="G32" i="7"/>
  <c r="I32" i="7"/>
  <c r="I18" i="7"/>
  <c r="G18" i="7"/>
  <c r="I36" i="7"/>
  <c r="G36" i="7"/>
  <c r="G16" i="7"/>
  <c r="I13" i="7"/>
  <c r="G15" i="7"/>
  <c r="I15" i="7"/>
  <c r="G14" i="7"/>
  <c r="I14" i="7"/>
  <c r="L14" i="7"/>
  <c r="G23" i="7"/>
  <c r="G25" i="7"/>
  <c r="I34" i="7"/>
  <c r="G34" i="7"/>
  <c r="G38" i="7"/>
  <c r="I38" i="7"/>
  <c r="G37" i="7"/>
  <c r="I37" i="7"/>
  <c r="I10" i="7"/>
  <c r="I22" i="7"/>
  <c r="G22" i="7"/>
  <c r="L27" i="7"/>
  <c r="G27" i="7"/>
  <c r="I27" i="7"/>
  <c r="I17" i="7"/>
  <c r="G17" i="7"/>
  <c r="G19" i="7"/>
  <c r="I19" i="7"/>
  <c r="G24" i="7"/>
  <c r="I24" i="7"/>
  <c r="I20" i="7"/>
  <c r="G20" i="7"/>
  <c r="I7" i="7"/>
  <c r="I31" i="7"/>
  <c r="G31" i="7"/>
  <c r="I5" i="7"/>
  <c r="I35" i="7"/>
  <c r="G35" i="7"/>
  <c r="G29" i="7"/>
  <c r="I29" i="7"/>
  <c r="E41" i="20"/>
  <c r="E25" i="20"/>
  <c r="E7" i="20"/>
  <c r="E38" i="20"/>
  <c r="E5" i="20"/>
  <c r="E42" i="20"/>
  <c r="E36" i="20"/>
  <c r="E22" i="20"/>
  <c r="E20" i="20"/>
  <c r="E9" i="20"/>
  <c r="E45" i="20"/>
  <c r="E44" i="20"/>
  <c r="E34" i="20"/>
  <c r="E15" i="20"/>
  <c r="E26" i="20"/>
  <c r="E40" i="20"/>
  <c r="E24" i="20"/>
  <c r="E6" i="20"/>
  <c r="E29" i="20"/>
  <c r="E47" i="20"/>
  <c r="E35" i="20"/>
  <c r="E32" i="20"/>
  <c r="E13" i="20"/>
  <c r="E37" i="20"/>
  <c r="E4" i="20"/>
  <c r="E17" i="20"/>
  <c r="E46" i="20"/>
  <c r="E8" i="20"/>
  <c r="E48" i="20"/>
  <c r="E39" i="20"/>
  <c r="E23" i="20"/>
  <c r="E43" i="20"/>
  <c r="E21" i="20"/>
  <c r="E10" i="20"/>
  <c r="E27" i="20"/>
  <c r="I8" i="20" l="1"/>
  <c r="I38" i="20"/>
  <c r="G38" i="20"/>
  <c r="K24" i="7"/>
  <c r="K18" i="7"/>
  <c r="G35" i="20"/>
  <c r="G17" i="20"/>
  <c r="I16" i="20"/>
  <c r="G28" i="20"/>
  <c r="L16" i="20"/>
  <c r="G30" i="20"/>
  <c r="I15" i="20"/>
  <c r="I22" i="20"/>
  <c r="G22" i="20"/>
  <c r="I25" i="20"/>
  <c r="G25" i="20"/>
  <c r="K15" i="7"/>
  <c r="K36" i="7"/>
  <c r="K41" i="7"/>
  <c r="K40" i="7"/>
  <c r="G32" i="20"/>
  <c r="I30" i="20"/>
  <c r="K29" i="7"/>
  <c r="K27" i="7"/>
  <c r="G46" i="20"/>
  <c r="I46" i="20"/>
  <c r="I7" i="20"/>
  <c r="K37" i="7"/>
  <c r="K33" i="7"/>
  <c r="G47" i="20"/>
  <c r="I47" i="20"/>
  <c r="I34" i="20"/>
  <c r="G34" i="20"/>
  <c r="L34" i="20"/>
  <c r="G36" i="20"/>
  <c r="I36" i="20"/>
  <c r="I41" i="20"/>
  <c r="G41" i="20"/>
  <c r="K20" i="7"/>
  <c r="K17" i="7"/>
  <c r="K32" i="7"/>
  <c r="I9" i="20"/>
  <c r="G20" i="20"/>
  <c r="I20" i="20"/>
  <c r="I43" i="20"/>
  <c r="G43" i="20"/>
  <c r="I23" i="20"/>
  <c r="G23" i="20"/>
  <c r="I29" i="20"/>
  <c r="G29" i="20"/>
  <c r="G39" i="20"/>
  <c r="I39" i="20"/>
  <c r="G37" i="20"/>
  <c r="I6" i="20"/>
  <c r="I44" i="20"/>
  <c r="G44" i="20"/>
  <c r="I42" i="20"/>
  <c r="G42" i="20"/>
  <c r="K19" i="7"/>
  <c r="K34" i="7"/>
  <c r="K21" i="7"/>
  <c r="K25" i="7"/>
  <c r="K39" i="7"/>
  <c r="I10" i="20"/>
  <c r="G40" i="20"/>
  <c r="I40" i="20"/>
  <c r="K22" i="7"/>
  <c r="G21" i="20"/>
  <c r="I26" i="20"/>
  <c r="G26" i="20"/>
  <c r="K31" i="7"/>
  <c r="G27" i="20"/>
  <c r="I27" i="20"/>
  <c r="G48" i="20"/>
  <c r="I48" i="20"/>
  <c r="I11" i="20"/>
  <c r="G24" i="20"/>
  <c r="I24" i="20"/>
  <c r="G45" i="20"/>
  <c r="I45" i="20"/>
  <c r="I5" i="20"/>
  <c r="K35" i="7"/>
  <c r="K38" i="7"/>
  <c r="E3" i="7"/>
  <c r="K42" i="20" l="1"/>
  <c r="K20" i="20"/>
  <c r="K29" i="20"/>
  <c r="K43" i="20"/>
  <c r="K47" i="20"/>
  <c r="K46" i="20"/>
  <c r="K22" i="20"/>
  <c r="K38" i="20"/>
  <c r="K45" i="20"/>
  <c r="K26" i="20"/>
  <c r="K44" i="20"/>
  <c r="K41" i="20"/>
  <c r="K24" i="20"/>
  <c r="M3" i="7"/>
  <c r="L3" i="7"/>
  <c r="G3" i="7"/>
  <c r="I3" i="7"/>
  <c r="F3" i="7"/>
  <c r="F23" i="7"/>
  <c r="F25" i="7"/>
  <c r="G11" i="7"/>
  <c r="F11" i="7"/>
  <c r="G6" i="7"/>
  <c r="F33" i="7"/>
  <c r="G8" i="7"/>
  <c r="F13" i="7"/>
  <c r="F27" i="7"/>
  <c r="F24" i="7"/>
  <c r="F31" i="7"/>
  <c r="F29" i="7"/>
  <c r="F9" i="7"/>
  <c r="F30" i="7"/>
  <c r="F8" i="7"/>
  <c r="F18" i="7"/>
  <c r="F38" i="7"/>
  <c r="F22" i="7"/>
  <c r="G7" i="7"/>
  <c r="F15" i="7"/>
  <c r="G5" i="7"/>
  <c r="G9" i="7"/>
  <c r="F39" i="7"/>
  <c r="G12" i="7"/>
  <c r="F21" i="7"/>
  <c r="F16" i="7"/>
  <c r="F10" i="7"/>
  <c r="F19" i="7"/>
  <c r="F7" i="7"/>
  <c r="F35" i="7"/>
  <c r="F40" i="7"/>
  <c r="F20" i="7"/>
  <c r="F26" i="7"/>
  <c r="F36" i="7"/>
  <c r="F12" i="7"/>
  <c r="G4" i="7"/>
  <c r="F28" i="7"/>
  <c r="F32" i="7"/>
  <c r="F14" i="7"/>
  <c r="F34" i="7"/>
  <c r="G10" i="7"/>
  <c r="F5" i="7"/>
  <c r="F4" i="7"/>
  <c r="F17" i="7"/>
  <c r="F6" i="7"/>
  <c r="F41" i="7"/>
  <c r="G13" i="7"/>
  <c r="F37" i="7"/>
  <c r="K39" i="20"/>
  <c r="K34" i="20"/>
  <c r="K30" i="20"/>
  <c r="K16" i="20"/>
  <c r="K48" i="20"/>
  <c r="K27" i="20"/>
  <c r="K40" i="20"/>
  <c r="K23" i="20"/>
  <c r="K36" i="20"/>
  <c r="K25" i="20"/>
  <c r="E3" i="20"/>
  <c r="K3" i="7" l="1"/>
  <c r="J28" i="7"/>
  <c r="J30" i="7"/>
  <c r="J3" i="7"/>
  <c r="J36" i="7"/>
  <c r="K8" i="7"/>
  <c r="J6" i="7"/>
  <c r="J5" i="7"/>
  <c r="J32" i="7"/>
  <c r="J31" i="7"/>
  <c r="J38" i="7"/>
  <c r="K9" i="7"/>
  <c r="J9" i="7"/>
  <c r="J7" i="7"/>
  <c r="K10" i="7"/>
  <c r="K7" i="7"/>
  <c r="K5" i="7"/>
  <c r="J25" i="7"/>
  <c r="J24" i="7"/>
  <c r="J8" i="7"/>
  <c r="K6" i="7"/>
  <c r="J13" i="7"/>
  <c r="J34" i="7"/>
  <c r="J39" i="7"/>
  <c r="J33" i="7"/>
  <c r="J11" i="7"/>
  <c r="J41" i="7"/>
  <c r="J20" i="7"/>
  <c r="K13" i="7"/>
  <c r="J35" i="7"/>
  <c r="J17" i="7"/>
  <c r="J10" i="7"/>
  <c r="J18" i="7"/>
  <c r="J29" i="7"/>
  <c r="J37" i="7"/>
  <c r="J19" i="7"/>
  <c r="J21" i="7"/>
  <c r="J22" i="7"/>
  <c r="J15" i="7"/>
  <c r="J40" i="7"/>
  <c r="K11" i="7"/>
  <c r="J27" i="7"/>
  <c r="M3" i="20"/>
  <c r="L3" i="20"/>
  <c r="G3" i="20"/>
  <c r="F28" i="20"/>
  <c r="F3" i="20"/>
  <c r="I3" i="20"/>
  <c r="G11" i="20"/>
  <c r="F30" i="20"/>
  <c r="F11" i="20"/>
  <c r="F32" i="20"/>
  <c r="G7" i="20"/>
  <c r="G4" i="20"/>
  <c r="F20" i="20"/>
  <c r="F6" i="20"/>
  <c r="F48" i="20"/>
  <c r="F24" i="20"/>
  <c r="F5" i="20"/>
  <c r="F46" i="20"/>
  <c r="F47" i="20"/>
  <c r="F41" i="20"/>
  <c r="F44" i="20"/>
  <c r="F26" i="20"/>
  <c r="F29" i="20"/>
  <c r="G8" i="20"/>
  <c r="G15" i="20"/>
  <c r="F7" i="20"/>
  <c r="F36" i="20"/>
  <c r="G6" i="20"/>
  <c r="F42" i="20"/>
  <c r="F40" i="20"/>
  <c r="F21" i="20"/>
  <c r="F13" i="20"/>
  <c r="F37" i="20"/>
  <c r="F38" i="20"/>
  <c r="F43" i="20"/>
  <c r="F8" i="20"/>
  <c r="F15" i="20"/>
  <c r="F25" i="20"/>
  <c r="F9" i="20"/>
  <c r="F23" i="20"/>
  <c r="F39" i="20"/>
  <c r="G13" i="20"/>
  <c r="F17" i="20"/>
  <c r="F22" i="20"/>
  <c r="G5" i="20"/>
  <c r="G9" i="20"/>
  <c r="F10" i="20"/>
  <c r="F27" i="20"/>
  <c r="F45" i="20"/>
  <c r="F34" i="20"/>
  <c r="G10" i="20"/>
  <c r="F35" i="20"/>
  <c r="F4" i="20"/>
  <c r="K3" i="20" l="1"/>
  <c r="J35" i="20"/>
  <c r="J3" i="20"/>
  <c r="J28" i="20"/>
  <c r="J37" i="20"/>
  <c r="J11" i="20"/>
  <c r="K10" i="20"/>
  <c r="K8" i="20"/>
  <c r="J15" i="20"/>
  <c r="K5" i="20"/>
  <c r="J34" i="20"/>
  <c r="J42" i="20"/>
  <c r="J29" i="20"/>
  <c r="J46" i="20"/>
  <c r="K11" i="20"/>
  <c r="J10" i="20"/>
  <c r="J24" i="20"/>
  <c r="J39" i="20"/>
  <c r="J30" i="20"/>
  <c r="J27" i="20"/>
  <c r="J36" i="20"/>
  <c r="J8" i="20"/>
  <c r="J5" i="20"/>
  <c r="J20" i="20"/>
  <c r="J41" i="20"/>
  <c r="J23" i="20"/>
  <c r="J6" i="20"/>
  <c r="K7" i="20"/>
  <c r="K9" i="20"/>
  <c r="J26" i="20"/>
  <c r="J48" i="20"/>
  <c r="K6" i="20"/>
  <c r="J43" i="20"/>
  <c r="J22" i="20"/>
  <c r="J45" i="20"/>
  <c r="J44" i="20"/>
  <c r="J7" i="20"/>
  <c r="J9" i="20"/>
  <c r="J16" i="20"/>
  <c r="J40" i="20"/>
  <c r="J25" i="20"/>
  <c r="J47" i="20"/>
  <c r="J38" i="20"/>
  <c r="K15" i="20"/>
</calcChain>
</file>

<file path=xl/sharedStrings.xml><?xml version="1.0" encoding="utf-8"?>
<sst xmlns="http://schemas.openxmlformats.org/spreadsheetml/2006/main" count="658" uniqueCount="94">
  <si>
    <t>IQT Médio do
Sistema de Transporte</t>
  </si>
  <si>
    <t>Empresas</t>
  </si>
  <si>
    <t>Comitê do Sistema de Medição do Desempenho Organizacional - SMDO SPTrans</t>
  </si>
  <si>
    <t xml:space="preserve">Santa Brígida </t>
  </si>
  <si>
    <t xml:space="preserve">Gato Preto </t>
  </si>
  <si>
    <t>Sambaíba</t>
  </si>
  <si>
    <t xml:space="preserve">Sambaíba </t>
  </si>
  <si>
    <t xml:space="preserve">Ambiental  </t>
  </si>
  <si>
    <t>Express</t>
  </si>
  <si>
    <t xml:space="preserve">Express </t>
  </si>
  <si>
    <t xml:space="preserve">Mobibrasil </t>
  </si>
  <si>
    <t xml:space="preserve">Gatusa </t>
  </si>
  <si>
    <t>Transunião</t>
  </si>
  <si>
    <t>Alfa Rodobus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</si>
  <si>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</si>
  <si>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</si>
  <si>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</si>
  <si>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</si>
  <si>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</si>
  <si>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Pêssego</t>
  </si>
  <si>
    <t>Transwolff</t>
  </si>
  <si>
    <t>A2</t>
  </si>
  <si>
    <t>Spencer</t>
  </si>
  <si>
    <t>Allibus</t>
  </si>
  <si>
    <t>Movebuss</t>
  </si>
  <si>
    <t>Consórcios/
Empresas</t>
  </si>
  <si>
    <t xml:space="preserve">Transppass </t>
  </si>
  <si>
    <t>Norte Buss</t>
  </si>
  <si>
    <t>Upbus</t>
  </si>
  <si>
    <t>KBPX</t>
  </si>
  <si>
    <t>Via Sudeste</t>
  </si>
  <si>
    <t>Grajaú</t>
  </si>
  <si>
    <t>Metrópole</t>
  </si>
  <si>
    <t>Campo Belo</t>
  </si>
  <si>
    <t>Passageiros Transportados - Mês</t>
  </si>
  <si>
    <t>IQT por Consórcio / Empresa</t>
  </si>
  <si>
    <t>Classificação no Sistema de Transporte (Empresa)</t>
  </si>
  <si>
    <t>Classificação no Sistema de Transporte (Consórcio)</t>
  </si>
  <si>
    <t>Consórcio Bandeirante</t>
  </si>
  <si>
    <t>RVTrans</t>
  </si>
  <si>
    <t>Consórcio Transvida</t>
  </si>
  <si>
    <t>Consórcio KBPX</t>
  </si>
  <si>
    <t>Consórcio Transnoroeste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</si>
  <si>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</si>
  <si>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</si>
  <si>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</si>
  <si>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</si>
  <si>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</si>
  <si>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</si>
  <si>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</si>
  <si>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</si>
  <si>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</si>
  <si>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AR0</t>
  </si>
  <si>
    <t>AR1</t>
  </si>
  <si>
    <t>AR2</t>
  </si>
  <si>
    <t>AR3</t>
  </si>
  <si>
    <t>AR4</t>
  </si>
  <si>
    <t>AR5</t>
  </si>
  <si>
    <t>AR6</t>
  </si>
  <si>
    <t>AR7</t>
  </si>
  <si>
    <t>AR8</t>
  </si>
  <si>
    <t>AR9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</si>
  <si>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</si>
  <si>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</si>
  <si>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</si>
  <si>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</si>
  <si>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</si>
  <si>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</si>
  <si>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</si>
  <si>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</si>
  <si>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</si>
  <si>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</si>
  <si>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</si>
  <si>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</si>
  <si>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</si>
  <si>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ESTRUTURAL</t>
  </si>
  <si>
    <t>DISTRIBUIÇÃO</t>
  </si>
  <si>
    <t>ARTICULAÇÃO
 REGIONAL</t>
  </si>
  <si>
    <t>Classificação no Regime de Contratação
(Consórcio)</t>
  </si>
  <si>
    <t>Classificação no Regime de Contratação
(Empresa)</t>
  </si>
  <si>
    <t>IQT Médio por Lote</t>
  </si>
  <si>
    <t>Lote</t>
  </si>
  <si>
    <t>IQT por Empresa</t>
  </si>
  <si>
    <t>Grupo</t>
  </si>
  <si>
    <t>IQT médio por Empresa</t>
  </si>
  <si>
    <t>ARTICULAÇÃO REGIONAL</t>
  </si>
  <si>
    <t>Passageiros Transportados - média ciclo7</t>
  </si>
  <si>
    <t>Nova Paineira</t>
  </si>
  <si>
    <t>Nono Ciclo de Avaliação - Julho a Dezembro/2025</t>
  </si>
  <si>
    <t>Nono Ciclo de Avaliação - julho/2025</t>
  </si>
  <si>
    <t>Auto Bless</t>
  </si>
  <si>
    <t>Nono Ciclo de Avaliação - agosto/2025</t>
  </si>
  <si>
    <t>Nono Ciclo de Avaliação - setembro/2025</t>
  </si>
  <si>
    <t>Nono Ciclo de Avaliação -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</si>
</sst>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" fontId="2" fillId="0" borderId="0" xfId="0" applyNumberFormat="1" applyFont="1"/>
    <xf numFmtId="39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5" borderId="0" xfId="0" applyFont="1" applyFill="1"/>
    <xf numFmtId="0" fontId="2" fillId="7" borderId="0" xfId="0" applyFont="1" applyFill="1"/>
    <xf numFmtId="0" fontId="2" fillId="2" borderId="0" xfId="0" applyFont="1" applyFill="1"/>
    <xf numFmtId="0" fontId="2" fillId="3" borderId="0" xfId="0" applyFont="1" applyFill="1"/>
    <xf numFmtId="0" fontId="6" fillId="0" borderId="0" xfId="0" applyFont="1"/>
    <xf numFmtId="0" fontId="8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3" fontId="8" fillId="8" borderId="2" xfId="0" applyNumberFormat="1" applyFont="1" applyFill="1" applyBorder="1" applyAlignment="1">
      <alignment horizontal="center" vertical="center" wrapText="1"/>
    </xf>
    <xf numFmtId="37" fontId="8" fillId="8" borderId="2" xfId="1" applyNumberFormat="1" applyFont="1" applyFill="1" applyBorder="1" applyAlignment="1">
      <alignment horizontal="center" vertical="center" wrapText="1"/>
    </xf>
    <xf numFmtId="37" fontId="8" fillId="8" borderId="2" xfId="0" applyNumberFormat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 wrapText="1"/>
    </xf>
    <xf numFmtId="3" fontId="8" fillId="8" borderId="21" xfId="0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1" fontId="8" fillId="6" borderId="21" xfId="0" applyNumberFormat="1" applyFont="1" applyFill="1" applyBorder="1" applyAlignment="1">
      <alignment horizontal="center" vertical="center" wrapText="1"/>
    </xf>
    <xf numFmtId="37" fontId="8" fillId="8" borderId="21" xfId="1" applyNumberFormat="1" applyFont="1" applyFill="1" applyBorder="1" applyAlignment="1">
      <alignment horizontal="center" vertical="center" wrapText="1"/>
    </xf>
    <xf numFmtId="37" fontId="8" fillId="8" borderId="21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 wrapText="1"/>
    </xf>
    <xf numFmtId="2" fontId="8" fillId="6" borderId="6" xfId="0" applyNumberFormat="1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37" fontId="8" fillId="8" borderId="6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" fontId="8" fillId="6" borderId="5" xfId="0" applyNumberFormat="1" applyFont="1" applyFill="1" applyBorder="1" applyAlignment="1">
      <alignment horizontal="center" vertical="center" wrapText="1"/>
    </xf>
    <xf numFmtId="37" fontId="8" fillId="8" borderId="5" xfId="0" applyNumberFormat="1" applyFont="1" applyFill="1" applyBorder="1" applyAlignment="1">
      <alignment horizontal="center" vertical="center" wrapText="1"/>
    </xf>
    <xf numFmtId="37" fontId="8" fillId="8" borderId="4" xfId="1" applyNumberFormat="1" applyFont="1" applyFill="1" applyBorder="1" applyAlignment="1">
      <alignment horizontal="center" vertical="center" wrapText="1"/>
    </xf>
    <xf numFmtId="37" fontId="8" fillId="8" borderId="6" xfId="1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39" fontId="7" fillId="4" borderId="4" xfId="1" applyNumberFormat="1" applyFont="1" applyFill="1" applyBorder="1" applyAlignment="1">
      <alignment horizontal="center" vertical="center" wrapText="1"/>
    </xf>
    <xf numFmtId="39" fontId="7" fillId="4" borderId="5" xfId="1" applyNumberFormat="1" applyFont="1" applyFill="1" applyBorder="1" applyAlignment="1">
      <alignment horizontal="center" vertical="center" wrapText="1"/>
    </xf>
    <xf numFmtId="39" fontId="7" fillId="4" borderId="9" xfId="1" applyNumberFormat="1" applyFont="1" applyFill="1" applyBorder="1" applyAlignment="1">
      <alignment horizontal="center" vertical="center" wrapText="1"/>
    </xf>
    <xf numFmtId="39" fontId="7" fillId="4" borderId="10" xfId="1" applyNumberFormat="1" applyFont="1" applyFill="1" applyBorder="1" applyAlignment="1">
      <alignment horizontal="center" vertical="center" wrapText="1"/>
    </xf>
    <xf numFmtId="39" fontId="7" fillId="4" borderId="11" xfId="1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37" fontId="8" fillId="8" borderId="21" xfId="0" applyNumberFormat="1" applyFont="1" applyFill="1" applyBorder="1" applyAlignment="1">
      <alignment horizontal="center" vertical="center" wrapText="1"/>
    </xf>
    <xf numFmtId="2" fontId="7" fillId="6" borderId="21" xfId="0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 wrapText="1"/>
    </xf>
    <xf numFmtId="1" fontId="8" fillId="6" borderId="21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" fontId="8" fillId="6" borderId="26" xfId="0" applyNumberFormat="1" applyFont="1" applyFill="1" applyBorder="1" applyAlignment="1">
      <alignment horizontal="center" vertical="center" wrapText="1"/>
    </xf>
    <xf numFmtId="37" fontId="8" fillId="8" borderId="25" xfId="1" applyNumberFormat="1" applyFont="1" applyFill="1" applyBorder="1" applyAlignment="1">
      <alignment horizontal="center" vertical="center" wrapText="1"/>
    </xf>
    <xf numFmtId="37" fontId="8" fillId="8" borderId="26" xfId="1" applyNumberFormat="1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39" fontId="7" fillId="6" borderId="2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56"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BF9F1"/>
      <color rgb="FFFEF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65BDA8-B8A2-4F6B-AFD2-23DBB1640A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6A29238-55D4-4FFB-BA0B-E848A193B0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B3C5F5-8E16-4A45-BDA9-E3B5F242F3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AE9CCB-9E11-4964-866D-BACD921EFD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NONO%20CICLO%20DE%20AVALIA&#199;&#195;O%20-%20Planilhas%20de%20c&#225;lculo\IQT_Sistema_Julho_25.xlsx" TargetMode="External"/><Relationship Id="rId1" Type="http://schemas.openxmlformats.org/officeDocument/2006/relationships/externalLinkPath" Target="/Adriana/INDICADORES/Novo%20Contrato%20-%20Ciclos/NONO%20CICLO%20DE%20AVALIA&#199;&#195;O%20-%20Planilhas%20de%20c&#225;lculo/IQT_Sistema_Julho_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NONO%20CICLO%20DE%20AVALIA&#199;&#195;O%20-%20Planilhas%20de%20c&#225;lculo\IQT_Sistema_Agosto_25.xlsx" TargetMode="External"/><Relationship Id="rId1" Type="http://schemas.openxmlformats.org/officeDocument/2006/relationships/externalLinkPath" Target="/Adriana/INDICADORES/Novo%20Contrato%20-%20Ciclos/NONO%20CICLO%20DE%20AVALIA&#199;&#195;O%20-%20Planilhas%20de%20c&#225;lculo/IQT_Sistema_Agosto_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NONO%20CICLO%20DE%20AVALIA&#199;&#195;O%20-%20Planilhas%20de%20c&#225;lculo\IQT_Sistema_Setembro_25.xlsx" TargetMode="External"/><Relationship Id="rId1" Type="http://schemas.openxmlformats.org/officeDocument/2006/relationships/externalLinkPath" Target="/Adriana/INDICADORES/Novo%20Contrato%20-%20Ciclos/NONO%20CICLO%20DE%20AVALIA&#199;&#195;O%20-%20Planilhas%20de%20c&#225;lculo/IQT_Sistema_Setembro_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NONO%20CICLO%20DE%20AVALIA&#199;&#195;O%20-%20Planilhas%20de%20c&#225;lculo\IQT_Sistema_Outubro_25.xlsx" TargetMode="External"/><Relationship Id="rId1" Type="http://schemas.openxmlformats.org/officeDocument/2006/relationships/externalLinkPath" Target="/Adriana/INDICADORES/Novo%20Contrato%20-%20Ciclos/NONO%20CICLO%20DE%20AVALIA&#199;&#195;O%20-%20Planilhas%20de%20c&#225;lculo/IQT_Sistema_Outubro_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NONO%20CICLO%20DE%20AVALIA&#199;&#195;O%20-%20Resultados\IQT_Resultados%20Categorias%20Sistema.xlsx" TargetMode="External"/><Relationship Id="rId1" Type="http://schemas.openxmlformats.org/officeDocument/2006/relationships/externalLinkPath" Target="IQT_Resultados%20Categorias%20Sistem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BANCO%20DE%20DADOS%20Indicadores_Novo%20Contrato.xlsx" TargetMode="External"/><Relationship Id="rId1" Type="http://schemas.openxmlformats.org/officeDocument/2006/relationships/externalLinkPath" Target="/Adriana/INDICADORES/Novo%20Contrato%20-%20Ciclos/BANCO%20DE%20DADOS%20Indicadores_Novo%20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7017713</v>
          </cell>
        </row>
        <row r="7">
          <cell r="L7">
            <v>1168338</v>
          </cell>
        </row>
        <row r="8">
          <cell r="L8">
            <v>6500832</v>
          </cell>
        </row>
        <row r="9">
          <cell r="L9">
            <v>7944200</v>
          </cell>
        </row>
        <row r="10">
          <cell r="L10">
            <v>4678653</v>
          </cell>
        </row>
        <row r="11">
          <cell r="L11">
            <v>6429059</v>
          </cell>
        </row>
        <row r="12">
          <cell r="L12">
            <v>5770221</v>
          </cell>
        </row>
        <row r="13">
          <cell r="L13">
            <v>6465928</v>
          </cell>
        </row>
        <row r="14">
          <cell r="L14">
            <v>6013299</v>
          </cell>
        </row>
        <row r="16">
          <cell r="L16">
            <v>3111731</v>
          </cell>
        </row>
        <row r="18">
          <cell r="L18">
            <v>2890578</v>
          </cell>
        </row>
        <row r="33">
          <cell r="L33">
            <v>2042905</v>
          </cell>
        </row>
        <row r="36">
          <cell r="L36">
            <v>2308355</v>
          </cell>
        </row>
        <row r="37">
          <cell r="L37">
            <v>286700</v>
          </cell>
        </row>
        <row r="38">
          <cell r="L38">
            <v>7787175</v>
          </cell>
        </row>
        <row r="39">
          <cell r="L39">
            <v>6176297</v>
          </cell>
        </row>
        <row r="40">
          <cell r="L40">
            <v>6740862</v>
          </cell>
        </row>
        <row r="41">
          <cell r="L41">
            <v>3648215</v>
          </cell>
        </row>
        <row r="42">
          <cell r="L42">
            <v>2559488</v>
          </cell>
        </row>
        <row r="43">
          <cell r="L43">
            <v>1224031.8839625777</v>
          </cell>
        </row>
        <row r="44">
          <cell r="L44">
            <v>1867409.1160374223</v>
          </cell>
        </row>
        <row r="45">
          <cell r="L45">
            <v>3092254</v>
          </cell>
        </row>
        <row r="46">
          <cell r="L46">
            <v>2570767</v>
          </cell>
        </row>
        <row r="48">
          <cell r="L48">
            <v>2783033</v>
          </cell>
        </row>
        <row r="63">
          <cell r="L63">
            <v>7691111</v>
          </cell>
        </row>
        <row r="64">
          <cell r="L64">
            <v>1614786</v>
          </cell>
        </row>
        <row r="65">
          <cell r="L65">
            <v>4803953</v>
          </cell>
        </row>
        <row r="66">
          <cell r="L66">
            <v>1632032</v>
          </cell>
        </row>
        <row r="67">
          <cell r="L67">
            <v>5298783</v>
          </cell>
        </row>
        <row r="68">
          <cell r="L68">
            <v>1460266</v>
          </cell>
        </row>
        <row r="69">
          <cell r="L69">
            <v>4191436</v>
          </cell>
        </row>
        <row r="70">
          <cell r="L70">
            <v>9463041</v>
          </cell>
        </row>
        <row r="71">
          <cell r="L71">
            <v>1197536</v>
          </cell>
        </row>
        <row r="72">
          <cell r="L72">
            <v>7362294</v>
          </cell>
        </row>
        <row r="73">
          <cell r="L73">
            <v>5069540</v>
          </cell>
        </row>
        <row r="74">
          <cell r="L74">
            <v>7658148</v>
          </cell>
        </row>
        <row r="75">
          <cell r="L75">
            <v>6165730</v>
          </cell>
        </row>
        <row r="76">
          <cell r="L76">
            <v>3329297</v>
          </cell>
        </row>
        <row r="77">
          <cell r="L77">
            <v>2022210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83.29</v>
          </cell>
        </row>
        <row r="8">
          <cell r="P8">
            <v>80.260000000000005</v>
          </cell>
        </row>
        <row r="9">
          <cell r="P9">
            <v>78.25</v>
          </cell>
        </row>
        <row r="10">
          <cell r="P10">
            <v>73.61</v>
          </cell>
        </row>
        <row r="11">
          <cell r="P11">
            <v>72.84</v>
          </cell>
        </row>
        <row r="12">
          <cell r="P12">
            <v>81.180000000000007</v>
          </cell>
        </row>
        <row r="13">
          <cell r="P13">
            <v>77.569999999999993</v>
          </cell>
        </row>
        <row r="14">
          <cell r="P14">
            <v>77.36</v>
          </cell>
        </row>
        <row r="15">
          <cell r="P15">
            <v>89.3</v>
          </cell>
        </row>
        <row r="17">
          <cell r="P17">
            <v>80.17</v>
          </cell>
        </row>
        <row r="19">
          <cell r="P19">
            <v>90.79</v>
          </cell>
        </row>
        <row r="21">
          <cell r="P21">
            <v>87.23</v>
          </cell>
        </row>
        <row r="24">
          <cell r="P24">
            <v>90.85</v>
          </cell>
        </row>
        <row r="25">
          <cell r="P25">
            <v>82.97</v>
          </cell>
        </row>
        <row r="26">
          <cell r="P26">
            <v>75.73</v>
          </cell>
        </row>
        <row r="27">
          <cell r="P27">
            <v>77.97</v>
          </cell>
        </row>
        <row r="28">
          <cell r="P28">
            <v>80.06</v>
          </cell>
        </row>
        <row r="29">
          <cell r="P29">
            <v>84.52</v>
          </cell>
        </row>
        <row r="30">
          <cell r="P30">
            <v>86.17</v>
          </cell>
        </row>
        <row r="31">
          <cell r="P31">
            <v>83.2</v>
          </cell>
        </row>
        <row r="32">
          <cell r="P32">
            <v>84.74</v>
          </cell>
        </row>
        <row r="33">
          <cell r="P33">
            <v>84.54</v>
          </cell>
        </row>
        <row r="34">
          <cell r="P34">
            <v>90.08</v>
          </cell>
        </row>
        <row r="36">
          <cell r="P36">
            <v>79.92</v>
          </cell>
        </row>
        <row r="38">
          <cell r="P38">
            <v>81.98</v>
          </cell>
        </row>
        <row r="39">
          <cell r="P39">
            <v>84.65</v>
          </cell>
        </row>
        <row r="40">
          <cell r="P40">
            <v>62.22</v>
          </cell>
        </row>
        <row r="41">
          <cell r="P41">
            <v>74.44</v>
          </cell>
        </row>
        <row r="42">
          <cell r="P42">
            <v>70.63</v>
          </cell>
        </row>
        <row r="43">
          <cell r="P43">
            <v>70.11</v>
          </cell>
        </row>
        <row r="44">
          <cell r="P44">
            <v>72.790000000000006</v>
          </cell>
        </row>
        <row r="45">
          <cell r="P45">
            <v>86.11</v>
          </cell>
        </row>
        <row r="46">
          <cell r="P46">
            <v>71.52</v>
          </cell>
        </row>
        <row r="47">
          <cell r="P47">
            <v>81.209999999999994</v>
          </cell>
        </row>
        <row r="48">
          <cell r="P48">
            <v>60.21</v>
          </cell>
        </row>
        <row r="49">
          <cell r="P49">
            <v>73.08</v>
          </cell>
        </row>
        <row r="50">
          <cell r="P50">
            <v>77.87</v>
          </cell>
        </row>
        <row r="51">
          <cell r="P51">
            <v>78.59</v>
          </cell>
        </row>
        <row r="52">
          <cell r="P52">
            <v>94.75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7530427</v>
          </cell>
        </row>
        <row r="7">
          <cell r="L7">
            <v>1259179</v>
          </cell>
        </row>
        <row r="8">
          <cell r="L8">
            <v>6890162</v>
          </cell>
        </row>
        <row r="9">
          <cell r="L9">
            <v>8370094</v>
          </cell>
        </row>
        <row r="10">
          <cell r="L10">
            <v>4910115</v>
          </cell>
        </row>
        <row r="11">
          <cell r="L11">
            <v>6932687</v>
          </cell>
        </row>
        <row r="12">
          <cell r="L12">
            <v>6134807</v>
          </cell>
        </row>
        <row r="13">
          <cell r="L13">
            <v>6726777</v>
          </cell>
        </row>
        <row r="14">
          <cell r="L14">
            <v>6288174</v>
          </cell>
        </row>
        <row r="16">
          <cell r="L16">
            <v>3324173</v>
          </cell>
        </row>
        <row r="18">
          <cell r="L18">
            <v>2937145</v>
          </cell>
        </row>
        <row r="33">
          <cell r="L33">
            <v>2207994</v>
          </cell>
        </row>
        <row r="36">
          <cell r="L36">
            <v>2473691</v>
          </cell>
        </row>
        <row r="37">
          <cell r="L37">
            <v>304525</v>
          </cell>
        </row>
        <row r="38">
          <cell r="L38">
            <v>8329285</v>
          </cell>
        </row>
        <row r="39">
          <cell r="L39">
            <v>6621922</v>
          </cell>
        </row>
        <row r="40">
          <cell r="L40">
            <v>7234488</v>
          </cell>
        </row>
        <row r="41">
          <cell r="L41">
            <v>3917776</v>
          </cell>
        </row>
        <row r="42">
          <cell r="L42">
            <v>2799148</v>
          </cell>
        </row>
        <row r="43">
          <cell r="L43">
            <v>1288990.4934446097</v>
          </cell>
        </row>
        <row r="44">
          <cell r="L44">
            <v>1947122.5065553898</v>
          </cell>
        </row>
        <row r="45">
          <cell r="L45">
            <v>3655725</v>
          </cell>
        </row>
        <row r="46">
          <cell r="L46">
            <v>2749818</v>
          </cell>
        </row>
        <row r="48">
          <cell r="L48">
            <v>2951471</v>
          </cell>
        </row>
        <row r="63">
          <cell r="L63">
            <v>8424502</v>
          </cell>
        </row>
        <row r="64">
          <cell r="L64">
            <v>1753112</v>
          </cell>
        </row>
        <row r="65">
          <cell r="L65">
            <v>5199381</v>
          </cell>
        </row>
        <row r="66">
          <cell r="L66">
            <v>1664721</v>
          </cell>
        </row>
        <row r="67">
          <cell r="L67">
            <v>5512725</v>
          </cell>
        </row>
        <row r="68">
          <cell r="L68">
            <v>1555390</v>
          </cell>
        </row>
        <row r="69">
          <cell r="L69">
            <v>4929713</v>
          </cell>
        </row>
        <row r="70">
          <cell r="L70">
            <v>10258203</v>
          </cell>
        </row>
        <row r="71">
          <cell r="L71">
            <v>1257979</v>
          </cell>
        </row>
        <row r="72">
          <cell r="L72">
            <v>7713570</v>
          </cell>
        </row>
        <row r="73">
          <cell r="L73">
            <v>5201871</v>
          </cell>
        </row>
        <row r="74">
          <cell r="L74">
            <v>8193678</v>
          </cell>
        </row>
        <row r="75">
          <cell r="L75">
            <v>6559429</v>
          </cell>
        </row>
        <row r="76">
          <cell r="L76">
            <v>3588617</v>
          </cell>
        </row>
        <row r="77">
          <cell r="L77">
            <v>2138412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87.27</v>
          </cell>
        </row>
        <row r="8">
          <cell r="P8">
            <v>80.45</v>
          </cell>
        </row>
        <row r="9">
          <cell r="P9">
            <v>77.58</v>
          </cell>
        </row>
        <row r="10">
          <cell r="P10">
            <v>77.209999999999994</v>
          </cell>
        </row>
        <row r="11">
          <cell r="P11">
            <v>89.25</v>
          </cell>
        </row>
        <row r="12">
          <cell r="P12">
            <v>80.510000000000005</v>
          </cell>
        </row>
        <row r="13">
          <cell r="P13">
            <v>68.77</v>
          </cell>
        </row>
        <row r="14">
          <cell r="P14">
            <v>74.06</v>
          </cell>
        </row>
        <row r="15">
          <cell r="P15">
            <v>85.86</v>
          </cell>
        </row>
        <row r="17">
          <cell r="P17">
            <v>76.37</v>
          </cell>
        </row>
        <row r="19">
          <cell r="P19">
            <v>92.03</v>
          </cell>
        </row>
        <row r="21">
          <cell r="P21">
            <v>79.790000000000006</v>
          </cell>
        </row>
        <row r="24">
          <cell r="P24">
            <v>85.99</v>
          </cell>
        </row>
        <row r="25">
          <cell r="P25">
            <v>81.05</v>
          </cell>
        </row>
        <row r="26">
          <cell r="P26">
            <v>70.13</v>
          </cell>
        </row>
        <row r="27">
          <cell r="P27">
            <v>73.92</v>
          </cell>
        </row>
        <row r="28">
          <cell r="P28">
            <v>78.81</v>
          </cell>
        </row>
        <row r="29">
          <cell r="P29">
            <v>79.510000000000005</v>
          </cell>
        </row>
        <row r="30">
          <cell r="P30">
            <v>82.81</v>
          </cell>
        </row>
        <row r="31">
          <cell r="P31">
            <v>82.16</v>
          </cell>
        </row>
        <row r="32">
          <cell r="P32">
            <v>89.59</v>
          </cell>
        </row>
        <row r="33">
          <cell r="P33">
            <v>85.16</v>
          </cell>
        </row>
        <row r="34">
          <cell r="P34">
            <v>83.87</v>
          </cell>
        </row>
        <row r="36">
          <cell r="P36">
            <v>73.33</v>
          </cell>
        </row>
        <row r="38">
          <cell r="P38">
            <v>75.12</v>
          </cell>
        </row>
        <row r="39">
          <cell r="P39">
            <v>74.3</v>
          </cell>
        </row>
        <row r="40">
          <cell r="P40">
            <v>70.2</v>
          </cell>
        </row>
        <row r="41">
          <cell r="P41">
            <v>62.48</v>
          </cell>
        </row>
        <row r="42">
          <cell r="P42">
            <v>72.28</v>
          </cell>
        </row>
        <row r="43">
          <cell r="P43">
            <v>71.319999999999993</v>
          </cell>
        </row>
        <row r="44">
          <cell r="P44">
            <v>69.63</v>
          </cell>
        </row>
        <row r="45">
          <cell r="P45">
            <v>85.88</v>
          </cell>
        </row>
        <row r="46">
          <cell r="P46">
            <v>63.21</v>
          </cell>
        </row>
        <row r="47">
          <cell r="P47">
            <v>78.41</v>
          </cell>
        </row>
        <row r="48">
          <cell r="P48">
            <v>55.62</v>
          </cell>
        </row>
        <row r="49">
          <cell r="P49">
            <v>68.28</v>
          </cell>
        </row>
        <row r="50">
          <cell r="P50">
            <v>80.349999999999994</v>
          </cell>
        </row>
        <row r="51">
          <cell r="P51">
            <v>71.930000000000007</v>
          </cell>
        </row>
        <row r="52">
          <cell r="P52">
            <v>88.83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7646485</v>
          </cell>
        </row>
        <row r="7">
          <cell r="L7">
            <v>1283402</v>
          </cell>
        </row>
        <row r="8">
          <cell r="L8">
            <v>6997746</v>
          </cell>
        </row>
        <row r="9">
          <cell r="L9">
            <v>8393027</v>
          </cell>
        </row>
        <row r="10">
          <cell r="L10">
            <v>5023516</v>
          </cell>
        </row>
        <row r="11">
          <cell r="L11">
            <v>7013419</v>
          </cell>
        </row>
        <row r="12">
          <cell r="L12">
            <v>6099509</v>
          </cell>
        </row>
        <row r="13">
          <cell r="L13">
            <v>6667938</v>
          </cell>
        </row>
        <row r="14">
          <cell r="L14">
            <v>6370937</v>
          </cell>
        </row>
        <row r="16">
          <cell r="L16">
            <v>3321629</v>
          </cell>
        </row>
        <row r="18">
          <cell r="L18">
            <v>2999029</v>
          </cell>
        </row>
        <row r="33">
          <cell r="L33">
            <v>2236674</v>
          </cell>
        </row>
        <row r="36">
          <cell r="L36">
            <v>2504525</v>
          </cell>
        </row>
        <row r="37">
          <cell r="L37">
            <v>306356</v>
          </cell>
        </row>
        <row r="38">
          <cell r="L38">
            <v>8490050</v>
          </cell>
        </row>
        <row r="39">
          <cell r="L39">
            <v>6663125</v>
          </cell>
        </row>
        <row r="40">
          <cell r="L40">
            <v>7250198</v>
          </cell>
        </row>
        <row r="41">
          <cell r="L41">
            <v>4046767</v>
          </cell>
        </row>
        <row r="42">
          <cell r="L42">
            <v>2973762</v>
          </cell>
        </row>
        <row r="43">
          <cell r="L43">
            <v>1291761</v>
          </cell>
        </row>
        <row r="44">
          <cell r="L44">
            <v>1978289</v>
          </cell>
        </row>
        <row r="45">
          <cell r="L45">
            <v>3699961</v>
          </cell>
        </row>
        <row r="46">
          <cell r="L46">
            <v>2750816</v>
          </cell>
        </row>
        <row r="48">
          <cell r="L48">
            <v>3004310</v>
          </cell>
        </row>
        <row r="63">
          <cell r="L63">
            <v>8594613</v>
          </cell>
        </row>
        <row r="64">
          <cell r="L64">
            <v>1762880</v>
          </cell>
        </row>
        <row r="65">
          <cell r="L65">
            <v>5263106</v>
          </cell>
        </row>
        <row r="66">
          <cell r="L66">
            <v>1592389</v>
          </cell>
        </row>
        <row r="67">
          <cell r="L67">
            <v>5410621</v>
          </cell>
        </row>
        <row r="68">
          <cell r="L68">
            <v>1582891</v>
          </cell>
        </row>
        <row r="69">
          <cell r="L69">
            <v>4767572</v>
          </cell>
        </row>
        <row r="70">
          <cell r="L70">
            <v>10321578</v>
          </cell>
        </row>
        <row r="71">
          <cell r="L71">
            <v>1274086</v>
          </cell>
        </row>
        <row r="72">
          <cell r="L72">
            <v>7823592</v>
          </cell>
        </row>
        <row r="73">
          <cell r="L73">
            <v>5197770</v>
          </cell>
        </row>
        <row r="74">
          <cell r="L74">
            <v>8248769</v>
          </cell>
        </row>
        <row r="75">
          <cell r="L75">
            <v>6570031</v>
          </cell>
        </row>
        <row r="76">
          <cell r="L76">
            <v>3676024</v>
          </cell>
        </row>
        <row r="77">
          <cell r="L77">
            <v>2178364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91.27</v>
          </cell>
        </row>
        <row r="8">
          <cell r="P8">
            <v>81.33</v>
          </cell>
        </row>
        <row r="9">
          <cell r="P9">
            <v>75.959999999999994</v>
          </cell>
        </row>
        <row r="10">
          <cell r="P10">
            <v>77.91</v>
          </cell>
        </row>
        <row r="11">
          <cell r="P11">
            <v>74.08</v>
          </cell>
        </row>
        <row r="12">
          <cell r="P12">
            <v>77.849999999999994</v>
          </cell>
        </row>
        <row r="13">
          <cell r="P13">
            <v>75.28</v>
          </cell>
        </row>
        <row r="14">
          <cell r="P14">
            <v>79.900000000000006</v>
          </cell>
        </row>
        <row r="15">
          <cell r="P15">
            <v>87.57</v>
          </cell>
        </row>
        <row r="17">
          <cell r="P17">
            <v>76.459999999999994</v>
          </cell>
        </row>
        <row r="19">
          <cell r="P19">
            <v>86.17</v>
          </cell>
        </row>
        <row r="21">
          <cell r="P21">
            <v>78.099999999999994</v>
          </cell>
        </row>
        <row r="24">
          <cell r="P24">
            <v>83.14</v>
          </cell>
        </row>
        <row r="25">
          <cell r="P25">
            <v>93.68</v>
          </cell>
        </row>
        <row r="26">
          <cell r="P26">
            <v>74.540000000000006</v>
          </cell>
        </row>
        <row r="27">
          <cell r="P27">
            <v>76.33</v>
          </cell>
        </row>
        <row r="28">
          <cell r="P28">
            <v>81.430000000000007</v>
          </cell>
        </row>
        <row r="29">
          <cell r="P29">
            <v>80.44</v>
          </cell>
        </row>
        <row r="30">
          <cell r="P30">
            <v>77.64</v>
          </cell>
        </row>
        <row r="31">
          <cell r="P31">
            <v>91.6</v>
          </cell>
        </row>
        <row r="32">
          <cell r="P32">
            <v>86.56</v>
          </cell>
        </row>
        <row r="33">
          <cell r="P33">
            <v>85.46</v>
          </cell>
        </row>
        <row r="34">
          <cell r="P34">
            <v>76.33</v>
          </cell>
        </row>
        <row r="36">
          <cell r="P36">
            <v>78.77</v>
          </cell>
        </row>
        <row r="38">
          <cell r="P38">
            <v>84.03</v>
          </cell>
        </row>
        <row r="39">
          <cell r="P39">
            <v>67.02</v>
          </cell>
        </row>
        <row r="40">
          <cell r="P40">
            <v>69.95</v>
          </cell>
        </row>
        <row r="41">
          <cell r="P41">
            <v>70.33</v>
          </cell>
        </row>
        <row r="42">
          <cell r="P42">
            <v>70.77</v>
          </cell>
        </row>
        <row r="43">
          <cell r="P43">
            <v>59.79</v>
          </cell>
        </row>
        <row r="44">
          <cell r="P44">
            <v>74.290000000000006</v>
          </cell>
        </row>
        <row r="45">
          <cell r="P45">
            <v>86.86</v>
          </cell>
        </row>
        <row r="46">
          <cell r="P46">
            <v>62.09</v>
          </cell>
        </row>
        <row r="47">
          <cell r="P47">
            <v>80.290000000000006</v>
          </cell>
        </row>
        <row r="48">
          <cell r="P48">
            <v>53.45</v>
          </cell>
        </row>
        <row r="49">
          <cell r="P49">
            <v>70.540000000000006</v>
          </cell>
        </row>
        <row r="50">
          <cell r="P50">
            <v>75.33</v>
          </cell>
        </row>
        <row r="51">
          <cell r="P51">
            <v>81.900000000000006</v>
          </cell>
        </row>
        <row r="52">
          <cell r="P52">
            <v>77.25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7844859</v>
          </cell>
        </row>
        <row r="7">
          <cell r="L7">
            <v>1321500</v>
          </cell>
        </row>
        <row r="8">
          <cell r="L8">
            <v>6999476</v>
          </cell>
        </row>
        <row r="9">
          <cell r="L9">
            <v>8676018</v>
          </cell>
        </row>
        <row r="10">
          <cell r="L10">
            <v>5168668</v>
          </cell>
        </row>
        <row r="11">
          <cell r="L11">
            <v>7126404</v>
          </cell>
        </row>
        <row r="12">
          <cell r="L12">
            <v>6121661</v>
          </cell>
        </row>
        <row r="13">
          <cell r="L13">
            <v>6902185</v>
          </cell>
        </row>
        <row r="14">
          <cell r="L14">
            <v>6534156</v>
          </cell>
        </row>
        <row r="16">
          <cell r="L16">
            <v>3396880</v>
          </cell>
        </row>
        <row r="18">
          <cell r="L18">
            <v>3094977</v>
          </cell>
        </row>
        <row r="33">
          <cell r="L33">
            <v>2309790</v>
          </cell>
        </row>
        <row r="36">
          <cell r="L36">
            <v>2548446</v>
          </cell>
        </row>
        <row r="37">
          <cell r="L37">
            <v>313979</v>
          </cell>
        </row>
        <row r="38">
          <cell r="L38">
            <v>8587980</v>
          </cell>
        </row>
        <row r="39">
          <cell r="L39">
            <v>6815813</v>
          </cell>
        </row>
        <row r="40">
          <cell r="L40">
            <v>7355015</v>
          </cell>
        </row>
        <row r="41">
          <cell r="L41">
            <v>4154423</v>
          </cell>
        </row>
        <row r="42">
          <cell r="L42">
            <v>3134935</v>
          </cell>
        </row>
        <row r="43">
          <cell r="L43">
            <v>1338378.7143559367</v>
          </cell>
        </row>
        <row r="44">
          <cell r="L44">
            <v>2019074.2856440633</v>
          </cell>
        </row>
        <row r="45">
          <cell r="L45">
            <v>3801362</v>
          </cell>
        </row>
        <row r="46">
          <cell r="L46">
            <v>2832124</v>
          </cell>
        </row>
        <row r="48">
          <cell r="L48">
            <v>3079428</v>
          </cell>
        </row>
        <row r="63">
          <cell r="L63">
            <v>8841512</v>
          </cell>
        </row>
        <row r="64">
          <cell r="L64">
            <v>1786173</v>
          </cell>
        </row>
        <row r="65">
          <cell r="L65">
            <v>5417008</v>
          </cell>
        </row>
        <row r="66">
          <cell r="L66">
            <v>1685130</v>
          </cell>
        </row>
        <row r="67">
          <cell r="L67">
            <v>5575427</v>
          </cell>
        </row>
        <row r="68">
          <cell r="L68">
            <v>1641240</v>
          </cell>
        </row>
        <row r="69">
          <cell r="L69">
            <v>4994761</v>
          </cell>
        </row>
        <row r="70">
          <cell r="L70">
            <v>10538870</v>
          </cell>
        </row>
        <row r="71">
          <cell r="L71">
            <v>1302953</v>
          </cell>
        </row>
        <row r="72">
          <cell r="L72">
            <v>8057075</v>
          </cell>
        </row>
        <row r="73">
          <cell r="L73">
            <v>5394132</v>
          </cell>
        </row>
        <row r="74">
          <cell r="L74">
            <v>8406453</v>
          </cell>
        </row>
        <row r="75">
          <cell r="L75">
            <v>6712729</v>
          </cell>
        </row>
        <row r="76">
          <cell r="L76">
            <v>3786757</v>
          </cell>
        </row>
        <row r="77">
          <cell r="L77">
            <v>2226060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82.9</v>
          </cell>
        </row>
        <row r="8">
          <cell r="P8">
            <v>83.73</v>
          </cell>
        </row>
        <row r="9">
          <cell r="P9">
            <v>74.510000000000005</v>
          </cell>
        </row>
        <row r="10">
          <cell r="P10">
            <v>80.319999999999993</v>
          </cell>
        </row>
        <row r="11">
          <cell r="P11">
            <v>87.17</v>
          </cell>
        </row>
        <row r="12">
          <cell r="P12">
            <v>77.709999999999994</v>
          </cell>
        </row>
        <row r="13">
          <cell r="P13">
            <v>73.760000000000005</v>
          </cell>
        </row>
        <row r="14">
          <cell r="P14">
            <v>74.989999999999995</v>
          </cell>
        </row>
        <row r="15">
          <cell r="P15">
            <v>83.43</v>
          </cell>
        </row>
        <row r="17">
          <cell r="P17">
            <v>71.63</v>
          </cell>
        </row>
        <row r="19">
          <cell r="P19">
            <v>85.65</v>
          </cell>
        </row>
        <row r="21">
          <cell r="P21">
            <v>79.319999999999993</v>
          </cell>
        </row>
        <row r="24">
          <cell r="P24">
            <v>89.23</v>
          </cell>
        </row>
        <row r="25">
          <cell r="P25">
            <v>95.53</v>
          </cell>
        </row>
        <row r="26">
          <cell r="P26">
            <v>72.239999999999995</v>
          </cell>
        </row>
        <row r="27">
          <cell r="P27">
            <v>79.510000000000005</v>
          </cell>
        </row>
        <row r="28">
          <cell r="P28">
            <v>80.2</v>
          </cell>
        </row>
        <row r="29">
          <cell r="P29">
            <v>80.930000000000007</v>
          </cell>
        </row>
        <row r="30">
          <cell r="P30">
            <v>85.25</v>
          </cell>
        </row>
        <row r="31">
          <cell r="P31">
            <v>70.73</v>
          </cell>
        </row>
        <row r="32">
          <cell r="P32">
            <v>90.48</v>
          </cell>
        </row>
        <row r="33">
          <cell r="P33">
            <v>82.05</v>
          </cell>
        </row>
        <row r="34">
          <cell r="P34">
            <v>91.07</v>
          </cell>
        </row>
        <row r="36">
          <cell r="P36">
            <v>74.37</v>
          </cell>
        </row>
        <row r="38">
          <cell r="P38">
            <v>75.2</v>
          </cell>
        </row>
        <row r="39">
          <cell r="P39">
            <v>76.23</v>
          </cell>
        </row>
        <row r="40">
          <cell r="P40">
            <v>67.7</v>
          </cell>
        </row>
        <row r="41">
          <cell r="P41">
            <v>63.44</v>
          </cell>
        </row>
        <row r="42">
          <cell r="P42">
            <v>69.150000000000006</v>
          </cell>
        </row>
        <row r="43">
          <cell r="P43">
            <v>78.55</v>
          </cell>
        </row>
        <row r="44">
          <cell r="P44">
            <v>79.27</v>
          </cell>
        </row>
        <row r="45">
          <cell r="P45">
            <v>91.4</v>
          </cell>
        </row>
        <row r="46">
          <cell r="P46">
            <v>72.86</v>
          </cell>
        </row>
        <row r="47">
          <cell r="P47">
            <v>76.849999999999994</v>
          </cell>
        </row>
        <row r="48">
          <cell r="P48">
            <v>56.21</v>
          </cell>
        </row>
        <row r="49">
          <cell r="P49">
            <v>69.61</v>
          </cell>
        </row>
        <row r="50">
          <cell r="P50">
            <v>75.510000000000005</v>
          </cell>
        </row>
        <row r="51">
          <cell r="P51">
            <v>80.41</v>
          </cell>
        </row>
        <row r="52">
          <cell r="P52">
            <v>88.18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DIAS INDICADORES"/>
    </sheetNames>
    <sheetDataSet>
      <sheetData sheetId="0">
        <row r="5">
          <cell r="CS5">
            <v>86.192868306686009</v>
          </cell>
        </row>
        <row r="6">
          <cell r="CS6">
            <v>81.433712309335377</v>
          </cell>
        </row>
        <row r="7">
          <cell r="CS7">
            <v>76.571783071478023</v>
          </cell>
        </row>
        <row r="8">
          <cell r="CS8">
            <v>77.268277303414393</v>
          </cell>
        </row>
        <row r="9">
          <cell r="CS9">
            <v>80.828619424137315</v>
          </cell>
        </row>
        <row r="10">
          <cell r="CS10">
            <v>79.304659486295975</v>
          </cell>
        </row>
        <row r="11">
          <cell r="CS11">
            <v>73.852199062931277</v>
          </cell>
        </row>
        <row r="12">
          <cell r="CS12">
            <v>76.575571873268359</v>
          </cell>
        </row>
        <row r="13">
          <cell r="CS13">
            <v>86.540658619654394</v>
          </cell>
        </row>
        <row r="14">
          <cell r="CS14">
            <v>76.161294587605909</v>
          </cell>
        </row>
        <row r="15">
          <cell r="CS15">
            <v>88.663098628196096</v>
          </cell>
        </row>
        <row r="16">
          <cell r="CS16">
            <v>81.094890372735975</v>
          </cell>
        </row>
        <row r="17">
          <cell r="CS17">
            <v>87.299100739500858</v>
          </cell>
        </row>
        <row r="18">
          <cell r="CS18">
            <v>88.300392405501697</v>
          </cell>
        </row>
        <row r="19">
          <cell r="CS19">
            <v>73.155175983490494</v>
          </cell>
        </row>
        <row r="20">
          <cell r="CS20">
            <v>76.928675854636197</v>
          </cell>
        </row>
        <row r="21">
          <cell r="CS21">
            <v>80.117272896773713</v>
          </cell>
        </row>
        <row r="22">
          <cell r="CS22">
            <v>81.342621520803107</v>
          </cell>
        </row>
        <row r="23">
          <cell r="CS23">
            <v>82.968296624040576</v>
          </cell>
        </row>
        <row r="24">
          <cell r="CS24">
            <v>81.92896463813041</v>
          </cell>
        </row>
        <row r="25">
          <cell r="CS25">
            <v>87.83408031084754</v>
          </cell>
        </row>
        <row r="26">
          <cell r="CS26">
            <v>84.29255412206345</v>
          </cell>
        </row>
        <row r="27">
          <cell r="CS27">
            <v>85.341451100136339</v>
          </cell>
        </row>
        <row r="28">
          <cell r="CS28">
            <v>76.59451238765412</v>
          </cell>
        </row>
        <row r="29">
          <cell r="CS29">
            <v>79.085330801201934</v>
          </cell>
        </row>
        <row r="30">
          <cell r="CS30">
            <v>75.54760293596749</v>
          </cell>
        </row>
        <row r="31">
          <cell r="CS31">
            <v>67.512358152437898</v>
          </cell>
        </row>
        <row r="32">
          <cell r="CS32">
            <v>67.668060311583972</v>
          </cell>
        </row>
        <row r="33">
          <cell r="CS33">
            <v>70.711808693704327</v>
          </cell>
        </row>
        <row r="34">
          <cell r="CS34">
            <v>69.940403032824676</v>
          </cell>
        </row>
        <row r="35">
          <cell r="CS35">
            <v>73.989847746995309</v>
          </cell>
        </row>
        <row r="36">
          <cell r="CS36">
            <v>87.562274961263</v>
          </cell>
        </row>
        <row r="37">
          <cell r="CS37">
            <v>67.413445978472865</v>
          </cell>
        </row>
        <row r="38">
          <cell r="CS38">
            <v>79.19172404745612</v>
          </cell>
        </row>
        <row r="39">
          <cell r="CS39">
            <v>56.376336749551506</v>
          </cell>
        </row>
        <row r="40">
          <cell r="CS40">
            <v>70.386901839331486</v>
          </cell>
        </row>
        <row r="41">
          <cell r="CS41">
            <v>77.26770769135716</v>
          </cell>
        </row>
        <row r="42">
          <cell r="CS42">
            <v>78.204766201983034</v>
          </cell>
        </row>
        <row r="43">
          <cell r="CS43">
            <v>87.254827233859118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S Reclamações Serviço"/>
      <sheetName val="IRO Reclamações Operador"/>
      <sheetName val="IRS IRO Passageiros Transportad"/>
      <sheetName val="IQA Acidentes Fatais"/>
      <sheetName val="IQA Acidentes Não Fatais"/>
      <sheetName val="IQA KM Operada + Ociosa"/>
      <sheetName val="IPP Partidas Programadas"/>
      <sheetName val="IPP Partidas Pontuais"/>
      <sheetName val="IOP Ocupação Passageiros"/>
      <sheetName val="IDTA Transmissão AVL"/>
      <sheetName val="ICF Cumprimento de Frota"/>
      <sheetName val="ICP Cumprimento de Partidas"/>
      <sheetName val="ICL Conservação e Limpeza"/>
      <sheetName val="IQF Falhas Ocorridas"/>
      <sheetName val="PSU Satisfação do Usuário"/>
      <sheetName val="IEP Emissão de Poluentes"/>
    </sheetNames>
    <sheetDataSet>
      <sheetData sheetId="0"/>
      <sheetData sheetId="1"/>
      <sheetData sheetId="2">
        <row r="2">
          <cell r="CJ2">
            <v>7509871</v>
          </cell>
        </row>
        <row r="3">
          <cell r="CJ3">
            <v>1258104.75</v>
          </cell>
        </row>
        <row r="5">
          <cell r="CJ5">
            <v>6847054</v>
          </cell>
        </row>
        <row r="7">
          <cell r="CJ7">
            <v>8345834.75</v>
          </cell>
        </row>
        <row r="9">
          <cell r="CJ9">
            <v>4945238</v>
          </cell>
        </row>
        <row r="11">
          <cell r="CJ11">
            <v>6875392.25</v>
          </cell>
        </row>
        <row r="13">
          <cell r="CJ13">
            <v>6031549.5</v>
          </cell>
        </row>
        <row r="15">
          <cell r="CJ15">
            <v>6690707</v>
          </cell>
        </row>
        <row r="17">
          <cell r="CJ17">
            <v>6301641.5</v>
          </cell>
        </row>
        <row r="19">
          <cell r="CJ19">
            <v>3288603.25</v>
          </cell>
        </row>
        <row r="22">
          <cell r="CJ22">
            <v>2980432.25</v>
          </cell>
        </row>
        <row r="25">
          <cell r="CJ25">
            <v>2199340.75</v>
          </cell>
        </row>
        <row r="29">
          <cell r="CJ29">
            <v>2458754.25</v>
          </cell>
        </row>
        <row r="30">
          <cell r="CJ30">
            <v>302890</v>
          </cell>
        </row>
        <row r="32">
          <cell r="CJ32">
            <v>8298622.5</v>
          </cell>
        </row>
        <row r="34">
          <cell r="CJ34">
            <v>6569289.25</v>
          </cell>
        </row>
        <row r="36">
          <cell r="CJ36">
            <v>7145140.75</v>
          </cell>
        </row>
        <row r="38">
          <cell r="CJ38">
            <v>3941795.25</v>
          </cell>
        </row>
        <row r="40">
          <cell r="CJ40">
            <v>2866833.25</v>
          </cell>
        </row>
        <row r="42">
          <cell r="CJ42">
            <v>1285790.522940781</v>
          </cell>
        </row>
        <row r="43">
          <cell r="CJ43">
            <v>1952973.727059219</v>
          </cell>
        </row>
        <row r="45">
          <cell r="CJ45">
            <v>3670080</v>
          </cell>
        </row>
        <row r="47">
          <cell r="CJ47">
            <v>2725881.25</v>
          </cell>
        </row>
        <row r="49">
          <cell r="CJ49">
            <v>2954560.5</v>
          </cell>
        </row>
        <row r="52">
          <cell r="CJ52">
            <v>8387934.5</v>
          </cell>
        </row>
        <row r="53">
          <cell r="CJ53">
            <v>1729237.75</v>
          </cell>
        </row>
        <row r="55">
          <cell r="CJ55">
            <v>5170862</v>
          </cell>
        </row>
        <row r="56">
          <cell r="CJ56">
            <v>1643568</v>
          </cell>
        </row>
        <row r="58">
          <cell r="CJ58">
            <v>5449389</v>
          </cell>
        </row>
        <row r="60">
          <cell r="CJ60">
            <v>1559946.75</v>
          </cell>
        </row>
        <row r="62">
          <cell r="CJ62">
            <v>4720870.5</v>
          </cell>
        </row>
        <row r="64">
          <cell r="CJ64">
            <v>10145423</v>
          </cell>
        </row>
        <row r="66">
          <cell r="CJ66">
            <v>1258138.5</v>
          </cell>
        </row>
        <row r="68">
          <cell r="CJ68">
            <v>7739132.75</v>
          </cell>
        </row>
        <row r="70">
          <cell r="CJ70">
            <v>5215828.25</v>
          </cell>
        </row>
        <row r="72">
          <cell r="CJ72">
            <v>8126762</v>
          </cell>
        </row>
        <row r="74">
          <cell r="CJ74">
            <v>6501979.75</v>
          </cell>
        </row>
        <row r="76">
          <cell r="CJ76">
            <v>3595173.75</v>
          </cell>
        </row>
        <row r="78">
          <cell r="CJ78">
            <v>2141261.5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E1F4-4188-49D3-B13F-73EF632E8CC3}">
  <dimension ref="A1:O60"/>
  <sheetViews>
    <sheetView zoomScale="80" zoomScaleNormal="80" workbookViewId="0">
      <selection sqref="A1:XFD1048576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83</v>
      </c>
      <c r="B2" s="14" t="s">
        <v>81</v>
      </c>
      <c r="C2" s="14" t="s">
        <v>25</v>
      </c>
      <c r="D2" s="14" t="s">
        <v>1</v>
      </c>
      <c r="E2" s="14" t="s">
        <v>82</v>
      </c>
      <c r="F2" s="14" t="s">
        <v>36</v>
      </c>
      <c r="G2" s="14" t="s">
        <v>79</v>
      </c>
      <c r="H2" s="15" t="s">
        <v>34</v>
      </c>
      <c r="I2" s="14" t="s">
        <v>35</v>
      </c>
      <c r="J2" s="14" t="s">
        <v>37</v>
      </c>
      <c r="K2" s="14" t="s">
        <v>78</v>
      </c>
      <c r="L2" s="14" t="s">
        <v>80</v>
      </c>
      <c r="M2" s="16" t="s">
        <v>0</v>
      </c>
    </row>
    <row r="3" spans="1:15" ht="15" x14ac:dyDescent="0.2">
      <c r="A3" s="47" t="s">
        <v>75</v>
      </c>
      <c r="B3" s="37" t="s">
        <v>43</v>
      </c>
      <c r="C3" s="39" t="s">
        <v>38</v>
      </c>
      <c r="D3" s="13" t="s">
        <v>3</v>
      </c>
      <c r="E3" s="17">
        <f>[1]IQT!$P$7</f>
        <v>83.29</v>
      </c>
      <c r="F3" s="18">
        <f>RANK(E3,$E$3:$E$48)</f>
        <v>13</v>
      </c>
      <c r="G3" s="18">
        <f>RANK(E3,$E$3:$E$15)</f>
        <v>3</v>
      </c>
      <c r="H3" s="18">
        <f>'[1]IRS '!$L$6</f>
        <v>7017713</v>
      </c>
      <c r="I3" s="41">
        <f>SUMPRODUCT(E3:E4,H3:H4)/SUM(H3:H4)</f>
        <v>82.857549220008536</v>
      </c>
      <c r="J3" s="43">
        <f>RANK(I3,$I$3:$I$48)</f>
        <v>12</v>
      </c>
      <c r="K3" s="45">
        <f>RANK(I3,$I$3:$I$15)</f>
        <v>3</v>
      </c>
      <c r="L3" s="63">
        <f>SUMPRODUCT(E3:E15,H3:H15)/SUM(H3:H15)</f>
        <v>79.860142880343673</v>
      </c>
      <c r="M3" s="65">
        <f>SUMPRODUCT(E3:E48,H3:H48)/SUM(H3:H48)</f>
        <v>78.94812614213636</v>
      </c>
    </row>
    <row r="4" spans="1:15" ht="15" x14ac:dyDescent="0.2">
      <c r="A4" s="48"/>
      <c r="B4" s="38"/>
      <c r="C4" s="40"/>
      <c r="D4" s="13" t="s">
        <v>4</v>
      </c>
      <c r="E4" s="17">
        <f>[1]IQT!$P$8</f>
        <v>80.260000000000005</v>
      </c>
      <c r="F4" s="18">
        <f>RANK(E4,$E$3:$E$48)</f>
        <v>19</v>
      </c>
      <c r="G4" s="18">
        <f t="shared" ref="G4:G15" si="0">RANK(E4,$E$3:$E$15)</f>
        <v>5</v>
      </c>
      <c r="H4" s="18">
        <f>'[1]IRS '!$L$7</f>
        <v>1168338</v>
      </c>
      <c r="I4" s="42"/>
      <c r="J4" s="44"/>
      <c r="K4" s="46"/>
      <c r="L4" s="64"/>
      <c r="M4" s="66"/>
    </row>
    <row r="5" spans="1:15" ht="15" x14ac:dyDescent="0.2">
      <c r="A5" s="48"/>
      <c r="B5" s="22" t="s">
        <v>44</v>
      </c>
      <c r="C5" s="13" t="s">
        <v>5</v>
      </c>
      <c r="D5" s="13" t="s">
        <v>6</v>
      </c>
      <c r="E5" s="17">
        <f>[1]IQT!$P$9</f>
        <v>78.25</v>
      </c>
      <c r="F5" s="18">
        <f t="shared" ref="F5:F48" si="1">RANK(E5,$E$3:$E$48)</f>
        <v>24</v>
      </c>
      <c r="G5" s="18">
        <f t="shared" si="0"/>
        <v>7</v>
      </c>
      <c r="H5" s="18">
        <f>'[1]IRS '!$L$8</f>
        <v>6500832</v>
      </c>
      <c r="I5" s="17">
        <f t="shared" ref="I5:I10" si="2">+E5</f>
        <v>78.25</v>
      </c>
      <c r="J5" s="21">
        <f t="shared" ref="J5:J11" si="3">RANK(I5,$I$3:$I$48)</f>
        <v>18</v>
      </c>
      <c r="K5" s="19">
        <f t="shared" ref="K5:K11" si="4">RANK(I5,$I$3:$I$15)</f>
        <v>5</v>
      </c>
      <c r="L5" s="64"/>
      <c r="M5" s="66"/>
    </row>
    <row r="6" spans="1:15" ht="15" x14ac:dyDescent="0.2">
      <c r="A6" s="48"/>
      <c r="B6" s="22" t="s">
        <v>45</v>
      </c>
      <c r="C6" s="25" t="s">
        <v>32</v>
      </c>
      <c r="D6" s="25" t="s">
        <v>32</v>
      </c>
      <c r="E6" s="17">
        <f>[1]IQT!$P$10</f>
        <v>73.61</v>
      </c>
      <c r="F6" s="18">
        <f t="shared" si="1"/>
        <v>31</v>
      </c>
      <c r="G6" s="18">
        <f t="shared" si="0"/>
        <v>10</v>
      </c>
      <c r="H6" s="18">
        <f>'[1]IRS '!$L$9</f>
        <v>7944200</v>
      </c>
      <c r="I6" s="17">
        <f t="shared" si="2"/>
        <v>73.61</v>
      </c>
      <c r="J6" s="21">
        <f t="shared" si="3"/>
        <v>24</v>
      </c>
      <c r="K6" s="19">
        <f t="shared" si="4"/>
        <v>8</v>
      </c>
      <c r="L6" s="64"/>
      <c r="M6" s="66"/>
    </row>
    <row r="7" spans="1:15" ht="15" x14ac:dyDescent="0.2">
      <c r="A7" s="48"/>
      <c r="B7" s="22" t="s">
        <v>46</v>
      </c>
      <c r="C7" s="13" t="s">
        <v>30</v>
      </c>
      <c r="D7" s="13" t="s">
        <v>30</v>
      </c>
      <c r="E7" s="17">
        <f>[1]IQT!$P$11</f>
        <v>72.84</v>
      </c>
      <c r="F7" s="18">
        <f t="shared" si="1"/>
        <v>33</v>
      </c>
      <c r="G7" s="18">
        <f t="shared" si="0"/>
        <v>11</v>
      </c>
      <c r="H7" s="18">
        <f>'[1]IRS '!$L$10</f>
        <v>4678653</v>
      </c>
      <c r="I7" s="17">
        <f t="shared" si="2"/>
        <v>72.84</v>
      </c>
      <c r="J7" s="21">
        <f t="shared" si="3"/>
        <v>26</v>
      </c>
      <c r="K7" s="19">
        <f t="shared" si="4"/>
        <v>9</v>
      </c>
      <c r="L7" s="64"/>
      <c r="M7" s="66"/>
    </row>
    <row r="8" spans="1:15" ht="15" x14ac:dyDescent="0.2">
      <c r="A8" s="48"/>
      <c r="B8" s="22" t="s">
        <v>47</v>
      </c>
      <c r="C8" s="13" t="s">
        <v>10</v>
      </c>
      <c r="D8" s="13" t="s">
        <v>10</v>
      </c>
      <c r="E8" s="17">
        <f>[1]IQT!$P$12</f>
        <v>81.180000000000007</v>
      </c>
      <c r="F8" s="18">
        <f t="shared" si="1"/>
        <v>18</v>
      </c>
      <c r="G8" s="18">
        <f t="shared" si="0"/>
        <v>4</v>
      </c>
      <c r="H8" s="18">
        <f>'[1]IRS '!$L$11</f>
        <v>6429059</v>
      </c>
      <c r="I8" s="17">
        <f t="shared" si="2"/>
        <v>81.180000000000007</v>
      </c>
      <c r="J8" s="21">
        <f t="shared" si="3"/>
        <v>15</v>
      </c>
      <c r="K8" s="19">
        <f t="shared" si="4"/>
        <v>4</v>
      </c>
      <c r="L8" s="64"/>
      <c r="M8" s="66"/>
    </row>
    <row r="9" spans="1:15" ht="15" x14ac:dyDescent="0.2">
      <c r="A9" s="48"/>
      <c r="B9" s="22" t="s">
        <v>48</v>
      </c>
      <c r="C9" s="13" t="s">
        <v>31</v>
      </c>
      <c r="D9" s="13" t="s">
        <v>31</v>
      </c>
      <c r="E9" s="17">
        <f>[1]IQT!$P$13</f>
        <v>77.569999999999993</v>
      </c>
      <c r="F9" s="18">
        <f t="shared" si="1"/>
        <v>27</v>
      </c>
      <c r="G9" s="18">
        <f t="shared" si="0"/>
        <v>8</v>
      </c>
      <c r="H9" s="18">
        <f>'[1]IRS '!$L$12</f>
        <v>5770221</v>
      </c>
      <c r="I9" s="17">
        <f t="shared" si="2"/>
        <v>77.569999999999993</v>
      </c>
      <c r="J9" s="21">
        <f t="shared" si="3"/>
        <v>21</v>
      </c>
      <c r="K9" s="19">
        <f t="shared" si="4"/>
        <v>6</v>
      </c>
      <c r="L9" s="64"/>
      <c r="M9" s="66"/>
      <c r="N9" s="3"/>
    </row>
    <row r="10" spans="1:15" ht="15" x14ac:dyDescent="0.2">
      <c r="A10" s="48"/>
      <c r="B10" s="22" t="s">
        <v>49</v>
      </c>
      <c r="C10" s="13" t="s">
        <v>32</v>
      </c>
      <c r="D10" s="13" t="s">
        <v>32</v>
      </c>
      <c r="E10" s="17">
        <f>[1]IQT!$P$14</f>
        <v>77.36</v>
      </c>
      <c r="F10" s="18">
        <f t="shared" si="1"/>
        <v>28</v>
      </c>
      <c r="G10" s="18">
        <f t="shared" si="0"/>
        <v>9</v>
      </c>
      <c r="H10" s="18">
        <f>'[1]IRS '!$L$13</f>
        <v>6465928</v>
      </c>
      <c r="I10" s="17">
        <f t="shared" si="2"/>
        <v>77.36</v>
      </c>
      <c r="J10" s="21">
        <f t="shared" si="3"/>
        <v>22</v>
      </c>
      <c r="K10" s="19">
        <f t="shared" si="4"/>
        <v>7</v>
      </c>
      <c r="L10" s="64"/>
      <c r="M10" s="66"/>
    </row>
    <row r="11" spans="1:15" ht="15" x14ac:dyDescent="0.2">
      <c r="A11" s="48"/>
      <c r="B11" s="50" t="s">
        <v>50</v>
      </c>
      <c r="C11" s="39" t="s">
        <v>40</v>
      </c>
      <c r="D11" s="13" t="s">
        <v>33</v>
      </c>
      <c r="E11" s="17">
        <f>[1]IQT!$P$15</f>
        <v>89.3</v>
      </c>
      <c r="F11" s="18">
        <f>RANK(E11,$E$3:$E$48)</f>
        <v>5</v>
      </c>
      <c r="G11" s="18">
        <f>RANK(E11,$E$3:$E$15)</f>
        <v>2</v>
      </c>
      <c r="H11" s="18">
        <f>'[1]IRS '!$L$14</f>
        <v>6013299</v>
      </c>
      <c r="I11" s="41">
        <f>SUMPRODUCT(E11:E14,H11:H14)/SUM(H11:H14)</f>
        <v>86.18657417783831</v>
      </c>
      <c r="J11" s="43">
        <f t="shared" si="3"/>
        <v>5</v>
      </c>
      <c r="K11" s="45">
        <f t="shared" si="4"/>
        <v>2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26</v>
      </c>
      <c r="E13" s="17">
        <f>[1]IQT!$P$17</f>
        <v>80.17</v>
      </c>
      <c r="F13" s="18">
        <f t="shared" si="1"/>
        <v>20</v>
      </c>
      <c r="G13" s="18">
        <f t="shared" si="0"/>
        <v>6</v>
      </c>
      <c r="H13" s="18">
        <f>'[1]IRS '!$L$16</f>
        <v>3111731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39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51</v>
      </c>
      <c r="C15" s="13" t="s">
        <v>11</v>
      </c>
      <c r="D15" s="13" t="s">
        <v>11</v>
      </c>
      <c r="E15" s="17">
        <f>[1]IQT!$P$19</f>
        <v>90.79</v>
      </c>
      <c r="F15" s="18">
        <f t="shared" si="1"/>
        <v>3</v>
      </c>
      <c r="G15" s="18">
        <f t="shared" si="0"/>
        <v>1</v>
      </c>
      <c r="H15" s="18">
        <f>'[1]IRS '!$L$18</f>
        <v>2890578</v>
      </c>
      <c r="I15" s="17">
        <f>+E15</f>
        <v>90.79</v>
      </c>
      <c r="J15" s="21">
        <f>RANK(I15,$I$3:$I$48)</f>
        <v>2</v>
      </c>
      <c r="K15" s="24">
        <f>RANK(I15,$I$3:$I$15)</f>
        <v>1</v>
      </c>
      <c r="L15" s="64"/>
      <c r="M15" s="66"/>
    </row>
    <row r="16" spans="1:15" ht="15" x14ac:dyDescent="0.25">
      <c r="A16" s="68" t="s">
        <v>77</v>
      </c>
      <c r="B16" s="50" t="s">
        <v>52</v>
      </c>
      <c r="C16" s="39" t="s">
        <v>40</v>
      </c>
      <c r="D16" s="13" t="s">
        <v>33</v>
      </c>
      <c r="E16"/>
      <c r="F16" s="18"/>
      <c r="G16" s="18"/>
      <c r="H16" s="18"/>
      <c r="I16" s="41">
        <f>SUMPRODUCT(E16:E19,H16:H19)/SUM(H16:H19)</f>
        <v>87.23</v>
      </c>
      <c r="J16" s="43">
        <f>RANK(I16:I19,$I$3:$I$48)</f>
        <v>4</v>
      </c>
      <c r="K16" s="45">
        <f>RANK(I16,$I$16:$I$33)</f>
        <v>2</v>
      </c>
      <c r="L16" s="35">
        <f>SUMPRODUCT(E16:E33,H16:H33)/SUM(H16:H33)</f>
        <v>81.858140207805505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[1]IQT!$P$21</f>
        <v>87.23</v>
      </c>
      <c r="F17" s="18">
        <f>RANK(E17,$E$3:$E$48)</f>
        <v>6</v>
      </c>
      <c r="G17" s="18">
        <f>RANK(E17,$E$16:$E$33)</f>
        <v>3</v>
      </c>
      <c r="H17" s="18">
        <f>'[1]IRS '!$L$33</f>
        <v>2042905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26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39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53</v>
      </c>
      <c r="C20" s="39" t="s">
        <v>38</v>
      </c>
      <c r="D20" s="13" t="s">
        <v>3</v>
      </c>
      <c r="E20" s="17">
        <f>[1]IQT!$P$24</f>
        <v>90.85</v>
      </c>
      <c r="F20" s="18">
        <f t="shared" si="1"/>
        <v>2</v>
      </c>
      <c r="G20" s="18">
        <f>RANK(E20,$E$16:$E$33)</f>
        <v>1</v>
      </c>
      <c r="H20" s="18">
        <f>'[1]IRS '!$L$36</f>
        <v>2308355</v>
      </c>
      <c r="I20" s="41">
        <f>SUMPRODUCT(E20:E21,H20:H21)/SUM(H20:H21)</f>
        <v>89.97942269046321</v>
      </c>
      <c r="J20" s="43">
        <f>RANK(I20,$I$3:$I$48)</f>
        <v>3</v>
      </c>
      <c r="K20" s="45">
        <f>RANK(I20,$I$16:$I$33)</f>
        <v>1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[1]IQT!$P$25</f>
        <v>82.97</v>
      </c>
      <c r="F21" s="18">
        <f t="shared" si="1"/>
        <v>15</v>
      </c>
      <c r="G21" s="18">
        <f>RANK(E21,$E$16:$E$33)</f>
        <v>9</v>
      </c>
      <c r="H21" s="18">
        <f>'[1]IRS '!$L$37</f>
        <v>286700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54</v>
      </c>
      <c r="C22" s="13" t="s">
        <v>5</v>
      </c>
      <c r="D22" s="13" t="s">
        <v>6</v>
      </c>
      <c r="E22" s="17">
        <f>[1]IQT!$P$26</f>
        <v>75.73</v>
      </c>
      <c r="F22" s="18">
        <f t="shared" si="1"/>
        <v>29</v>
      </c>
      <c r="G22" s="18">
        <f t="shared" ref="G22:G32" si="5">RANK(E22,$E$16:$E$33)</f>
        <v>13</v>
      </c>
      <c r="H22" s="18">
        <f>'[1]IRS '!$L$38</f>
        <v>7787175</v>
      </c>
      <c r="I22" s="17">
        <f t="shared" ref="I22:I26" si="6">+E22</f>
        <v>75.73</v>
      </c>
      <c r="J22" s="21">
        <f>RANK(I22,$I$3:$I$48)</f>
        <v>23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55</v>
      </c>
      <c r="C23" s="25" t="s">
        <v>32</v>
      </c>
      <c r="D23" s="25" t="s">
        <v>32</v>
      </c>
      <c r="E23" s="17">
        <f>[1]IQT!$P$27</f>
        <v>77.97</v>
      </c>
      <c r="F23" s="18">
        <f t="shared" si="1"/>
        <v>25</v>
      </c>
      <c r="G23" s="18">
        <f>RANK(E23,$E$16:$E$33)</f>
        <v>12</v>
      </c>
      <c r="H23" s="18">
        <f>'[1]IRS '!$L$39</f>
        <v>6176297</v>
      </c>
      <c r="I23" s="17">
        <f t="shared" si="6"/>
        <v>77.97</v>
      </c>
      <c r="J23" s="21">
        <f>RANK(I23,$I$3:$I$48)</f>
        <v>19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56</v>
      </c>
      <c r="C24" s="13" t="s">
        <v>8</v>
      </c>
      <c r="D24" s="13" t="s">
        <v>9</v>
      </c>
      <c r="E24" s="17">
        <f>[1]IQT!$P$28</f>
        <v>80.06</v>
      </c>
      <c r="F24" s="18">
        <f t="shared" si="1"/>
        <v>21</v>
      </c>
      <c r="G24" s="18">
        <f t="shared" si="5"/>
        <v>10</v>
      </c>
      <c r="H24" s="18">
        <f>'[1]IRS '!$L$40</f>
        <v>6740862</v>
      </c>
      <c r="I24" s="17">
        <f t="shared" si="6"/>
        <v>80.06</v>
      </c>
      <c r="J24" s="21">
        <f t="shared" ref="J24:J48" si="8">RANK(I24,$I$3:$I$48)</f>
        <v>16</v>
      </c>
      <c r="K24" s="19">
        <f t="shared" si="7"/>
        <v>8</v>
      </c>
      <c r="L24" s="36"/>
      <c r="M24" s="66"/>
    </row>
    <row r="25" spans="1:15" ht="15" x14ac:dyDescent="0.2">
      <c r="A25" s="69"/>
      <c r="B25" s="22" t="s">
        <v>57</v>
      </c>
      <c r="C25" s="13" t="s">
        <v>30</v>
      </c>
      <c r="D25" s="13" t="s">
        <v>30</v>
      </c>
      <c r="E25" s="17">
        <f>[1]IQT!$P$29</f>
        <v>84.52</v>
      </c>
      <c r="F25" s="18">
        <f t="shared" si="1"/>
        <v>12</v>
      </c>
      <c r="G25" s="18">
        <f t="shared" si="5"/>
        <v>7</v>
      </c>
      <c r="H25" s="18">
        <f>'[1]IRS '!$L$41</f>
        <v>3648215</v>
      </c>
      <c r="I25" s="17">
        <f t="shared" si="6"/>
        <v>84.52</v>
      </c>
      <c r="J25" s="21">
        <f t="shared" si="8"/>
        <v>10</v>
      </c>
      <c r="K25" s="19">
        <f t="shared" si="7"/>
        <v>6</v>
      </c>
      <c r="L25" s="36"/>
      <c r="M25" s="66"/>
    </row>
    <row r="26" spans="1:15" ht="15" x14ac:dyDescent="0.2">
      <c r="A26" s="69"/>
      <c r="B26" s="22" t="s">
        <v>58</v>
      </c>
      <c r="C26" s="13" t="s">
        <v>10</v>
      </c>
      <c r="D26" s="13" t="s">
        <v>10</v>
      </c>
      <c r="E26" s="17">
        <f>[1]IQT!$P$30</f>
        <v>86.17</v>
      </c>
      <c r="F26" s="18">
        <f t="shared" si="1"/>
        <v>7</v>
      </c>
      <c r="G26" s="18">
        <f t="shared" si="5"/>
        <v>4</v>
      </c>
      <c r="H26" s="18">
        <f>'[1]IRS '!$L$42</f>
        <v>2559488</v>
      </c>
      <c r="I26" s="17">
        <f t="shared" si="6"/>
        <v>86.17</v>
      </c>
      <c r="J26" s="21">
        <f t="shared" si="8"/>
        <v>6</v>
      </c>
      <c r="K26" s="19">
        <f t="shared" si="7"/>
        <v>3</v>
      </c>
      <c r="L26" s="36"/>
      <c r="M26" s="66"/>
    </row>
    <row r="27" spans="1:15" ht="15" x14ac:dyDescent="0.2">
      <c r="A27" s="69"/>
      <c r="B27" s="37" t="s">
        <v>59</v>
      </c>
      <c r="C27" s="39" t="s">
        <v>41</v>
      </c>
      <c r="D27" s="13" t="s">
        <v>29</v>
      </c>
      <c r="E27" s="17">
        <f>[1]IQT!$P$31</f>
        <v>83.2</v>
      </c>
      <c r="F27" s="18">
        <f t="shared" si="1"/>
        <v>14</v>
      </c>
      <c r="G27" s="18">
        <f t="shared" si="5"/>
        <v>8</v>
      </c>
      <c r="H27" s="18">
        <f>'[1]IRS '!$L$43</f>
        <v>1224031.8839625777</v>
      </c>
      <c r="I27" s="41">
        <f>SUMPRODUCT(E27:E28,H27:H28)/SUM(H27:H28)</f>
        <v>84.130249045250295</v>
      </c>
      <c r="J27" s="43">
        <f>RANK(I27,$I$3:$I$48)</f>
        <v>11</v>
      </c>
      <c r="K27" s="57">
        <f>RANK(I27,$I$16:$I$33)</f>
        <v>7</v>
      </c>
      <c r="L27" s="36"/>
      <c r="M27" s="66"/>
    </row>
    <row r="28" spans="1:15" ht="15" x14ac:dyDescent="0.2">
      <c r="A28" s="69"/>
      <c r="B28" s="38"/>
      <c r="C28" s="40"/>
      <c r="D28" s="13" t="s">
        <v>87</v>
      </c>
      <c r="E28" s="17">
        <f>[1]IQT!$P$32</f>
        <v>84.74</v>
      </c>
      <c r="F28" s="18">
        <f t="shared" ref="F28" si="9">RANK(E28,$E$3:$E$48)</f>
        <v>9</v>
      </c>
      <c r="G28" s="18">
        <f t="shared" ref="G28" si="10">RANK(E28,$E$16:$E$33)</f>
        <v>5</v>
      </c>
      <c r="H28" s="18">
        <f>'[1]IRS '!$L$44</f>
        <v>1867409.1160374223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60</v>
      </c>
      <c r="C29" s="13" t="s">
        <v>4</v>
      </c>
      <c r="D29" s="13" t="s">
        <v>4</v>
      </c>
      <c r="E29" s="17">
        <f>[1]IQT!$P$33</f>
        <v>84.54</v>
      </c>
      <c r="F29" s="18">
        <f t="shared" si="1"/>
        <v>11</v>
      </c>
      <c r="G29" s="18">
        <f>RANK(E29,$E$16:$E$33)</f>
        <v>6</v>
      </c>
      <c r="H29" s="18">
        <f>'[1]IRS '!$L$45</f>
        <v>3092254</v>
      </c>
      <c r="I29" s="17">
        <f>+E29</f>
        <v>84.54</v>
      </c>
      <c r="J29" s="21">
        <f t="shared" si="8"/>
        <v>9</v>
      </c>
      <c r="K29" s="19">
        <f>RANK(I29,$I$16:$I$33)</f>
        <v>5</v>
      </c>
      <c r="L29" s="36"/>
      <c r="M29" s="66"/>
    </row>
    <row r="30" spans="1:15" ht="15" x14ac:dyDescent="0.2">
      <c r="A30" s="69"/>
      <c r="B30" s="50" t="s">
        <v>61</v>
      </c>
      <c r="C30" s="39" t="s">
        <v>40</v>
      </c>
      <c r="D30" s="13" t="s">
        <v>33</v>
      </c>
      <c r="E30" s="17">
        <f>[1]IQT!$P$34</f>
        <v>90.08</v>
      </c>
      <c r="F30" s="18">
        <f>RANK(E30,$E$3:$E$48)</f>
        <v>4</v>
      </c>
      <c r="G30" s="18">
        <f>RANK(E30,$E$16:$E$33)</f>
        <v>2</v>
      </c>
      <c r="H30" s="18">
        <f>'[1]IRS '!$L$46</f>
        <v>2570767</v>
      </c>
      <c r="I30" s="41">
        <f>SUMPRODUCT(E30:E33,H30:H33)/SUM(H30:H33)</f>
        <v>84.798589547611044</v>
      </c>
      <c r="J30" s="43">
        <f>RANK(I30,$I$3:$I$48)</f>
        <v>8</v>
      </c>
      <c r="K30" s="45">
        <f>RANK(I30,$I$16:$I$33)</f>
        <v>4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26</v>
      </c>
      <c r="E32" s="17">
        <f>[1]IQT!$P$36</f>
        <v>79.92</v>
      </c>
      <c r="F32" s="18">
        <f t="shared" si="1"/>
        <v>22</v>
      </c>
      <c r="G32" s="18">
        <f t="shared" si="5"/>
        <v>11</v>
      </c>
      <c r="H32" s="18">
        <f>'[1]IRS '!$L$48</f>
        <v>2783033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39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76</v>
      </c>
      <c r="B34" s="37" t="s">
        <v>62</v>
      </c>
      <c r="C34" s="39" t="s">
        <v>42</v>
      </c>
      <c r="D34" s="13" t="s">
        <v>27</v>
      </c>
      <c r="E34" s="17">
        <f>[1]IQT!$P$38</f>
        <v>81.98</v>
      </c>
      <c r="F34" s="18">
        <f t="shared" si="1"/>
        <v>16</v>
      </c>
      <c r="G34" s="18">
        <f>RANK(E34,$E$34:$E$48)</f>
        <v>4</v>
      </c>
      <c r="H34" s="18">
        <f>'[1]IRS '!$L$63</f>
        <v>7691111</v>
      </c>
      <c r="I34" s="41">
        <f>SUMPRODUCT(E34:E35,H34:H35)/SUM(H34:H35)</f>
        <v>82.443306075706616</v>
      </c>
      <c r="J34" s="43">
        <f t="shared" si="8"/>
        <v>13</v>
      </c>
      <c r="K34" s="45">
        <f>RANK(I34,$I$34:$I$48)</f>
        <v>3</v>
      </c>
      <c r="L34" s="35">
        <f>SUMPRODUCT(E34:E48,H34:H48)/SUM(H34:H48)</f>
        <v>76.362958791875258</v>
      </c>
      <c r="M34" s="66"/>
      <c r="O34" s="4"/>
    </row>
    <row r="35" spans="1:15" ht="15" x14ac:dyDescent="0.2">
      <c r="A35" s="48"/>
      <c r="B35" s="38"/>
      <c r="C35" s="40"/>
      <c r="D35" s="13" t="s">
        <v>22</v>
      </c>
      <c r="E35" s="17">
        <f>[1]IQT!$P$39</f>
        <v>84.65</v>
      </c>
      <c r="F35" s="18">
        <f t="shared" si="1"/>
        <v>10</v>
      </c>
      <c r="G35" s="18">
        <f t="shared" ref="G35:G48" si="11">RANK(E35,$E$34:$E$48)</f>
        <v>3</v>
      </c>
      <c r="H35" s="18">
        <f>'[1]IRS '!$L$64</f>
        <v>1614786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63</v>
      </c>
      <c r="C36" s="39" t="s">
        <v>42</v>
      </c>
      <c r="D36" s="13" t="s">
        <v>27</v>
      </c>
      <c r="E36" s="17">
        <f>[1]IQT!$P$40</f>
        <v>62.22</v>
      </c>
      <c r="F36" s="18">
        <f t="shared" si="1"/>
        <v>38</v>
      </c>
      <c r="G36" s="18">
        <f t="shared" si="11"/>
        <v>14</v>
      </c>
      <c r="H36" s="18">
        <f>'[1]IRS '!$L$65</f>
        <v>4803953</v>
      </c>
      <c r="I36" s="41">
        <f>SUMPRODUCT(E36:E37,H36:H37)/SUM(H36:H37)</f>
        <v>65.318737961632905</v>
      </c>
      <c r="J36" s="43">
        <f t="shared" si="8"/>
        <v>31</v>
      </c>
      <c r="K36" s="45">
        <f>RANK(I36,$I$34:$I$48)</f>
        <v>12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22</v>
      </c>
      <c r="E37" s="17">
        <f>[1]IQT!$P$41</f>
        <v>74.44</v>
      </c>
      <c r="F37" s="18">
        <f t="shared" si="1"/>
        <v>30</v>
      </c>
      <c r="G37" s="18">
        <f t="shared" si="11"/>
        <v>8</v>
      </c>
      <c r="H37" s="18">
        <f>'[1]IRS '!$L$66</f>
        <v>1632032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64</v>
      </c>
      <c r="C38" s="13" t="s">
        <v>12</v>
      </c>
      <c r="D38" s="13" t="s">
        <v>12</v>
      </c>
      <c r="E38" s="17">
        <f>[1]IQT!$P$42</f>
        <v>70.63</v>
      </c>
      <c r="F38" s="18">
        <f t="shared" si="1"/>
        <v>36</v>
      </c>
      <c r="G38" s="18">
        <f t="shared" si="11"/>
        <v>12</v>
      </c>
      <c r="H38" s="18">
        <f>'[1]IRS '!$L$67</f>
        <v>5298783</v>
      </c>
      <c r="I38" s="17">
        <f t="shared" ref="I38:I48" si="12">+E38</f>
        <v>70.63</v>
      </c>
      <c r="J38" s="21">
        <f t="shared" si="8"/>
        <v>29</v>
      </c>
      <c r="K38" s="20">
        <f>RANK(I38,$I$34:$I$48)</f>
        <v>10</v>
      </c>
      <c r="L38" s="36"/>
      <c r="M38" s="66"/>
      <c r="O38" s="4"/>
    </row>
    <row r="39" spans="1:15" ht="15" x14ac:dyDescent="0.2">
      <c r="A39" s="48"/>
      <c r="B39" s="22" t="s">
        <v>65</v>
      </c>
      <c r="C39" s="13" t="s">
        <v>28</v>
      </c>
      <c r="D39" s="13" t="s">
        <v>28</v>
      </c>
      <c r="E39" s="17">
        <f>[1]IQT!$P$43</f>
        <v>70.11</v>
      </c>
      <c r="F39" s="18">
        <f t="shared" si="1"/>
        <v>37</v>
      </c>
      <c r="G39" s="18">
        <f t="shared" si="11"/>
        <v>13</v>
      </c>
      <c r="H39" s="18">
        <f>'[1]IRS '!$L$68</f>
        <v>1460266</v>
      </c>
      <c r="I39" s="17">
        <f t="shared" si="12"/>
        <v>70.11</v>
      </c>
      <c r="J39" s="21">
        <f t="shared" si="8"/>
        <v>30</v>
      </c>
      <c r="K39" s="20">
        <f t="shared" ref="K39:K48" si="13">RANK(I39,$I$34:$I$48)</f>
        <v>11</v>
      </c>
      <c r="L39" s="36"/>
      <c r="M39" s="66"/>
      <c r="O39" s="4"/>
    </row>
    <row r="40" spans="1:15" ht="15" x14ac:dyDescent="0.2">
      <c r="A40" s="48"/>
      <c r="B40" s="22" t="s">
        <v>66</v>
      </c>
      <c r="C40" s="13" t="s">
        <v>19</v>
      </c>
      <c r="D40" s="13" t="s">
        <v>19</v>
      </c>
      <c r="E40" s="17">
        <f>[1]IQT!$P$44</f>
        <v>72.790000000000006</v>
      </c>
      <c r="F40" s="18">
        <f t="shared" si="1"/>
        <v>34</v>
      </c>
      <c r="G40" s="18">
        <f t="shared" si="11"/>
        <v>10</v>
      </c>
      <c r="H40" s="18">
        <f>'[1]IRS '!$L$69</f>
        <v>4191436</v>
      </c>
      <c r="I40" s="17">
        <f t="shared" si="12"/>
        <v>72.790000000000006</v>
      </c>
      <c r="J40" s="21">
        <f t="shared" si="8"/>
        <v>27</v>
      </c>
      <c r="K40" s="20">
        <f t="shared" si="13"/>
        <v>8</v>
      </c>
      <c r="L40" s="36"/>
      <c r="M40" s="66"/>
      <c r="O40" s="4"/>
    </row>
    <row r="41" spans="1:15" ht="15" x14ac:dyDescent="0.2">
      <c r="A41" s="48"/>
      <c r="B41" s="22" t="s">
        <v>67</v>
      </c>
      <c r="C41" s="13" t="s">
        <v>23</v>
      </c>
      <c r="D41" s="13" t="s">
        <v>23</v>
      </c>
      <c r="E41" s="17">
        <f>[1]IQT!$P$45</f>
        <v>86.11</v>
      </c>
      <c r="F41" s="18">
        <f t="shared" si="1"/>
        <v>8</v>
      </c>
      <c r="G41" s="18">
        <f t="shared" si="11"/>
        <v>2</v>
      </c>
      <c r="H41" s="18">
        <f>'[1]IRS '!$L$70</f>
        <v>9463041</v>
      </c>
      <c r="I41" s="17">
        <f t="shared" si="12"/>
        <v>86.11</v>
      </c>
      <c r="J41" s="21">
        <f t="shared" si="8"/>
        <v>7</v>
      </c>
      <c r="K41" s="20">
        <f t="shared" si="13"/>
        <v>2</v>
      </c>
      <c r="L41" s="36"/>
      <c r="M41" s="66"/>
      <c r="O41" s="4"/>
    </row>
    <row r="42" spans="1:15" ht="15" x14ac:dyDescent="0.2">
      <c r="A42" s="48"/>
      <c r="B42" s="22" t="s">
        <v>68</v>
      </c>
      <c r="C42" s="13" t="s">
        <v>12</v>
      </c>
      <c r="D42" s="13" t="s">
        <v>12</v>
      </c>
      <c r="E42" s="17">
        <f>[1]IQT!$P$46</f>
        <v>71.52</v>
      </c>
      <c r="F42" s="18">
        <f t="shared" si="1"/>
        <v>35</v>
      </c>
      <c r="G42" s="18">
        <f t="shared" si="11"/>
        <v>11</v>
      </c>
      <c r="H42" s="18">
        <f>'[1]IRS '!$L$71</f>
        <v>1197536</v>
      </c>
      <c r="I42" s="17">
        <f t="shared" si="12"/>
        <v>71.52</v>
      </c>
      <c r="J42" s="21">
        <f t="shared" si="8"/>
        <v>28</v>
      </c>
      <c r="K42" s="20">
        <f t="shared" si="13"/>
        <v>9</v>
      </c>
      <c r="L42" s="36"/>
      <c r="M42" s="66"/>
      <c r="O42" s="4"/>
    </row>
    <row r="43" spans="1:15" ht="15" x14ac:dyDescent="0.2">
      <c r="A43" s="48"/>
      <c r="B43" s="22" t="s">
        <v>69</v>
      </c>
      <c r="C43" s="13" t="s">
        <v>24</v>
      </c>
      <c r="D43" s="13" t="s">
        <v>24</v>
      </c>
      <c r="E43" s="17">
        <f>[1]IQT!$P$47</f>
        <v>81.209999999999994</v>
      </c>
      <c r="F43" s="18">
        <f t="shared" si="1"/>
        <v>17</v>
      </c>
      <c r="G43" s="18">
        <f t="shared" si="11"/>
        <v>5</v>
      </c>
      <c r="H43" s="18">
        <f>'[1]IRS '!$L$72</f>
        <v>7362294</v>
      </c>
      <c r="I43" s="17">
        <f t="shared" si="12"/>
        <v>81.209999999999994</v>
      </c>
      <c r="J43" s="21">
        <f t="shared" si="8"/>
        <v>14</v>
      </c>
      <c r="K43" s="20">
        <f t="shared" si="13"/>
        <v>4</v>
      </c>
      <c r="L43" s="36"/>
      <c r="M43" s="66"/>
      <c r="O43" s="4"/>
    </row>
    <row r="44" spans="1:15" ht="15" x14ac:dyDescent="0.2">
      <c r="A44" s="48"/>
      <c r="B44" s="22" t="s">
        <v>70</v>
      </c>
      <c r="C44" s="13" t="s">
        <v>21</v>
      </c>
      <c r="D44" s="13" t="s">
        <v>21</v>
      </c>
      <c r="E44" s="17">
        <f>[1]IQT!$P$48</f>
        <v>60.21</v>
      </c>
      <c r="F44" s="18">
        <f t="shared" si="1"/>
        <v>39</v>
      </c>
      <c r="G44" s="18">
        <f t="shared" si="11"/>
        <v>15</v>
      </c>
      <c r="H44" s="18">
        <f>'[1]IRS '!$L$73</f>
        <v>5069540</v>
      </c>
      <c r="I44" s="17">
        <f t="shared" si="12"/>
        <v>60.21</v>
      </c>
      <c r="J44" s="21">
        <f t="shared" si="8"/>
        <v>32</v>
      </c>
      <c r="K44" s="20">
        <f t="shared" si="13"/>
        <v>13</v>
      </c>
      <c r="L44" s="36"/>
      <c r="M44" s="66"/>
      <c r="O44" s="4"/>
    </row>
    <row r="45" spans="1:15" ht="15" x14ac:dyDescent="0.2">
      <c r="A45" s="48"/>
      <c r="B45" s="22" t="s">
        <v>71</v>
      </c>
      <c r="C45" s="13" t="s">
        <v>20</v>
      </c>
      <c r="D45" s="13" t="s">
        <v>20</v>
      </c>
      <c r="E45" s="17">
        <f>[1]IQT!$P$49</f>
        <v>73.08</v>
      </c>
      <c r="F45" s="18">
        <f t="shared" si="1"/>
        <v>32</v>
      </c>
      <c r="G45" s="18">
        <f t="shared" si="11"/>
        <v>9</v>
      </c>
      <c r="H45" s="18">
        <f>'[1]IRS '!$L$74</f>
        <v>7658148</v>
      </c>
      <c r="I45" s="17">
        <f t="shared" si="12"/>
        <v>73.08</v>
      </c>
      <c r="J45" s="21">
        <f t="shared" si="8"/>
        <v>25</v>
      </c>
      <c r="K45" s="20">
        <f t="shared" si="13"/>
        <v>7</v>
      </c>
      <c r="L45" s="36"/>
      <c r="M45" s="66"/>
      <c r="O45" s="4"/>
    </row>
    <row r="46" spans="1:15" ht="15" x14ac:dyDescent="0.2">
      <c r="A46" s="48"/>
      <c r="B46" s="22" t="s">
        <v>72</v>
      </c>
      <c r="C46" s="13" t="s">
        <v>20</v>
      </c>
      <c r="D46" s="13" t="s">
        <v>20</v>
      </c>
      <c r="E46" s="17">
        <f>[1]IQT!$P$50</f>
        <v>77.87</v>
      </c>
      <c r="F46" s="18">
        <f t="shared" si="1"/>
        <v>26</v>
      </c>
      <c r="G46" s="18">
        <f t="shared" si="11"/>
        <v>7</v>
      </c>
      <c r="H46" s="18">
        <f>'[1]IRS '!$L$75</f>
        <v>6165730</v>
      </c>
      <c r="I46" s="17">
        <f t="shared" si="12"/>
        <v>77.87</v>
      </c>
      <c r="J46" s="21">
        <f t="shared" si="8"/>
        <v>20</v>
      </c>
      <c r="K46" s="20">
        <f t="shared" si="13"/>
        <v>6</v>
      </c>
      <c r="L46" s="36"/>
      <c r="M46" s="66"/>
      <c r="O46" s="4"/>
    </row>
    <row r="47" spans="1:15" ht="15" x14ac:dyDescent="0.2">
      <c r="A47" s="48"/>
      <c r="B47" s="22" t="s">
        <v>73</v>
      </c>
      <c r="C47" s="28" t="s">
        <v>90</v>
      </c>
      <c r="D47" s="28" t="s">
        <v>90</v>
      </c>
      <c r="E47" s="17">
        <f>[1]IQT!$P$51</f>
        <v>78.59</v>
      </c>
      <c r="F47" s="18">
        <f t="shared" si="1"/>
        <v>23</v>
      </c>
      <c r="G47" s="18">
        <f t="shared" si="11"/>
        <v>6</v>
      </c>
      <c r="H47" s="18">
        <f>'[1]IRS '!$L$76</f>
        <v>3329297</v>
      </c>
      <c r="I47" s="17">
        <f t="shared" si="12"/>
        <v>78.59</v>
      </c>
      <c r="J47" s="21">
        <f t="shared" si="8"/>
        <v>17</v>
      </c>
      <c r="K47" s="20">
        <f t="shared" si="13"/>
        <v>5</v>
      </c>
      <c r="L47" s="36"/>
      <c r="M47" s="66"/>
      <c r="O47" s="4"/>
    </row>
    <row r="48" spans="1:15" ht="15" x14ac:dyDescent="0.2">
      <c r="A48" s="49"/>
      <c r="B48" s="22" t="s">
        <v>74</v>
      </c>
      <c r="C48" s="13" t="s">
        <v>13</v>
      </c>
      <c r="D48" s="13" t="s">
        <v>13</v>
      </c>
      <c r="E48" s="17">
        <f>[1]IQT!$P$52</f>
        <v>94.75</v>
      </c>
      <c r="F48" s="18">
        <f t="shared" si="1"/>
        <v>1</v>
      </c>
      <c r="G48" s="18">
        <f t="shared" si="11"/>
        <v>1</v>
      </c>
      <c r="H48" s="18">
        <f>'[1]IRS '!$L$77</f>
        <v>2022210</v>
      </c>
      <c r="I48" s="17">
        <f t="shared" si="12"/>
        <v>94.75</v>
      </c>
      <c r="J48" s="21">
        <f t="shared" si="8"/>
        <v>1</v>
      </c>
      <c r="K48" s="20">
        <f t="shared" si="13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55" priority="7" operator="lessThan">
      <formula>60</formula>
    </cfRule>
    <cfRule type="cellIs" dxfId="54" priority="8" operator="between">
      <formula>59.99</formula>
      <formula>76</formula>
    </cfRule>
    <cfRule type="cellIs" dxfId="53" priority="9" operator="greaterThan">
      <formula>93</formula>
    </cfRule>
    <cfRule type="cellIs" dxfId="52" priority="10" operator="between">
      <formula>75.99</formula>
      <formula>93</formula>
    </cfRule>
  </conditionalFormatting>
  <conditionalFormatting sqref="I3:I48">
    <cfRule type="cellIs" dxfId="51" priority="1" operator="between">
      <formula>75.99</formula>
      <formula>93</formula>
    </cfRule>
    <cfRule type="cellIs" dxfId="50" priority="3" operator="greaterThan">
      <formula>93</formula>
    </cfRule>
    <cfRule type="cellIs" dxfId="49" priority="4" operator="lessThan">
      <formula>60</formula>
    </cfRule>
    <cfRule type="cellIs" dxfId="48" priority="5" operator="between">
      <formula>59.99</formula>
      <formula>76</formula>
    </cfRule>
  </conditionalFormatting>
  <conditionalFormatting sqref="I34:I48">
    <cfRule type="cellIs" dxfId="47" priority="6" operator="between">
      <formula>75.99</formula>
      <formula>93</formula>
    </cfRule>
  </conditionalFormatting>
  <conditionalFormatting sqref="L3:M3 L34">
    <cfRule type="cellIs" dxfId="46" priority="75" operator="between">
      <formula>75.99</formula>
      <formula>93</formula>
    </cfRule>
  </conditionalFormatting>
  <conditionalFormatting sqref="L3:M3">
    <cfRule type="cellIs" dxfId="45" priority="116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150C-473B-4A92-B6E7-021C2446DAFF}">
  <dimension ref="A1:O60"/>
  <sheetViews>
    <sheetView zoomScale="80" zoomScaleNormal="80" workbookViewId="0">
      <selection activeCell="C2" sqref="C2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83</v>
      </c>
      <c r="B2" s="14" t="s">
        <v>81</v>
      </c>
      <c r="C2" s="14" t="s">
        <v>25</v>
      </c>
      <c r="D2" s="14" t="s">
        <v>1</v>
      </c>
      <c r="E2" s="14" t="s">
        <v>82</v>
      </c>
      <c r="F2" s="14" t="s">
        <v>36</v>
      </c>
      <c r="G2" s="14" t="s">
        <v>79</v>
      </c>
      <c r="H2" s="15" t="s">
        <v>34</v>
      </c>
      <c r="I2" s="14" t="s">
        <v>35</v>
      </c>
      <c r="J2" s="14" t="s">
        <v>37</v>
      </c>
      <c r="K2" s="14" t="s">
        <v>78</v>
      </c>
      <c r="L2" s="14" t="s">
        <v>80</v>
      </c>
      <c r="M2" s="16" t="s">
        <v>0</v>
      </c>
    </row>
    <row r="3" spans="1:15" ht="15" x14ac:dyDescent="0.2">
      <c r="A3" s="47" t="s">
        <v>75</v>
      </c>
      <c r="B3" s="37" t="s">
        <v>43</v>
      </c>
      <c r="C3" s="39" t="s">
        <v>38</v>
      </c>
      <c r="D3" s="13" t="s">
        <v>3</v>
      </c>
      <c r="E3" s="17">
        <f>[2]IQT!$P$7</f>
        <v>87.27</v>
      </c>
      <c r="F3" s="18">
        <f>RANK(E3,$E$3:$E$48)</f>
        <v>5</v>
      </c>
      <c r="G3" s="18">
        <f>RANK(E3,$E$3:$E$15)</f>
        <v>3</v>
      </c>
      <c r="H3" s="18">
        <f>'[2]IRS '!$L$6</f>
        <v>7530427</v>
      </c>
      <c r="I3" s="41">
        <f>SUMPRODUCT(E3:E4,H3:H4)/SUM(H3:H4)</f>
        <v>86.292982283847522</v>
      </c>
      <c r="J3" s="43">
        <f>RANK(I3,$I$3:$I$48)</f>
        <v>5</v>
      </c>
      <c r="K3" s="45">
        <f>RANK(I3,$I$3:$I$15)</f>
        <v>3</v>
      </c>
      <c r="L3" s="63">
        <f>SUMPRODUCT(E3:E15,H3:H15)/SUM(H3:H15)</f>
        <v>80.252923927153546</v>
      </c>
      <c r="M3" s="65">
        <f>SUMPRODUCT(E3:E48,H3:H48)/SUM(H3:H48)</f>
        <v>77.216937359539571</v>
      </c>
    </row>
    <row r="4" spans="1:15" ht="15" x14ac:dyDescent="0.2">
      <c r="A4" s="48"/>
      <c r="B4" s="38"/>
      <c r="C4" s="40"/>
      <c r="D4" s="13" t="s">
        <v>4</v>
      </c>
      <c r="E4" s="17">
        <f>[2]IQT!$P$8</f>
        <v>80.45</v>
      </c>
      <c r="F4" s="18">
        <f>RANK(E4,$E$3:$E$48)</f>
        <v>15</v>
      </c>
      <c r="G4" s="18">
        <f t="shared" ref="G4:G15" si="0">RANK(E4,$E$3:$E$15)</f>
        <v>6</v>
      </c>
      <c r="H4" s="18">
        <f>'[2]IRS '!$L$7</f>
        <v>1259179</v>
      </c>
      <c r="I4" s="42"/>
      <c r="J4" s="44"/>
      <c r="K4" s="46"/>
      <c r="L4" s="64"/>
      <c r="M4" s="66"/>
    </row>
    <row r="5" spans="1:15" ht="15" x14ac:dyDescent="0.2">
      <c r="A5" s="48"/>
      <c r="B5" s="22" t="s">
        <v>44</v>
      </c>
      <c r="C5" s="13" t="s">
        <v>5</v>
      </c>
      <c r="D5" s="13" t="s">
        <v>6</v>
      </c>
      <c r="E5" s="17">
        <f>[2]IQT!$P$9</f>
        <v>77.58</v>
      </c>
      <c r="F5" s="18">
        <f t="shared" ref="F5:F48" si="1">RANK(E5,$E$3:$E$48)</f>
        <v>21</v>
      </c>
      <c r="G5" s="18">
        <f t="shared" si="0"/>
        <v>7</v>
      </c>
      <c r="H5" s="18">
        <f>'[2]IRS '!$L$8</f>
        <v>6890162</v>
      </c>
      <c r="I5" s="17">
        <f t="shared" ref="I5:I10" si="2">+E5</f>
        <v>77.58</v>
      </c>
      <c r="J5" s="21">
        <f t="shared" ref="J5:J11" si="3">RANK(I5,$I$3:$I$48)</f>
        <v>18</v>
      </c>
      <c r="K5" s="19">
        <f t="shared" ref="K5:K11" si="4">RANK(I5,$I$3:$I$15)</f>
        <v>6</v>
      </c>
      <c r="L5" s="64"/>
      <c r="M5" s="66"/>
    </row>
    <row r="6" spans="1:15" ht="15" x14ac:dyDescent="0.2">
      <c r="A6" s="48"/>
      <c r="B6" s="22" t="s">
        <v>45</v>
      </c>
      <c r="C6" s="25" t="s">
        <v>32</v>
      </c>
      <c r="D6" s="25" t="s">
        <v>32</v>
      </c>
      <c r="E6" s="17">
        <f>[2]IQT!$P$10</f>
        <v>77.209999999999994</v>
      </c>
      <c r="F6" s="18">
        <f t="shared" si="1"/>
        <v>22</v>
      </c>
      <c r="G6" s="18">
        <f t="shared" si="0"/>
        <v>8</v>
      </c>
      <c r="H6" s="18">
        <f>'[2]IRS '!$L$9</f>
        <v>8370094</v>
      </c>
      <c r="I6" s="17">
        <f t="shared" si="2"/>
        <v>77.209999999999994</v>
      </c>
      <c r="J6" s="21">
        <f t="shared" si="3"/>
        <v>19</v>
      </c>
      <c r="K6" s="19">
        <f t="shared" si="4"/>
        <v>7</v>
      </c>
      <c r="L6" s="64"/>
      <c r="M6" s="66"/>
    </row>
    <row r="7" spans="1:15" ht="15" x14ac:dyDescent="0.2">
      <c r="A7" s="48"/>
      <c r="B7" s="22" t="s">
        <v>46</v>
      </c>
      <c r="C7" s="13" t="s">
        <v>30</v>
      </c>
      <c r="D7" s="13" t="s">
        <v>30</v>
      </c>
      <c r="E7" s="17">
        <f>[2]IQT!$P$11</f>
        <v>89.25</v>
      </c>
      <c r="F7" s="18">
        <f t="shared" si="1"/>
        <v>3</v>
      </c>
      <c r="G7" s="18">
        <f t="shared" si="0"/>
        <v>2</v>
      </c>
      <c r="H7" s="18">
        <f>'[2]IRS '!$L$10</f>
        <v>4910115</v>
      </c>
      <c r="I7" s="17">
        <f t="shared" si="2"/>
        <v>89.25</v>
      </c>
      <c r="J7" s="21">
        <f t="shared" si="3"/>
        <v>2</v>
      </c>
      <c r="K7" s="19">
        <f t="shared" si="4"/>
        <v>2</v>
      </c>
      <c r="L7" s="64"/>
      <c r="M7" s="66"/>
    </row>
    <row r="8" spans="1:15" ht="15" x14ac:dyDescent="0.2">
      <c r="A8" s="48"/>
      <c r="B8" s="22" t="s">
        <v>47</v>
      </c>
      <c r="C8" s="13" t="s">
        <v>10</v>
      </c>
      <c r="D8" s="13" t="s">
        <v>10</v>
      </c>
      <c r="E8" s="17">
        <f>[2]IQT!$P$12</f>
        <v>80.510000000000005</v>
      </c>
      <c r="F8" s="18">
        <f t="shared" si="1"/>
        <v>14</v>
      </c>
      <c r="G8" s="18">
        <f t="shared" si="0"/>
        <v>5</v>
      </c>
      <c r="H8" s="18">
        <f>'[2]IRS '!$L$11</f>
        <v>6932687</v>
      </c>
      <c r="I8" s="17">
        <f t="shared" si="2"/>
        <v>80.510000000000005</v>
      </c>
      <c r="J8" s="21">
        <f t="shared" si="3"/>
        <v>11</v>
      </c>
      <c r="K8" s="19">
        <f t="shared" si="4"/>
        <v>5</v>
      </c>
      <c r="L8" s="64"/>
      <c r="M8" s="66"/>
    </row>
    <row r="9" spans="1:15" ht="15" x14ac:dyDescent="0.2">
      <c r="A9" s="48"/>
      <c r="B9" s="22" t="s">
        <v>48</v>
      </c>
      <c r="C9" s="13" t="s">
        <v>31</v>
      </c>
      <c r="D9" s="13" t="s">
        <v>31</v>
      </c>
      <c r="E9" s="17">
        <f>[2]IQT!$P$13</f>
        <v>68.77</v>
      </c>
      <c r="F9" s="18">
        <f t="shared" si="1"/>
        <v>35</v>
      </c>
      <c r="G9" s="18">
        <f t="shared" si="0"/>
        <v>11</v>
      </c>
      <c r="H9" s="18">
        <f>'[2]IRS '!$L$12</f>
        <v>6134807</v>
      </c>
      <c r="I9" s="17">
        <f t="shared" si="2"/>
        <v>68.77</v>
      </c>
      <c r="J9" s="21">
        <f t="shared" si="3"/>
        <v>28</v>
      </c>
      <c r="K9" s="19">
        <f t="shared" si="4"/>
        <v>9</v>
      </c>
      <c r="L9" s="64"/>
      <c r="M9" s="66"/>
      <c r="N9" s="3"/>
    </row>
    <row r="10" spans="1:15" ht="15" x14ac:dyDescent="0.2">
      <c r="A10" s="48"/>
      <c r="B10" s="22" t="s">
        <v>49</v>
      </c>
      <c r="C10" s="13" t="s">
        <v>32</v>
      </c>
      <c r="D10" s="13" t="s">
        <v>32</v>
      </c>
      <c r="E10" s="17">
        <f>[2]IQT!$P$14</f>
        <v>74.06</v>
      </c>
      <c r="F10" s="18">
        <f t="shared" si="1"/>
        <v>26</v>
      </c>
      <c r="G10" s="18">
        <f t="shared" si="0"/>
        <v>10</v>
      </c>
      <c r="H10" s="18">
        <f>'[2]IRS '!$L$13</f>
        <v>6726777</v>
      </c>
      <c r="I10" s="17">
        <f t="shared" si="2"/>
        <v>74.06</v>
      </c>
      <c r="J10" s="21">
        <f t="shared" si="3"/>
        <v>21</v>
      </c>
      <c r="K10" s="19">
        <f t="shared" si="4"/>
        <v>8</v>
      </c>
      <c r="L10" s="64"/>
      <c r="M10" s="66"/>
    </row>
    <row r="11" spans="1:15" ht="15" x14ac:dyDescent="0.2">
      <c r="A11" s="48"/>
      <c r="B11" s="50" t="s">
        <v>50</v>
      </c>
      <c r="C11" s="39" t="s">
        <v>40</v>
      </c>
      <c r="D11" s="13" t="s">
        <v>33</v>
      </c>
      <c r="E11" s="17">
        <f>[2]IQT!$P$15</f>
        <v>85.86</v>
      </c>
      <c r="F11" s="18">
        <f>RANK(E11,$E$3:$E$48)</f>
        <v>8</v>
      </c>
      <c r="G11" s="18">
        <f>RANK(E11,$E$3:$E$15)</f>
        <v>4</v>
      </c>
      <c r="H11" s="18">
        <f>'[2]IRS '!$L$14</f>
        <v>6288174</v>
      </c>
      <c r="I11" s="41">
        <f>SUMPRODUCT(E11:E14,H11:H14)/SUM(H11:H14)</f>
        <v>82.578137436153725</v>
      </c>
      <c r="J11" s="43">
        <f t="shared" si="3"/>
        <v>10</v>
      </c>
      <c r="K11" s="45">
        <f t="shared" si="4"/>
        <v>4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26</v>
      </c>
      <c r="E13" s="17">
        <f>[2]IQT!$P$17</f>
        <v>76.37</v>
      </c>
      <c r="F13" s="18">
        <f t="shared" si="1"/>
        <v>23</v>
      </c>
      <c r="G13" s="18">
        <f t="shared" si="0"/>
        <v>9</v>
      </c>
      <c r="H13" s="18">
        <f>'[2]IRS '!$L$16</f>
        <v>3324173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39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51</v>
      </c>
      <c r="C15" s="13" t="s">
        <v>11</v>
      </c>
      <c r="D15" s="13" t="s">
        <v>11</v>
      </c>
      <c r="E15" s="17">
        <f>[2]IQT!$P$19</f>
        <v>92.03</v>
      </c>
      <c r="F15" s="18">
        <f t="shared" si="1"/>
        <v>1</v>
      </c>
      <c r="G15" s="18">
        <f t="shared" si="0"/>
        <v>1</v>
      </c>
      <c r="H15" s="18">
        <f>'[2]IRS '!$L$18</f>
        <v>2937145</v>
      </c>
      <c r="I15" s="17">
        <f>+E15</f>
        <v>92.03</v>
      </c>
      <c r="J15" s="21">
        <f>RANK(I15,$I$3:$I$48)</f>
        <v>1</v>
      </c>
      <c r="K15" s="24">
        <f>RANK(I15,$I$3:$I$15)</f>
        <v>1</v>
      </c>
      <c r="L15" s="64"/>
      <c r="M15" s="66"/>
    </row>
    <row r="16" spans="1:15" ht="15" x14ac:dyDescent="0.25">
      <c r="A16" s="68" t="s">
        <v>77</v>
      </c>
      <c r="B16" s="50" t="s">
        <v>52</v>
      </c>
      <c r="C16" s="39" t="s">
        <v>40</v>
      </c>
      <c r="D16" s="13" t="s">
        <v>33</v>
      </c>
      <c r="E16"/>
      <c r="F16" s="18"/>
      <c r="G16" s="18"/>
      <c r="H16" s="18"/>
      <c r="I16" s="41">
        <f>SUMPRODUCT(E16:E19,H16:H19)/SUM(H16:H19)</f>
        <v>79.790000000000006</v>
      </c>
      <c r="J16" s="43">
        <f>RANK(I16:I19,$I$3:$I$48)</f>
        <v>13</v>
      </c>
      <c r="K16" s="45">
        <f>RANK(I16,$I$16:$I$33)</f>
        <v>5</v>
      </c>
      <c r="L16" s="35">
        <f>SUMPRODUCT(E16:E33,H16:H33)/SUM(H16:H33)</f>
        <v>78.296439100017778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[2]IQT!$P$21</f>
        <v>79.790000000000006</v>
      </c>
      <c r="F17" s="18">
        <f>RANK(E17,$E$3:$E$48)</f>
        <v>17</v>
      </c>
      <c r="G17" s="18">
        <f>RANK(E17,$E$16:$E$33)</f>
        <v>8</v>
      </c>
      <c r="H17" s="18">
        <f>'[2]IRS '!$L$33</f>
        <v>2207994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26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39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53</v>
      </c>
      <c r="C20" s="39" t="s">
        <v>38</v>
      </c>
      <c r="D20" s="13" t="s">
        <v>3</v>
      </c>
      <c r="E20" s="17">
        <f>[2]IQT!$P$24</f>
        <v>85.99</v>
      </c>
      <c r="F20" s="18">
        <f t="shared" si="1"/>
        <v>6</v>
      </c>
      <c r="G20" s="18">
        <f>RANK(E20,$E$16:$E$33)</f>
        <v>2</v>
      </c>
      <c r="H20" s="18">
        <f>'[2]IRS '!$L$36</f>
        <v>2473691</v>
      </c>
      <c r="I20" s="41">
        <f>SUMPRODUCT(E20:E21,H20:H21)/SUM(H20:H21)</f>
        <v>85.448518164174416</v>
      </c>
      <c r="J20" s="43">
        <f>RANK(I20,$I$3:$I$48)</f>
        <v>7</v>
      </c>
      <c r="K20" s="45">
        <f>RANK(I20,$I$16:$I$33)</f>
        <v>2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[2]IQT!$P$25</f>
        <v>81.05</v>
      </c>
      <c r="F21" s="18">
        <f t="shared" si="1"/>
        <v>13</v>
      </c>
      <c r="G21" s="18">
        <f>RANK(E21,$E$16:$E$33)</f>
        <v>7</v>
      </c>
      <c r="H21" s="18">
        <f>'[2]IRS '!$L$37</f>
        <v>304525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54</v>
      </c>
      <c r="C22" s="13" t="s">
        <v>5</v>
      </c>
      <c r="D22" s="13" t="s">
        <v>6</v>
      </c>
      <c r="E22" s="17">
        <f>[2]IQT!$P$26</f>
        <v>70.13</v>
      </c>
      <c r="F22" s="18">
        <f t="shared" si="1"/>
        <v>33</v>
      </c>
      <c r="G22" s="18">
        <f t="shared" ref="G22:G32" si="5">RANK(E22,$E$16:$E$33)</f>
        <v>13</v>
      </c>
      <c r="H22" s="18">
        <f>'[2]IRS '!$L$38</f>
        <v>8329285</v>
      </c>
      <c r="I22" s="17">
        <f t="shared" ref="I22:I26" si="6">+E22</f>
        <v>70.13</v>
      </c>
      <c r="J22" s="21">
        <f>RANK(I22,$I$3:$I$48)</f>
        <v>26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55</v>
      </c>
      <c r="C23" s="25" t="s">
        <v>32</v>
      </c>
      <c r="D23" s="25" t="s">
        <v>32</v>
      </c>
      <c r="E23" s="17">
        <f>[2]IQT!$P$27</f>
        <v>73.92</v>
      </c>
      <c r="F23" s="18">
        <f t="shared" si="1"/>
        <v>27</v>
      </c>
      <c r="G23" s="18">
        <f>RANK(E23,$E$16:$E$33)</f>
        <v>11</v>
      </c>
      <c r="H23" s="18">
        <f>'[2]IRS '!$L$39</f>
        <v>6621922</v>
      </c>
      <c r="I23" s="17">
        <f t="shared" si="6"/>
        <v>73.92</v>
      </c>
      <c r="J23" s="21">
        <f>RANK(I23,$I$3:$I$48)</f>
        <v>22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56</v>
      </c>
      <c r="C24" s="13" t="s">
        <v>8</v>
      </c>
      <c r="D24" s="13" t="s">
        <v>9</v>
      </c>
      <c r="E24" s="17">
        <f>[2]IQT!$P$28</f>
        <v>78.81</v>
      </c>
      <c r="F24" s="18">
        <f t="shared" si="1"/>
        <v>19</v>
      </c>
      <c r="G24" s="18">
        <f t="shared" si="5"/>
        <v>10</v>
      </c>
      <c r="H24" s="18">
        <f>'[2]IRS '!$L$40</f>
        <v>7234488</v>
      </c>
      <c r="I24" s="17">
        <f t="shared" si="6"/>
        <v>78.81</v>
      </c>
      <c r="J24" s="21">
        <f t="shared" ref="J24:J48" si="8">RANK(I24,$I$3:$I$48)</f>
        <v>15</v>
      </c>
      <c r="K24" s="19">
        <f t="shared" si="7"/>
        <v>7</v>
      </c>
      <c r="L24" s="36"/>
      <c r="M24" s="66"/>
    </row>
    <row r="25" spans="1:15" ht="15" x14ac:dyDescent="0.2">
      <c r="A25" s="69"/>
      <c r="B25" s="22" t="s">
        <v>57</v>
      </c>
      <c r="C25" s="13" t="s">
        <v>30</v>
      </c>
      <c r="D25" s="13" t="s">
        <v>30</v>
      </c>
      <c r="E25" s="17">
        <f>[2]IQT!$P$29</f>
        <v>79.510000000000005</v>
      </c>
      <c r="F25" s="18">
        <f t="shared" si="1"/>
        <v>18</v>
      </c>
      <c r="G25" s="18">
        <f t="shared" si="5"/>
        <v>9</v>
      </c>
      <c r="H25" s="18">
        <f>'[2]IRS '!$L$41</f>
        <v>3917776</v>
      </c>
      <c r="I25" s="17">
        <f t="shared" si="6"/>
        <v>79.510000000000005</v>
      </c>
      <c r="J25" s="21">
        <f t="shared" si="8"/>
        <v>14</v>
      </c>
      <c r="K25" s="19">
        <f t="shared" si="7"/>
        <v>6</v>
      </c>
      <c r="L25" s="36"/>
      <c r="M25" s="66"/>
    </row>
    <row r="26" spans="1:15" ht="15" x14ac:dyDescent="0.2">
      <c r="A26" s="69"/>
      <c r="B26" s="22" t="s">
        <v>58</v>
      </c>
      <c r="C26" s="13" t="s">
        <v>10</v>
      </c>
      <c r="D26" s="13" t="s">
        <v>10</v>
      </c>
      <c r="E26" s="17">
        <f>[2]IQT!$P$30</f>
        <v>82.81</v>
      </c>
      <c r="F26" s="18">
        <f t="shared" si="1"/>
        <v>11</v>
      </c>
      <c r="G26" s="18">
        <f t="shared" si="5"/>
        <v>5</v>
      </c>
      <c r="H26" s="18">
        <f>'[2]IRS '!$L$42</f>
        <v>2799148</v>
      </c>
      <c r="I26" s="17">
        <f t="shared" si="6"/>
        <v>82.81</v>
      </c>
      <c r="J26" s="21">
        <f t="shared" si="8"/>
        <v>9</v>
      </c>
      <c r="K26" s="19">
        <f t="shared" si="7"/>
        <v>4</v>
      </c>
      <c r="L26" s="36"/>
      <c r="M26" s="66"/>
    </row>
    <row r="27" spans="1:15" ht="15" x14ac:dyDescent="0.2">
      <c r="A27" s="69"/>
      <c r="B27" s="37" t="s">
        <v>59</v>
      </c>
      <c r="C27" s="39" t="s">
        <v>41</v>
      </c>
      <c r="D27" s="13" t="s">
        <v>29</v>
      </c>
      <c r="E27" s="17">
        <f>[2]IQT!$P$31</f>
        <v>82.16</v>
      </c>
      <c r="F27" s="18">
        <f t="shared" si="1"/>
        <v>12</v>
      </c>
      <c r="G27" s="18">
        <f t="shared" si="5"/>
        <v>6</v>
      </c>
      <c r="H27" s="18">
        <f>'[2]IRS '!$L$43</f>
        <v>1288990.4934446097</v>
      </c>
      <c r="I27" s="41">
        <f>SUMPRODUCT(E27:E28,H27:H28)/SUM(H27:H28)</f>
        <v>86.630523811655081</v>
      </c>
      <c r="J27" s="43">
        <f>RANK(I27,$I$3:$I$48)</f>
        <v>4</v>
      </c>
      <c r="K27" s="57">
        <f>RANK(I27,$I$16:$I$33)</f>
        <v>1</v>
      </c>
      <c r="L27" s="36"/>
      <c r="M27" s="66"/>
    </row>
    <row r="28" spans="1:15" ht="15" x14ac:dyDescent="0.2">
      <c r="A28" s="69"/>
      <c r="B28" s="38"/>
      <c r="C28" s="40"/>
      <c r="D28" s="13" t="s">
        <v>87</v>
      </c>
      <c r="E28" s="17">
        <f>[2]IQT!$P$32</f>
        <v>89.59</v>
      </c>
      <c r="F28" s="18">
        <f t="shared" si="1"/>
        <v>2</v>
      </c>
      <c r="G28" s="18">
        <f t="shared" si="5"/>
        <v>1</v>
      </c>
      <c r="H28" s="18">
        <f>'[2]IRS '!$L$44</f>
        <v>1947122.5065553898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60</v>
      </c>
      <c r="C29" s="13" t="s">
        <v>4</v>
      </c>
      <c r="D29" s="13" t="s">
        <v>4</v>
      </c>
      <c r="E29" s="17">
        <f>[2]IQT!$P$33</f>
        <v>85.16</v>
      </c>
      <c r="F29" s="18">
        <f t="shared" si="1"/>
        <v>9</v>
      </c>
      <c r="G29" s="18">
        <f>RANK(E29,$E$16:$E$33)</f>
        <v>3</v>
      </c>
      <c r="H29" s="18">
        <f>'[2]IRS '!$L$45</f>
        <v>3655725</v>
      </c>
      <c r="I29" s="17">
        <f>+E29</f>
        <v>85.16</v>
      </c>
      <c r="J29" s="21">
        <f t="shared" si="8"/>
        <v>8</v>
      </c>
      <c r="K29" s="19">
        <f>RANK(I29,$I$16:$I$33)</f>
        <v>3</v>
      </c>
      <c r="L29" s="36"/>
      <c r="M29" s="66"/>
    </row>
    <row r="30" spans="1:15" ht="15" x14ac:dyDescent="0.2">
      <c r="A30" s="69"/>
      <c r="B30" s="50" t="s">
        <v>61</v>
      </c>
      <c r="C30" s="39" t="s">
        <v>40</v>
      </c>
      <c r="D30" s="13" t="s">
        <v>33</v>
      </c>
      <c r="E30" s="17">
        <f>[2]IQT!$P$34</f>
        <v>83.87</v>
      </c>
      <c r="F30" s="18">
        <f>RANK(E30,$E$3:$E$48)</f>
        <v>10</v>
      </c>
      <c r="G30" s="18">
        <f>RANK(E30,$E$16:$E$33)</f>
        <v>4</v>
      </c>
      <c r="H30" s="18">
        <f>'[2]IRS '!$L$46</f>
        <v>2749818</v>
      </c>
      <c r="I30" s="41">
        <f>SUMPRODUCT(E30:E33,H30:H33)/SUM(H30:H33)</f>
        <v>78.413601571504273</v>
      </c>
      <c r="J30" s="43">
        <f>RANK(I30,$I$3:$I$48)</f>
        <v>16</v>
      </c>
      <c r="K30" s="45">
        <f>RANK(I30,$I$16:$I$33)</f>
        <v>8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26</v>
      </c>
      <c r="E32" s="17">
        <f>[2]IQT!$P$36</f>
        <v>73.33</v>
      </c>
      <c r="F32" s="18">
        <f t="shared" si="1"/>
        <v>28</v>
      </c>
      <c r="G32" s="18">
        <f t="shared" si="5"/>
        <v>12</v>
      </c>
      <c r="H32" s="18">
        <f>'[2]IRS '!$L$48</f>
        <v>2951471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39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76</v>
      </c>
      <c r="B34" s="37" t="s">
        <v>62</v>
      </c>
      <c r="C34" s="39" t="s">
        <v>42</v>
      </c>
      <c r="D34" s="13" t="s">
        <v>27</v>
      </c>
      <c r="E34" s="17">
        <f>[2]IQT!$P$38</f>
        <v>75.12</v>
      </c>
      <c r="F34" s="18">
        <f t="shared" si="1"/>
        <v>24</v>
      </c>
      <c r="G34" s="18">
        <f>RANK(E34,$E$34:$E$48)</f>
        <v>5</v>
      </c>
      <c r="H34" s="18">
        <f>'[2]IRS '!$L$63</f>
        <v>8424502</v>
      </c>
      <c r="I34" s="41">
        <f>SUMPRODUCT(E34:E35,H34:H35)/SUM(H34:H35)</f>
        <v>74.978753550684871</v>
      </c>
      <c r="J34" s="43">
        <f t="shared" si="8"/>
        <v>20</v>
      </c>
      <c r="K34" s="45">
        <f>RANK(I34,$I$34:$I$48)</f>
        <v>5</v>
      </c>
      <c r="L34" s="35">
        <f>SUMPRODUCT(E34:E48,H34:H48)/SUM(H34:H48)</f>
        <v>74.021663253452061</v>
      </c>
      <c r="M34" s="66"/>
      <c r="O34" s="4"/>
    </row>
    <row r="35" spans="1:15" ht="15" x14ac:dyDescent="0.2">
      <c r="A35" s="48"/>
      <c r="B35" s="38"/>
      <c r="C35" s="40"/>
      <c r="D35" s="13" t="s">
        <v>22</v>
      </c>
      <c r="E35" s="17">
        <f>[2]IQT!$P$39</f>
        <v>74.3</v>
      </c>
      <c r="F35" s="18">
        <f t="shared" si="1"/>
        <v>25</v>
      </c>
      <c r="G35" s="18">
        <f t="shared" ref="G35:G48" si="9">RANK(E35,$E$34:$E$48)</f>
        <v>6</v>
      </c>
      <c r="H35" s="18">
        <f>'[2]IRS '!$L$64</f>
        <v>1753112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63</v>
      </c>
      <c r="C36" s="39" t="s">
        <v>42</v>
      </c>
      <c r="D36" s="13" t="s">
        <v>27</v>
      </c>
      <c r="E36" s="17">
        <f>[2]IQT!$P$40</f>
        <v>70.2</v>
      </c>
      <c r="F36" s="18">
        <f t="shared" si="1"/>
        <v>32</v>
      </c>
      <c r="G36" s="18">
        <f t="shared" si="9"/>
        <v>10</v>
      </c>
      <c r="H36" s="18">
        <f>'[2]IRS '!$L$65</f>
        <v>5199381</v>
      </c>
      <c r="I36" s="41">
        <f>SUMPRODUCT(E36:E37,H36:H37)/SUM(H36:H37)</f>
        <v>68.32770175618019</v>
      </c>
      <c r="J36" s="43">
        <f t="shared" si="8"/>
        <v>29</v>
      </c>
      <c r="K36" s="45">
        <f>RANK(I36,$I$34:$I$48)</f>
        <v>10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22</v>
      </c>
      <c r="E37" s="17">
        <f>[2]IQT!$P$41</f>
        <v>62.48</v>
      </c>
      <c r="F37" s="18">
        <f t="shared" si="1"/>
        <v>38</v>
      </c>
      <c r="G37" s="18">
        <f t="shared" si="9"/>
        <v>14</v>
      </c>
      <c r="H37" s="18">
        <f>'[2]IRS '!$L$66</f>
        <v>1664721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64</v>
      </c>
      <c r="C38" s="13" t="s">
        <v>12</v>
      </c>
      <c r="D38" s="13" t="s">
        <v>12</v>
      </c>
      <c r="E38" s="17">
        <f>[2]IQT!$P$42</f>
        <v>72.28</v>
      </c>
      <c r="F38" s="18">
        <f t="shared" si="1"/>
        <v>29</v>
      </c>
      <c r="G38" s="18">
        <f t="shared" si="9"/>
        <v>7</v>
      </c>
      <c r="H38" s="18">
        <f>'[2]IRS '!$L$67</f>
        <v>5512725</v>
      </c>
      <c r="I38" s="17">
        <f t="shared" ref="I38:I48" si="10">+E38</f>
        <v>72.28</v>
      </c>
      <c r="J38" s="21">
        <f t="shared" si="8"/>
        <v>23</v>
      </c>
      <c r="K38" s="20">
        <f>RANK(I38,$I$34:$I$48)</f>
        <v>6</v>
      </c>
      <c r="L38" s="36"/>
      <c r="M38" s="66"/>
      <c r="O38" s="4"/>
    </row>
    <row r="39" spans="1:15" ht="15" x14ac:dyDescent="0.2">
      <c r="A39" s="48"/>
      <c r="B39" s="22" t="s">
        <v>65</v>
      </c>
      <c r="C39" s="13" t="s">
        <v>28</v>
      </c>
      <c r="D39" s="13" t="s">
        <v>28</v>
      </c>
      <c r="E39" s="17">
        <f>[2]IQT!$P$43</f>
        <v>71.319999999999993</v>
      </c>
      <c r="F39" s="18">
        <f t="shared" si="1"/>
        <v>31</v>
      </c>
      <c r="G39" s="18">
        <f t="shared" si="9"/>
        <v>9</v>
      </c>
      <c r="H39" s="18">
        <f>'[2]IRS '!$L$68</f>
        <v>1555390</v>
      </c>
      <c r="I39" s="17">
        <f t="shared" si="10"/>
        <v>71.319999999999993</v>
      </c>
      <c r="J39" s="21">
        <f t="shared" si="8"/>
        <v>25</v>
      </c>
      <c r="K39" s="20">
        <f t="shared" ref="K39:K48" si="11">RANK(I39,$I$34:$I$48)</f>
        <v>8</v>
      </c>
      <c r="L39" s="36"/>
      <c r="M39" s="66"/>
      <c r="O39" s="4"/>
    </row>
    <row r="40" spans="1:15" ht="15" x14ac:dyDescent="0.2">
      <c r="A40" s="48"/>
      <c r="B40" s="22" t="s">
        <v>66</v>
      </c>
      <c r="C40" s="13" t="s">
        <v>19</v>
      </c>
      <c r="D40" s="13" t="s">
        <v>19</v>
      </c>
      <c r="E40" s="17">
        <f>[2]IQT!$P$44</f>
        <v>69.63</v>
      </c>
      <c r="F40" s="18">
        <f t="shared" si="1"/>
        <v>34</v>
      </c>
      <c r="G40" s="18">
        <f t="shared" si="9"/>
        <v>11</v>
      </c>
      <c r="H40" s="18">
        <f>'[2]IRS '!$L$69</f>
        <v>4929713</v>
      </c>
      <c r="I40" s="17">
        <f t="shared" si="10"/>
        <v>69.63</v>
      </c>
      <c r="J40" s="21">
        <f t="shared" si="8"/>
        <v>27</v>
      </c>
      <c r="K40" s="20">
        <f t="shared" si="11"/>
        <v>9</v>
      </c>
      <c r="L40" s="36"/>
      <c r="M40" s="66"/>
      <c r="O40" s="4"/>
    </row>
    <row r="41" spans="1:15" ht="15" x14ac:dyDescent="0.2">
      <c r="A41" s="48"/>
      <c r="B41" s="22" t="s">
        <v>67</v>
      </c>
      <c r="C41" s="13" t="s">
        <v>23</v>
      </c>
      <c r="D41" s="13" t="s">
        <v>23</v>
      </c>
      <c r="E41" s="17">
        <f>[2]IQT!$P$45</f>
        <v>85.88</v>
      </c>
      <c r="F41" s="18">
        <f t="shared" si="1"/>
        <v>7</v>
      </c>
      <c r="G41" s="18">
        <f t="shared" si="9"/>
        <v>2</v>
      </c>
      <c r="H41" s="18">
        <f>'[2]IRS '!$L$70</f>
        <v>10258203</v>
      </c>
      <c r="I41" s="17">
        <f t="shared" si="10"/>
        <v>85.88</v>
      </c>
      <c r="J41" s="21">
        <f t="shared" si="8"/>
        <v>6</v>
      </c>
      <c r="K41" s="20">
        <f t="shared" si="11"/>
        <v>2</v>
      </c>
      <c r="L41" s="36"/>
      <c r="M41" s="66"/>
      <c r="O41" s="4"/>
    </row>
    <row r="42" spans="1:15" ht="15" x14ac:dyDescent="0.2">
      <c r="A42" s="48"/>
      <c r="B42" s="22" t="s">
        <v>68</v>
      </c>
      <c r="C42" s="13" t="s">
        <v>12</v>
      </c>
      <c r="D42" s="13" t="s">
        <v>12</v>
      </c>
      <c r="E42" s="17">
        <f>[2]IQT!$P$46</f>
        <v>63.21</v>
      </c>
      <c r="F42" s="18">
        <f t="shared" si="1"/>
        <v>37</v>
      </c>
      <c r="G42" s="18">
        <f t="shared" si="9"/>
        <v>13</v>
      </c>
      <c r="H42" s="18">
        <f>'[2]IRS '!$L$71</f>
        <v>1257979</v>
      </c>
      <c r="I42" s="17">
        <f t="shared" si="10"/>
        <v>63.21</v>
      </c>
      <c r="J42" s="21">
        <f t="shared" si="8"/>
        <v>31</v>
      </c>
      <c r="K42" s="20">
        <f t="shared" si="11"/>
        <v>12</v>
      </c>
      <c r="L42" s="36"/>
      <c r="M42" s="66"/>
      <c r="O42" s="4"/>
    </row>
    <row r="43" spans="1:15" ht="15" x14ac:dyDescent="0.2">
      <c r="A43" s="48"/>
      <c r="B43" s="22" t="s">
        <v>69</v>
      </c>
      <c r="C43" s="13" t="s">
        <v>24</v>
      </c>
      <c r="D43" s="13" t="s">
        <v>24</v>
      </c>
      <c r="E43" s="17">
        <f>[2]IQT!$P$47</f>
        <v>78.41</v>
      </c>
      <c r="F43" s="18">
        <f t="shared" si="1"/>
        <v>20</v>
      </c>
      <c r="G43" s="18">
        <f t="shared" si="9"/>
        <v>4</v>
      </c>
      <c r="H43" s="18">
        <f>'[2]IRS '!$L$72</f>
        <v>7713570</v>
      </c>
      <c r="I43" s="17">
        <f t="shared" si="10"/>
        <v>78.41</v>
      </c>
      <c r="J43" s="21">
        <f t="shared" si="8"/>
        <v>17</v>
      </c>
      <c r="K43" s="20">
        <f t="shared" si="11"/>
        <v>4</v>
      </c>
      <c r="L43" s="36"/>
      <c r="M43" s="66"/>
      <c r="O43" s="4"/>
    </row>
    <row r="44" spans="1:15" ht="15" x14ac:dyDescent="0.2">
      <c r="A44" s="48"/>
      <c r="B44" s="22" t="s">
        <v>70</v>
      </c>
      <c r="C44" s="13" t="s">
        <v>21</v>
      </c>
      <c r="D44" s="13" t="s">
        <v>21</v>
      </c>
      <c r="E44" s="17">
        <f>[2]IQT!$P$48</f>
        <v>55.62</v>
      </c>
      <c r="F44" s="18">
        <f t="shared" si="1"/>
        <v>39</v>
      </c>
      <c r="G44" s="18">
        <f t="shared" si="9"/>
        <v>15</v>
      </c>
      <c r="H44" s="18">
        <f>'[2]IRS '!$L$73</f>
        <v>5201871</v>
      </c>
      <c r="I44" s="17">
        <f t="shared" si="10"/>
        <v>55.62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71</v>
      </c>
      <c r="C45" s="13" t="s">
        <v>20</v>
      </c>
      <c r="D45" s="13" t="s">
        <v>20</v>
      </c>
      <c r="E45" s="17">
        <f>[2]IQT!$P$49</f>
        <v>68.28</v>
      </c>
      <c r="F45" s="18">
        <f t="shared" si="1"/>
        <v>36</v>
      </c>
      <c r="G45" s="18">
        <f t="shared" si="9"/>
        <v>12</v>
      </c>
      <c r="H45" s="18">
        <f>'[2]IRS '!$L$74</f>
        <v>8193678</v>
      </c>
      <c r="I45" s="17">
        <f t="shared" si="10"/>
        <v>68.28</v>
      </c>
      <c r="J45" s="21">
        <f t="shared" si="8"/>
        <v>30</v>
      </c>
      <c r="K45" s="20">
        <f t="shared" si="11"/>
        <v>11</v>
      </c>
      <c r="L45" s="36"/>
      <c r="M45" s="66"/>
      <c r="O45" s="4"/>
    </row>
    <row r="46" spans="1:15" ht="15" x14ac:dyDescent="0.2">
      <c r="A46" s="48"/>
      <c r="B46" s="22" t="s">
        <v>72</v>
      </c>
      <c r="C46" s="13" t="s">
        <v>20</v>
      </c>
      <c r="D46" s="13" t="s">
        <v>20</v>
      </c>
      <c r="E46" s="17">
        <f>[2]IQT!$P$50</f>
        <v>80.349999999999994</v>
      </c>
      <c r="F46" s="18">
        <f t="shared" si="1"/>
        <v>16</v>
      </c>
      <c r="G46" s="18">
        <f t="shared" si="9"/>
        <v>3</v>
      </c>
      <c r="H46" s="18">
        <f>'[2]IRS '!$L$75</f>
        <v>6559429</v>
      </c>
      <c r="I46" s="17">
        <f t="shared" si="10"/>
        <v>80.349999999999994</v>
      </c>
      <c r="J46" s="21">
        <f t="shared" si="8"/>
        <v>12</v>
      </c>
      <c r="K46" s="20">
        <f t="shared" si="11"/>
        <v>3</v>
      </c>
      <c r="L46" s="36"/>
      <c r="M46" s="66"/>
      <c r="O46" s="4"/>
    </row>
    <row r="47" spans="1:15" ht="15" x14ac:dyDescent="0.2">
      <c r="A47" s="48"/>
      <c r="B47" s="22" t="s">
        <v>73</v>
      </c>
      <c r="C47" s="28" t="s">
        <v>90</v>
      </c>
      <c r="D47" s="28" t="s">
        <v>90</v>
      </c>
      <c r="E47" s="17">
        <f>[2]IQT!$P$51</f>
        <v>71.930000000000007</v>
      </c>
      <c r="F47" s="18">
        <f t="shared" si="1"/>
        <v>30</v>
      </c>
      <c r="G47" s="18">
        <f t="shared" si="9"/>
        <v>8</v>
      </c>
      <c r="H47" s="18">
        <f>'[2]IRS '!$L$76</f>
        <v>3588617</v>
      </c>
      <c r="I47" s="17">
        <f t="shared" si="10"/>
        <v>71.930000000000007</v>
      </c>
      <c r="J47" s="21">
        <f t="shared" si="8"/>
        <v>24</v>
      </c>
      <c r="K47" s="20">
        <f t="shared" si="11"/>
        <v>7</v>
      </c>
      <c r="L47" s="36"/>
      <c r="M47" s="66"/>
      <c r="O47" s="4"/>
    </row>
    <row r="48" spans="1:15" ht="15" x14ac:dyDescent="0.2">
      <c r="A48" s="49"/>
      <c r="B48" s="22" t="s">
        <v>74</v>
      </c>
      <c r="C48" s="13" t="s">
        <v>13</v>
      </c>
      <c r="D48" s="13" t="s">
        <v>13</v>
      </c>
      <c r="E48" s="17">
        <f>[2]IQT!$P$52</f>
        <v>88.83</v>
      </c>
      <c r="F48" s="18">
        <f t="shared" si="1"/>
        <v>4</v>
      </c>
      <c r="G48" s="18">
        <f t="shared" si="9"/>
        <v>1</v>
      </c>
      <c r="H48" s="18">
        <f>'[2]IRS '!$L$77</f>
        <v>2138412</v>
      </c>
      <c r="I48" s="17">
        <f t="shared" si="10"/>
        <v>88.83</v>
      </c>
      <c r="J48" s="21">
        <f t="shared" si="8"/>
        <v>3</v>
      </c>
      <c r="K48" s="20">
        <f t="shared" si="11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44" priority="6" operator="lessThan">
      <formula>60</formula>
    </cfRule>
    <cfRule type="cellIs" dxfId="43" priority="7" operator="between">
      <formula>59.99</formula>
      <formula>76</formula>
    </cfRule>
    <cfRule type="cellIs" dxfId="42" priority="8" operator="greaterThan">
      <formula>93</formula>
    </cfRule>
    <cfRule type="cellIs" dxfId="41" priority="9" operator="between">
      <formula>75.99</formula>
      <formula>93</formula>
    </cfRule>
  </conditionalFormatting>
  <conditionalFormatting sqref="I3:I48">
    <cfRule type="cellIs" dxfId="40" priority="1" operator="between">
      <formula>75.99</formula>
      <formula>93</formula>
    </cfRule>
    <cfRule type="cellIs" dxfId="39" priority="2" operator="greaterThan">
      <formula>93</formula>
    </cfRule>
    <cfRule type="cellIs" dxfId="38" priority="3" operator="lessThan">
      <formula>60</formula>
    </cfRule>
    <cfRule type="cellIs" dxfId="37" priority="4" operator="between">
      <formula>59.99</formula>
      <formula>76</formula>
    </cfRule>
  </conditionalFormatting>
  <conditionalFormatting sqref="I34:I48">
    <cfRule type="cellIs" dxfId="36" priority="5" operator="between">
      <formula>75.99</formula>
      <formula>93</formula>
    </cfRule>
  </conditionalFormatting>
  <conditionalFormatting sqref="L3:M3 L34">
    <cfRule type="cellIs" dxfId="35" priority="10" operator="between">
      <formula>75.99</formula>
      <formula>93</formula>
    </cfRule>
  </conditionalFormatting>
  <conditionalFormatting sqref="L3:M3">
    <cfRule type="cellIs" dxfId="34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B024-0BD1-46FF-901E-3AF089A21BB6}">
  <dimension ref="A1:O60"/>
  <sheetViews>
    <sheetView zoomScale="80" zoomScaleNormal="80" workbookViewId="0">
      <selection activeCell="H34" sqref="H34:H48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83</v>
      </c>
      <c r="B2" s="14" t="s">
        <v>81</v>
      </c>
      <c r="C2" s="14" t="s">
        <v>25</v>
      </c>
      <c r="D2" s="14" t="s">
        <v>1</v>
      </c>
      <c r="E2" s="14" t="s">
        <v>82</v>
      </c>
      <c r="F2" s="14" t="s">
        <v>36</v>
      </c>
      <c r="G2" s="14" t="s">
        <v>79</v>
      </c>
      <c r="H2" s="15" t="s">
        <v>34</v>
      </c>
      <c r="I2" s="14" t="s">
        <v>35</v>
      </c>
      <c r="J2" s="14" t="s">
        <v>37</v>
      </c>
      <c r="K2" s="14" t="s">
        <v>78</v>
      </c>
      <c r="L2" s="14" t="s">
        <v>80</v>
      </c>
      <c r="M2" s="16" t="s">
        <v>0</v>
      </c>
    </row>
    <row r="3" spans="1:15" ht="15" x14ac:dyDescent="0.2">
      <c r="A3" s="47" t="s">
        <v>75</v>
      </c>
      <c r="B3" s="37" t="s">
        <v>43</v>
      </c>
      <c r="C3" s="39" t="s">
        <v>38</v>
      </c>
      <c r="D3" s="13" t="s">
        <v>3</v>
      </c>
      <c r="E3" s="17">
        <f>[3]IQT!$P$7</f>
        <v>91.27</v>
      </c>
      <c r="F3" s="18">
        <f>RANK(E3,$E$3:$E$48)</f>
        <v>3</v>
      </c>
      <c r="G3" s="18">
        <f>RANK(E3,$E$3:$E$15)</f>
        <v>1</v>
      </c>
      <c r="H3" s="18">
        <f>'[3]IRS '!$L$6</f>
        <v>7646485</v>
      </c>
      <c r="I3" s="41">
        <f>SUMPRODUCT(E3:E4,H3:H4)/SUM(H3:H4)</f>
        <v>89.841424713437007</v>
      </c>
      <c r="J3" s="43">
        <f>RANK(I3,$I$3:$I$48)</f>
        <v>1</v>
      </c>
      <c r="K3" s="45">
        <f>RANK(I3,$I$3:$I$15)</f>
        <v>1</v>
      </c>
      <c r="L3" s="63">
        <f>SUMPRODUCT(E3:E15,H3:H15)/SUM(H3:H15)</f>
        <v>80.368337472806886</v>
      </c>
      <c r="M3" s="65">
        <f>SUMPRODUCT(E3:E48,H3:H48)/SUM(H3:H48)</f>
        <v>78.025458468809362</v>
      </c>
    </row>
    <row r="4" spans="1:15" ht="15" x14ac:dyDescent="0.2">
      <c r="A4" s="48"/>
      <c r="B4" s="38"/>
      <c r="C4" s="40"/>
      <c r="D4" s="13" t="s">
        <v>4</v>
      </c>
      <c r="E4" s="17">
        <f>[3]IQT!$P$8</f>
        <v>81.33</v>
      </c>
      <c r="F4" s="18">
        <f>RANK(E4,$E$3:$E$48)</f>
        <v>13</v>
      </c>
      <c r="G4" s="18">
        <f t="shared" ref="G4:G15" si="0">RANK(E4,$E$3:$E$15)</f>
        <v>4</v>
      </c>
      <c r="H4" s="18">
        <f>'[3]IRS '!$L$7</f>
        <v>1283402</v>
      </c>
      <c r="I4" s="42"/>
      <c r="J4" s="44"/>
      <c r="K4" s="46"/>
      <c r="L4" s="64"/>
      <c r="M4" s="66"/>
    </row>
    <row r="5" spans="1:15" ht="15" x14ac:dyDescent="0.2">
      <c r="A5" s="48"/>
      <c r="B5" s="22" t="s">
        <v>44</v>
      </c>
      <c r="C5" s="13" t="s">
        <v>5</v>
      </c>
      <c r="D5" s="13" t="s">
        <v>6</v>
      </c>
      <c r="E5" s="17">
        <f>[3]IQT!$P$9</f>
        <v>75.959999999999994</v>
      </c>
      <c r="F5" s="18">
        <f t="shared" ref="F5:F48" si="1">RANK(E5,$E$3:$E$48)</f>
        <v>26</v>
      </c>
      <c r="G5" s="18">
        <f t="shared" si="0"/>
        <v>9</v>
      </c>
      <c r="H5" s="18">
        <f>'[3]IRS '!$L$8</f>
        <v>6997746</v>
      </c>
      <c r="I5" s="17">
        <f t="shared" ref="I5:I10" si="2">+E5</f>
        <v>75.959999999999994</v>
      </c>
      <c r="J5" s="21">
        <f t="shared" ref="J5:J11" si="3">RANK(I5,$I$3:$I$48)</f>
        <v>21</v>
      </c>
      <c r="K5" s="19">
        <f t="shared" ref="K5:K11" si="4">RANK(I5,$I$3:$I$15)</f>
        <v>7</v>
      </c>
      <c r="L5" s="64"/>
      <c r="M5" s="66"/>
    </row>
    <row r="6" spans="1:15" ht="15" x14ac:dyDescent="0.2">
      <c r="A6" s="48"/>
      <c r="B6" s="22" t="s">
        <v>45</v>
      </c>
      <c r="C6" s="25" t="s">
        <v>32</v>
      </c>
      <c r="D6" s="25" t="s">
        <v>32</v>
      </c>
      <c r="E6" s="17">
        <f>[3]IQT!$P$10</f>
        <v>77.91</v>
      </c>
      <c r="F6" s="18">
        <f t="shared" si="1"/>
        <v>19</v>
      </c>
      <c r="G6" s="18">
        <f t="shared" si="0"/>
        <v>6</v>
      </c>
      <c r="H6" s="18">
        <f>'[3]IRS '!$L$9</f>
        <v>8393027</v>
      </c>
      <c r="I6" s="17">
        <f t="shared" si="2"/>
        <v>77.91</v>
      </c>
      <c r="J6" s="21">
        <f t="shared" si="3"/>
        <v>15</v>
      </c>
      <c r="K6" s="19">
        <f t="shared" si="4"/>
        <v>5</v>
      </c>
      <c r="L6" s="64"/>
      <c r="M6" s="66"/>
    </row>
    <row r="7" spans="1:15" ht="15" x14ac:dyDescent="0.2">
      <c r="A7" s="48"/>
      <c r="B7" s="22" t="s">
        <v>46</v>
      </c>
      <c r="C7" s="13" t="s">
        <v>30</v>
      </c>
      <c r="D7" s="13" t="s">
        <v>30</v>
      </c>
      <c r="E7" s="17">
        <f>[3]IQT!$P$11</f>
        <v>74.08</v>
      </c>
      <c r="F7" s="18">
        <f t="shared" si="1"/>
        <v>31</v>
      </c>
      <c r="G7" s="18">
        <f t="shared" si="0"/>
        <v>11</v>
      </c>
      <c r="H7" s="18">
        <f>'[3]IRS '!$L$10</f>
        <v>5023516</v>
      </c>
      <c r="I7" s="17">
        <f t="shared" si="2"/>
        <v>74.08</v>
      </c>
      <c r="J7" s="21">
        <f t="shared" si="3"/>
        <v>26</v>
      </c>
      <c r="K7" s="19">
        <f t="shared" si="4"/>
        <v>9</v>
      </c>
      <c r="L7" s="64"/>
      <c r="M7" s="66"/>
    </row>
    <row r="8" spans="1:15" ht="15" x14ac:dyDescent="0.2">
      <c r="A8" s="48"/>
      <c r="B8" s="22" t="s">
        <v>47</v>
      </c>
      <c r="C8" s="13" t="s">
        <v>10</v>
      </c>
      <c r="D8" s="13" t="s">
        <v>10</v>
      </c>
      <c r="E8" s="17">
        <f>[3]IQT!$P$12</f>
        <v>77.849999999999994</v>
      </c>
      <c r="F8" s="18">
        <f t="shared" si="1"/>
        <v>20</v>
      </c>
      <c r="G8" s="18">
        <f t="shared" si="0"/>
        <v>7</v>
      </c>
      <c r="H8" s="18">
        <f>'[3]IRS '!$L$11</f>
        <v>7013419</v>
      </c>
      <c r="I8" s="17">
        <f t="shared" si="2"/>
        <v>77.849999999999994</v>
      </c>
      <c r="J8" s="21">
        <f t="shared" si="3"/>
        <v>16</v>
      </c>
      <c r="K8" s="19">
        <f t="shared" si="4"/>
        <v>6</v>
      </c>
      <c r="L8" s="64"/>
      <c r="M8" s="66"/>
    </row>
    <row r="9" spans="1:15" ht="15" x14ac:dyDescent="0.2">
      <c r="A9" s="48"/>
      <c r="B9" s="22" t="s">
        <v>48</v>
      </c>
      <c r="C9" s="13" t="s">
        <v>31</v>
      </c>
      <c r="D9" s="13" t="s">
        <v>31</v>
      </c>
      <c r="E9" s="17">
        <f>[3]IQT!$P$13</f>
        <v>75.28</v>
      </c>
      <c r="F9" s="18">
        <f t="shared" si="1"/>
        <v>28</v>
      </c>
      <c r="G9" s="18">
        <f t="shared" si="0"/>
        <v>10</v>
      </c>
      <c r="H9" s="18">
        <f>'[3]IRS '!$L$12</f>
        <v>6099509</v>
      </c>
      <c r="I9" s="17">
        <f t="shared" si="2"/>
        <v>75.28</v>
      </c>
      <c r="J9" s="21">
        <f t="shared" si="3"/>
        <v>23</v>
      </c>
      <c r="K9" s="19">
        <f t="shared" si="4"/>
        <v>8</v>
      </c>
      <c r="L9" s="64"/>
      <c r="M9" s="66"/>
      <c r="N9" s="3"/>
    </row>
    <row r="10" spans="1:15" ht="15" x14ac:dyDescent="0.2">
      <c r="A10" s="48"/>
      <c r="B10" s="22" t="s">
        <v>49</v>
      </c>
      <c r="C10" s="13" t="s">
        <v>32</v>
      </c>
      <c r="D10" s="13" t="s">
        <v>32</v>
      </c>
      <c r="E10" s="17">
        <f>[3]IQT!$P$14</f>
        <v>79.900000000000006</v>
      </c>
      <c r="F10" s="18">
        <f t="shared" si="1"/>
        <v>16</v>
      </c>
      <c r="G10" s="18">
        <f t="shared" si="0"/>
        <v>5</v>
      </c>
      <c r="H10" s="18">
        <f>'[3]IRS '!$L$13</f>
        <v>6667938</v>
      </c>
      <c r="I10" s="17">
        <f t="shared" si="2"/>
        <v>79.900000000000006</v>
      </c>
      <c r="J10" s="21">
        <f t="shared" si="3"/>
        <v>13</v>
      </c>
      <c r="K10" s="19">
        <f t="shared" si="4"/>
        <v>4</v>
      </c>
      <c r="L10" s="64"/>
      <c r="M10" s="66"/>
    </row>
    <row r="11" spans="1:15" ht="15" x14ac:dyDescent="0.2">
      <c r="A11" s="48"/>
      <c r="B11" s="50" t="s">
        <v>50</v>
      </c>
      <c r="C11" s="39" t="s">
        <v>40</v>
      </c>
      <c r="D11" s="13" t="s">
        <v>33</v>
      </c>
      <c r="E11" s="17">
        <f>[3]IQT!$P$15</f>
        <v>87.57</v>
      </c>
      <c r="F11" s="18">
        <f>RANK(E11,$E$3:$E$48)</f>
        <v>4</v>
      </c>
      <c r="G11" s="18">
        <f>RANK(E11,$E$3:$E$15)</f>
        <v>2</v>
      </c>
      <c r="H11" s="18">
        <f>'[3]IRS '!$L$14</f>
        <v>6370937</v>
      </c>
      <c r="I11" s="41">
        <f>SUMPRODUCT(E11:E14,H11:H14)/SUM(H11:H14)</f>
        <v>83.762618323156104</v>
      </c>
      <c r="J11" s="43">
        <f t="shared" si="3"/>
        <v>7</v>
      </c>
      <c r="K11" s="45">
        <f t="shared" si="4"/>
        <v>3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26</v>
      </c>
      <c r="E13" s="17">
        <f>[3]IQT!$P$17</f>
        <v>76.459999999999994</v>
      </c>
      <c r="F13" s="18">
        <f t="shared" si="1"/>
        <v>23</v>
      </c>
      <c r="G13" s="18">
        <f t="shared" si="0"/>
        <v>8</v>
      </c>
      <c r="H13" s="18">
        <f>'[3]IRS '!$L$16</f>
        <v>3321629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39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51</v>
      </c>
      <c r="C15" s="13" t="s">
        <v>11</v>
      </c>
      <c r="D15" s="13" t="s">
        <v>11</v>
      </c>
      <c r="E15" s="17">
        <f>[3]IQT!$P$19</f>
        <v>86.17</v>
      </c>
      <c r="F15" s="18">
        <f t="shared" si="1"/>
        <v>7</v>
      </c>
      <c r="G15" s="18">
        <f t="shared" si="0"/>
        <v>3</v>
      </c>
      <c r="H15" s="18">
        <f>'[3]IRS '!$L$18</f>
        <v>2999029</v>
      </c>
      <c r="I15" s="17">
        <f>+E15</f>
        <v>86.17</v>
      </c>
      <c r="J15" s="21">
        <f>RANK(I15,$I$3:$I$48)</f>
        <v>4</v>
      </c>
      <c r="K15" s="24">
        <f>RANK(I15,$I$3:$I$15)</f>
        <v>2</v>
      </c>
      <c r="L15" s="64"/>
      <c r="M15" s="66"/>
    </row>
    <row r="16" spans="1:15" ht="15" x14ac:dyDescent="0.25">
      <c r="A16" s="68" t="s">
        <v>77</v>
      </c>
      <c r="B16" s="50" t="s">
        <v>52</v>
      </c>
      <c r="C16" s="39" t="s">
        <v>40</v>
      </c>
      <c r="D16" s="13" t="s">
        <v>33</v>
      </c>
      <c r="E16"/>
      <c r="F16" s="18"/>
      <c r="G16" s="18"/>
      <c r="H16" s="18"/>
      <c r="I16" s="41">
        <f>SUMPRODUCT(E16:E19,H16:H19)/SUM(H16:H19)</f>
        <v>78.099999999999994</v>
      </c>
      <c r="J16" s="43">
        <f>RANK(I16:I19,$I$3:$I$48)</f>
        <v>14</v>
      </c>
      <c r="K16" s="45">
        <f>RANK(I16,$I$16:$I$33)</f>
        <v>6</v>
      </c>
      <c r="L16" s="35">
        <f>SUMPRODUCT(E16:E33,H16:H33)/SUM(H16:H33)</f>
        <v>79.502070276723785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[3]IQT!$P$21</f>
        <v>78.099999999999994</v>
      </c>
      <c r="F17" s="18">
        <f>RANK(E17,$E$3:$E$48)</f>
        <v>18</v>
      </c>
      <c r="G17" s="18">
        <f>RANK(E17,$E$16:$E$33)</f>
        <v>9</v>
      </c>
      <c r="H17" s="18">
        <f>'[3]IRS '!$L$33</f>
        <v>2236674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26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39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53</v>
      </c>
      <c r="C20" s="39" t="s">
        <v>38</v>
      </c>
      <c r="D20" s="13" t="s">
        <v>3</v>
      </c>
      <c r="E20" s="17">
        <f>[3]IQT!$P$24</f>
        <v>83.14</v>
      </c>
      <c r="F20" s="18">
        <f t="shared" si="1"/>
        <v>10</v>
      </c>
      <c r="G20" s="18">
        <f>RANK(E20,$E$16:$E$33)</f>
        <v>5</v>
      </c>
      <c r="H20" s="18">
        <f>'[3]IRS '!$L$36</f>
        <v>2504525</v>
      </c>
      <c r="I20" s="41">
        <f>SUMPRODUCT(E20:E21,H20:H21)/SUM(H20:H21)</f>
        <v>84.288747399836566</v>
      </c>
      <c r="J20" s="43">
        <f>RANK(I20,$I$3:$I$48)</f>
        <v>6</v>
      </c>
      <c r="K20" s="45">
        <f>RANK(I20,$I$16:$I$33)</f>
        <v>3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[3]IQT!$P$25</f>
        <v>93.68</v>
      </c>
      <c r="F21" s="18">
        <f t="shared" si="1"/>
        <v>1</v>
      </c>
      <c r="G21" s="18">
        <f>RANK(E21,$E$16:$E$33)</f>
        <v>1</v>
      </c>
      <c r="H21" s="18">
        <f>'[3]IRS '!$L$37</f>
        <v>306356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54</v>
      </c>
      <c r="C22" s="13" t="s">
        <v>5</v>
      </c>
      <c r="D22" s="13" t="s">
        <v>6</v>
      </c>
      <c r="E22" s="17">
        <f>[3]IQT!$P$26</f>
        <v>74.540000000000006</v>
      </c>
      <c r="F22" s="18">
        <f t="shared" si="1"/>
        <v>29</v>
      </c>
      <c r="G22" s="18">
        <f t="shared" ref="G22:G32" si="5">RANK(E22,$E$16:$E$33)</f>
        <v>13</v>
      </c>
      <c r="H22" s="18">
        <f>'[3]IRS '!$L$38</f>
        <v>8490050</v>
      </c>
      <c r="I22" s="17">
        <f t="shared" ref="I22:I26" si="6">+E22</f>
        <v>74.540000000000006</v>
      </c>
      <c r="J22" s="21">
        <f>RANK(I22,$I$3:$I$48)</f>
        <v>24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55</v>
      </c>
      <c r="C23" s="25" t="s">
        <v>32</v>
      </c>
      <c r="D23" s="25" t="s">
        <v>32</v>
      </c>
      <c r="E23" s="17">
        <f>[3]IQT!$P$27</f>
        <v>76.33</v>
      </c>
      <c r="F23" s="18">
        <f t="shared" si="1"/>
        <v>24</v>
      </c>
      <c r="G23" s="18">
        <f>RANK(E23,$E$16:$E$33)</f>
        <v>11</v>
      </c>
      <c r="H23" s="18">
        <f>'[3]IRS '!$L$39</f>
        <v>6663125</v>
      </c>
      <c r="I23" s="17">
        <f t="shared" si="6"/>
        <v>76.33</v>
      </c>
      <c r="J23" s="21">
        <f>RANK(I23,$I$3:$I$48)</f>
        <v>20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56</v>
      </c>
      <c r="C24" s="13" t="s">
        <v>8</v>
      </c>
      <c r="D24" s="13" t="s">
        <v>9</v>
      </c>
      <c r="E24" s="17">
        <f>[3]IQT!$P$28</f>
        <v>81.430000000000007</v>
      </c>
      <c r="F24" s="18">
        <f t="shared" si="1"/>
        <v>12</v>
      </c>
      <c r="G24" s="18">
        <f t="shared" si="5"/>
        <v>6</v>
      </c>
      <c r="H24" s="18">
        <f>'[3]IRS '!$L$40</f>
        <v>7250198</v>
      </c>
      <c r="I24" s="17">
        <f t="shared" si="6"/>
        <v>81.430000000000007</v>
      </c>
      <c r="J24" s="21">
        <f t="shared" ref="J24:J48" si="8">RANK(I24,$I$3:$I$48)</f>
        <v>9</v>
      </c>
      <c r="K24" s="19">
        <f t="shared" si="7"/>
        <v>4</v>
      </c>
      <c r="L24" s="36"/>
      <c r="M24" s="66"/>
    </row>
    <row r="25" spans="1:15" ht="15" x14ac:dyDescent="0.2">
      <c r="A25" s="69"/>
      <c r="B25" s="22" t="s">
        <v>57</v>
      </c>
      <c r="C25" s="13" t="s">
        <v>30</v>
      </c>
      <c r="D25" s="13" t="s">
        <v>30</v>
      </c>
      <c r="E25" s="17">
        <f>[3]IQT!$P$29</f>
        <v>80.44</v>
      </c>
      <c r="F25" s="18">
        <f t="shared" si="1"/>
        <v>14</v>
      </c>
      <c r="G25" s="18">
        <f t="shared" si="5"/>
        <v>7</v>
      </c>
      <c r="H25" s="18">
        <f>'[3]IRS '!$L$41</f>
        <v>4046767</v>
      </c>
      <c r="I25" s="17">
        <f t="shared" si="6"/>
        <v>80.44</v>
      </c>
      <c r="J25" s="21">
        <f t="shared" si="8"/>
        <v>11</v>
      </c>
      <c r="K25" s="19">
        <f t="shared" si="7"/>
        <v>5</v>
      </c>
      <c r="L25" s="36"/>
      <c r="M25" s="66"/>
    </row>
    <row r="26" spans="1:15" ht="15" x14ac:dyDescent="0.2">
      <c r="A26" s="69"/>
      <c r="B26" s="22" t="s">
        <v>58</v>
      </c>
      <c r="C26" s="13" t="s">
        <v>10</v>
      </c>
      <c r="D26" s="13" t="s">
        <v>10</v>
      </c>
      <c r="E26" s="17">
        <f>[3]IQT!$P$30</f>
        <v>77.64</v>
      </c>
      <c r="F26" s="18">
        <f t="shared" si="1"/>
        <v>21</v>
      </c>
      <c r="G26" s="18">
        <f t="shared" si="5"/>
        <v>10</v>
      </c>
      <c r="H26" s="18">
        <f>'[3]IRS '!$L$42</f>
        <v>2973762</v>
      </c>
      <c r="I26" s="17">
        <f t="shared" si="6"/>
        <v>77.64</v>
      </c>
      <c r="J26" s="21">
        <f t="shared" si="8"/>
        <v>17</v>
      </c>
      <c r="K26" s="19">
        <f t="shared" si="7"/>
        <v>7</v>
      </c>
      <c r="L26" s="36"/>
      <c r="M26" s="66"/>
    </row>
    <row r="27" spans="1:15" ht="15" x14ac:dyDescent="0.2">
      <c r="A27" s="69"/>
      <c r="B27" s="37" t="s">
        <v>59</v>
      </c>
      <c r="C27" s="39" t="s">
        <v>41</v>
      </c>
      <c r="D27" s="13" t="s">
        <v>29</v>
      </c>
      <c r="E27" s="17">
        <f>[3]IQT!$P$31</f>
        <v>91.6</v>
      </c>
      <c r="F27" s="18">
        <f t="shared" si="1"/>
        <v>2</v>
      </c>
      <c r="G27" s="18">
        <f t="shared" si="5"/>
        <v>2</v>
      </c>
      <c r="H27" s="18">
        <f>'[3]IRS '!$L$43</f>
        <v>1291761</v>
      </c>
      <c r="I27" s="41">
        <f>SUMPRODUCT(E27:E28,H27:H28)/SUM(H27:H28)</f>
        <v>88.55094064005138</v>
      </c>
      <c r="J27" s="43">
        <f>RANK(I27,$I$3:$I$48)</f>
        <v>2</v>
      </c>
      <c r="K27" s="57">
        <f>RANK(I27,$I$16:$I$33)</f>
        <v>1</v>
      </c>
      <c r="L27" s="36"/>
      <c r="M27" s="66"/>
    </row>
    <row r="28" spans="1:15" ht="15" x14ac:dyDescent="0.2">
      <c r="A28" s="69"/>
      <c r="B28" s="38"/>
      <c r="C28" s="40"/>
      <c r="D28" s="13" t="s">
        <v>87</v>
      </c>
      <c r="E28" s="17">
        <f>[3]IQT!$P$32</f>
        <v>86.56</v>
      </c>
      <c r="F28" s="18">
        <f t="shared" si="1"/>
        <v>6</v>
      </c>
      <c r="G28" s="18">
        <f t="shared" si="5"/>
        <v>3</v>
      </c>
      <c r="H28" s="18">
        <f>'[3]IRS '!$L$44</f>
        <v>1978289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60</v>
      </c>
      <c r="C29" s="13" t="s">
        <v>4</v>
      </c>
      <c r="D29" s="13" t="s">
        <v>4</v>
      </c>
      <c r="E29" s="17">
        <f>[3]IQT!$P$33</f>
        <v>85.46</v>
      </c>
      <c r="F29" s="18">
        <f t="shared" si="1"/>
        <v>8</v>
      </c>
      <c r="G29" s="18">
        <f>RANK(E29,$E$16:$E$33)</f>
        <v>4</v>
      </c>
      <c r="H29" s="18">
        <f>'[3]IRS '!$L$45</f>
        <v>3699961</v>
      </c>
      <c r="I29" s="17">
        <f>+E29</f>
        <v>85.46</v>
      </c>
      <c r="J29" s="21">
        <f t="shared" si="8"/>
        <v>5</v>
      </c>
      <c r="K29" s="19">
        <f>RANK(I29,$I$16:$I$33)</f>
        <v>2</v>
      </c>
      <c r="L29" s="36"/>
      <c r="M29" s="66"/>
    </row>
    <row r="30" spans="1:15" ht="15" x14ac:dyDescent="0.2">
      <c r="A30" s="69"/>
      <c r="B30" s="50" t="s">
        <v>61</v>
      </c>
      <c r="C30" s="39" t="s">
        <v>40</v>
      </c>
      <c r="D30" s="13" t="s">
        <v>33</v>
      </c>
      <c r="E30" s="17">
        <f>[3]IQT!$P$34</f>
        <v>76.33</v>
      </c>
      <c r="F30" s="18">
        <f>RANK(E30,$E$3:$E$48)</f>
        <v>24</v>
      </c>
      <c r="G30" s="18">
        <f>RANK(E30,$E$16:$E$33)</f>
        <v>11</v>
      </c>
      <c r="H30" s="18">
        <f>'[3]IRS '!$L$46</f>
        <v>2750816</v>
      </c>
      <c r="I30" s="41">
        <f>SUMPRODUCT(E30:E33,H30:H33)/SUM(H30:H33)</f>
        <v>77.603736908627198</v>
      </c>
      <c r="J30" s="43">
        <f>RANK(I30,$I$3:$I$48)</f>
        <v>18</v>
      </c>
      <c r="K30" s="45">
        <f>RANK(I30,$I$16:$I$33)</f>
        <v>8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26</v>
      </c>
      <c r="E32" s="17">
        <f>[3]IQT!$P$36</f>
        <v>78.77</v>
      </c>
      <c r="F32" s="18">
        <f t="shared" si="1"/>
        <v>17</v>
      </c>
      <c r="G32" s="18">
        <f t="shared" si="5"/>
        <v>8</v>
      </c>
      <c r="H32" s="18">
        <f>'[3]IRS '!$L$48</f>
        <v>3004310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39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76</v>
      </c>
      <c r="B34" s="37" t="s">
        <v>62</v>
      </c>
      <c r="C34" s="39" t="s">
        <v>42</v>
      </c>
      <c r="D34" s="13" t="s">
        <v>27</v>
      </c>
      <c r="E34" s="17">
        <f>[3]IQT!$P$38</f>
        <v>84.03</v>
      </c>
      <c r="F34" s="18">
        <f t="shared" si="1"/>
        <v>9</v>
      </c>
      <c r="G34" s="18">
        <f>RANK(E34,$E$34:$E$48)</f>
        <v>2</v>
      </c>
      <c r="H34" s="18">
        <f>'[3]IRS '!$L$63</f>
        <v>8594613</v>
      </c>
      <c r="I34" s="41">
        <f>SUMPRODUCT(E34:E35,H34:H35)/SUM(H34:H35)</f>
        <v>81.13484102668474</v>
      </c>
      <c r="J34" s="43">
        <f t="shared" si="8"/>
        <v>10</v>
      </c>
      <c r="K34" s="45">
        <f>RANK(I34,$I$34:$I$48)</f>
        <v>3</v>
      </c>
      <c r="L34" s="35">
        <f>SUMPRODUCT(E34:E48,H34:H48)/SUM(H34:H48)</f>
        <v>75.136856686267748</v>
      </c>
      <c r="M34" s="66"/>
      <c r="O34" s="4"/>
    </row>
    <row r="35" spans="1:15" ht="15" x14ac:dyDescent="0.2">
      <c r="A35" s="48"/>
      <c r="B35" s="38"/>
      <c r="C35" s="40"/>
      <c r="D35" s="13" t="s">
        <v>22</v>
      </c>
      <c r="E35" s="17">
        <f>[3]IQT!$P$39</f>
        <v>67.02</v>
      </c>
      <c r="F35" s="18">
        <f t="shared" si="1"/>
        <v>36</v>
      </c>
      <c r="G35" s="18">
        <f t="shared" ref="G35:G48" si="9">RANK(E35,$E$34:$E$48)</f>
        <v>12</v>
      </c>
      <c r="H35" s="18">
        <f>'[3]IRS '!$L$64</f>
        <v>1762880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63</v>
      </c>
      <c r="C36" s="39" t="s">
        <v>42</v>
      </c>
      <c r="D36" s="13" t="s">
        <v>27</v>
      </c>
      <c r="E36" s="17">
        <f>[3]IQT!$P$40</f>
        <v>69.95</v>
      </c>
      <c r="F36" s="18">
        <f t="shared" si="1"/>
        <v>35</v>
      </c>
      <c r="G36" s="18">
        <f t="shared" si="9"/>
        <v>11</v>
      </c>
      <c r="H36" s="18">
        <f>'[3]IRS '!$L$65</f>
        <v>5263106</v>
      </c>
      <c r="I36" s="41">
        <f>SUMPRODUCT(E36:E37,H36:H37)/SUM(H36:H37)</f>
        <v>70.038266101864266</v>
      </c>
      <c r="J36" s="43">
        <f t="shared" si="8"/>
        <v>29</v>
      </c>
      <c r="K36" s="45">
        <f>RANK(I36,$I$34:$I$48)</f>
        <v>10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22</v>
      </c>
      <c r="E37" s="17">
        <f>[3]IQT!$P$41</f>
        <v>70.33</v>
      </c>
      <c r="F37" s="18">
        <f t="shared" si="1"/>
        <v>34</v>
      </c>
      <c r="G37" s="18">
        <f t="shared" si="9"/>
        <v>10</v>
      </c>
      <c r="H37" s="18">
        <f>'[3]IRS '!$L$66</f>
        <v>1592389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64</v>
      </c>
      <c r="C38" s="13" t="s">
        <v>12</v>
      </c>
      <c r="D38" s="13" t="s">
        <v>12</v>
      </c>
      <c r="E38" s="17">
        <f>[3]IQT!$P$42</f>
        <v>70.77</v>
      </c>
      <c r="F38" s="18">
        <f t="shared" si="1"/>
        <v>32</v>
      </c>
      <c r="G38" s="18">
        <f t="shared" si="9"/>
        <v>8</v>
      </c>
      <c r="H38" s="18">
        <f>'[3]IRS '!$L$67</f>
        <v>5410621</v>
      </c>
      <c r="I38" s="17">
        <f t="shared" ref="I38:I48" si="10">+E38</f>
        <v>70.77</v>
      </c>
      <c r="J38" s="21">
        <f t="shared" si="8"/>
        <v>27</v>
      </c>
      <c r="K38" s="20">
        <f>RANK(I38,$I$34:$I$48)</f>
        <v>8</v>
      </c>
      <c r="L38" s="36"/>
      <c r="M38" s="66"/>
      <c r="O38" s="4"/>
    </row>
    <row r="39" spans="1:15" ht="15" x14ac:dyDescent="0.2">
      <c r="A39" s="48"/>
      <c r="B39" s="22" t="s">
        <v>65</v>
      </c>
      <c r="C39" s="13" t="s">
        <v>28</v>
      </c>
      <c r="D39" s="13" t="s">
        <v>28</v>
      </c>
      <c r="E39" s="17">
        <f>[3]IQT!$P$43</f>
        <v>59.79</v>
      </c>
      <c r="F39" s="18">
        <f t="shared" si="1"/>
        <v>38</v>
      </c>
      <c r="G39" s="18">
        <f t="shared" si="9"/>
        <v>14</v>
      </c>
      <c r="H39" s="18">
        <f>'[3]IRS '!$L$68</f>
        <v>1582891</v>
      </c>
      <c r="I39" s="17">
        <f t="shared" si="10"/>
        <v>59.79</v>
      </c>
      <c r="J39" s="21">
        <f t="shared" si="8"/>
        <v>31</v>
      </c>
      <c r="K39" s="20">
        <f t="shared" ref="K39:K48" si="11">RANK(I39,$I$34:$I$48)</f>
        <v>12</v>
      </c>
      <c r="L39" s="36"/>
      <c r="M39" s="66"/>
      <c r="O39" s="4"/>
    </row>
    <row r="40" spans="1:15" ht="15" x14ac:dyDescent="0.2">
      <c r="A40" s="48"/>
      <c r="B40" s="22" t="s">
        <v>66</v>
      </c>
      <c r="C40" s="13" t="s">
        <v>19</v>
      </c>
      <c r="D40" s="13" t="s">
        <v>19</v>
      </c>
      <c r="E40" s="17">
        <f>[3]IQT!$P$44</f>
        <v>74.290000000000006</v>
      </c>
      <c r="F40" s="18">
        <f t="shared" si="1"/>
        <v>30</v>
      </c>
      <c r="G40" s="18">
        <f t="shared" si="9"/>
        <v>7</v>
      </c>
      <c r="H40" s="18">
        <f>'[3]IRS '!$L$69</f>
        <v>4767572</v>
      </c>
      <c r="I40" s="17">
        <f t="shared" si="10"/>
        <v>74.290000000000006</v>
      </c>
      <c r="J40" s="21">
        <f t="shared" si="8"/>
        <v>25</v>
      </c>
      <c r="K40" s="20">
        <f t="shared" si="11"/>
        <v>7</v>
      </c>
      <c r="L40" s="36"/>
      <c r="M40" s="66"/>
      <c r="O40" s="4"/>
    </row>
    <row r="41" spans="1:15" ht="15" x14ac:dyDescent="0.2">
      <c r="A41" s="48"/>
      <c r="B41" s="22" t="s">
        <v>67</v>
      </c>
      <c r="C41" s="13" t="s">
        <v>23</v>
      </c>
      <c r="D41" s="13" t="s">
        <v>23</v>
      </c>
      <c r="E41" s="17">
        <f>[3]IQT!$P$45</f>
        <v>86.86</v>
      </c>
      <c r="F41" s="18">
        <f t="shared" si="1"/>
        <v>5</v>
      </c>
      <c r="G41" s="18">
        <f t="shared" si="9"/>
        <v>1</v>
      </c>
      <c r="H41" s="18">
        <f>'[3]IRS '!$L$70</f>
        <v>10321578</v>
      </c>
      <c r="I41" s="17">
        <f t="shared" si="10"/>
        <v>86.86</v>
      </c>
      <c r="J41" s="21">
        <f t="shared" si="8"/>
        <v>3</v>
      </c>
      <c r="K41" s="20">
        <f t="shared" si="11"/>
        <v>1</v>
      </c>
      <c r="L41" s="36"/>
      <c r="M41" s="66"/>
      <c r="O41" s="4"/>
    </row>
    <row r="42" spans="1:15" ht="15" x14ac:dyDescent="0.2">
      <c r="A42" s="48"/>
      <c r="B42" s="22" t="s">
        <v>68</v>
      </c>
      <c r="C42" s="13" t="s">
        <v>12</v>
      </c>
      <c r="D42" s="13" t="s">
        <v>12</v>
      </c>
      <c r="E42" s="17">
        <f>[3]IQT!$P$46</f>
        <v>62.09</v>
      </c>
      <c r="F42" s="18">
        <f t="shared" si="1"/>
        <v>37</v>
      </c>
      <c r="G42" s="18">
        <f t="shared" si="9"/>
        <v>13</v>
      </c>
      <c r="H42" s="18">
        <f>'[3]IRS '!$L$71</f>
        <v>1274086</v>
      </c>
      <c r="I42" s="17">
        <f t="shared" si="10"/>
        <v>62.09</v>
      </c>
      <c r="J42" s="21">
        <f t="shared" si="8"/>
        <v>30</v>
      </c>
      <c r="K42" s="20">
        <f t="shared" si="11"/>
        <v>11</v>
      </c>
      <c r="L42" s="36"/>
      <c r="M42" s="66"/>
      <c r="O42" s="4"/>
    </row>
    <row r="43" spans="1:15" ht="15" x14ac:dyDescent="0.2">
      <c r="A43" s="48"/>
      <c r="B43" s="22" t="s">
        <v>69</v>
      </c>
      <c r="C43" s="13" t="s">
        <v>24</v>
      </c>
      <c r="D43" s="13" t="s">
        <v>24</v>
      </c>
      <c r="E43" s="17">
        <f>[3]IQT!$P$47</f>
        <v>80.290000000000006</v>
      </c>
      <c r="F43" s="18">
        <f t="shared" si="1"/>
        <v>15</v>
      </c>
      <c r="G43" s="18">
        <f t="shared" si="9"/>
        <v>4</v>
      </c>
      <c r="H43" s="18">
        <f>'[3]IRS '!$L$72</f>
        <v>7823592</v>
      </c>
      <c r="I43" s="17">
        <f t="shared" si="10"/>
        <v>80.290000000000006</v>
      </c>
      <c r="J43" s="21">
        <f t="shared" si="8"/>
        <v>12</v>
      </c>
      <c r="K43" s="20">
        <f t="shared" si="11"/>
        <v>4</v>
      </c>
      <c r="L43" s="36"/>
      <c r="M43" s="66"/>
      <c r="O43" s="4"/>
    </row>
    <row r="44" spans="1:15" ht="15" x14ac:dyDescent="0.2">
      <c r="A44" s="48"/>
      <c r="B44" s="22" t="s">
        <v>70</v>
      </c>
      <c r="C44" s="13" t="s">
        <v>21</v>
      </c>
      <c r="D44" s="13" t="s">
        <v>21</v>
      </c>
      <c r="E44" s="17">
        <f>[3]IQT!$P$48</f>
        <v>53.45</v>
      </c>
      <c r="F44" s="18">
        <f t="shared" si="1"/>
        <v>39</v>
      </c>
      <c r="G44" s="18">
        <f t="shared" si="9"/>
        <v>15</v>
      </c>
      <c r="H44" s="18">
        <f>'[3]IRS '!$L$73</f>
        <v>5197770</v>
      </c>
      <c r="I44" s="17">
        <f t="shared" si="10"/>
        <v>53.45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71</v>
      </c>
      <c r="C45" s="13" t="s">
        <v>20</v>
      </c>
      <c r="D45" s="13" t="s">
        <v>20</v>
      </c>
      <c r="E45" s="17">
        <f>[3]IQT!$P$49</f>
        <v>70.540000000000006</v>
      </c>
      <c r="F45" s="18">
        <f t="shared" si="1"/>
        <v>33</v>
      </c>
      <c r="G45" s="18">
        <f t="shared" si="9"/>
        <v>9</v>
      </c>
      <c r="H45" s="18">
        <f>'[3]IRS '!$L$74</f>
        <v>8248769</v>
      </c>
      <c r="I45" s="17">
        <f t="shared" si="10"/>
        <v>70.540000000000006</v>
      </c>
      <c r="J45" s="21">
        <f t="shared" si="8"/>
        <v>28</v>
      </c>
      <c r="K45" s="20">
        <f t="shared" si="11"/>
        <v>9</v>
      </c>
      <c r="L45" s="36"/>
      <c r="M45" s="66"/>
      <c r="O45" s="4"/>
    </row>
    <row r="46" spans="1:15" ht="15" x14ac:dyDescent="0.2">
      <c r="A46" s="48"/>
      <c r="B46" s="22" t="s">
        <v>72</v>
      </c>
      <c r="C46" s="13" t="s">
        <v>20</v>
      </c>
      <c r="D46" s="13" t="s">
        <v>20</v>
      </c>
      <c r="E46" s="17">
        <f>[3]IQT!$P$50</f>
        <v>75.33</v>
      </c>
      <c r="F46" s="18">
        <f t="shared" si="1"/>
        <v>27</v>
      </c>
      <c r="G46" s="18">
        <f t="shared" si="9"/>
        <v>6</v>
      </c>
      <c r="H46" s="18">
        <f>'[3]IRS '!$L$75</f>
        <v>6570031</v>
      </c>
      <c r="I46" s="17">
        <f t="shared" si="10"/>
        <v>75.33</v>
      </c>
      <c r="J46" s="21">
        <f t="shared" si="8"/>
        <v>22</v>
      </c>
      <c r="K46" s="20">
        <f t="shared" si="11"/>
        <v>6</v>
      </c>
      <c r="L46" s="36"/>
      <c r="M46" s="66"/>
      <c r="O46" s="4"/>
    </row>
    <row r="47" spans="1:15" ht="15" x14ac:dyDescent="0.2">
      <c r="A47" s="48"/>
      <c r="B47" s="22" t="s">
        <v>73</v>
      </c>
      <c r="C47" s="28" t="s">
        <v>90</v>
      </c>
      <c r="D47" s="28" t="s">
        <v>90</v>
      </c>
      <c r="E47" s="17">
        <f>[3]IQT!$P$51</f>
        <v>81.900000000000006</v>
      </c>
      <c r="F47" s="18">
        <f t="shared" si="1"/>
        <v>11</v>
      </c>
      <c r="G47" s="18">
        <f t="shared" si="9"/>
        <v>3</v>
      </c>
      <c r="H47" s="18">
        <f>'[3]IRS '!$L$76</f>
        <v>3676024</v>
      </c>
      <c r="I47" s="17">
        <f t="shared" si="10"/>
        <v>81.900000000000006</v>
      </c>
      <c r="J47" s="21">
        <f t="shared" si="8"/>
        <v>8</v>
      </c>
      <c r="K47" s="20">
        <f t="shared" si="11"/>
        <v>2</v>
      </c>
      <c r="L47" s="36"/>
      <c r="M47" s="66"/>
      <c r="O47" s="4"/>
    </row>
    <row r="48" spans="1:15" ht="15" x14ac:dyDescent="0.2">
      <c r="A48" s="49"/>
      <c r="B48" s="22" t="s">
        <v>74</v>
      </c>
      <c r="C48" s="13" t="s">
        <v>13</v>
      </c>
      <c r="D48" s="13" t="s">
        <v>13</v>
      </c>
      <c r="E48" s="17">
        <f>[3]IQT!$P$52</f>
        <v>77.25</v>
      </c>
      <c r="F48" s="18">
        <f t="shared" si="1"/>
        <v>22</v>
      </c>
      <c r="G48" s="18">
        <f t="shared" si="9"/>
        <v>5</v>
      </c>
      <c r="H48" s="18">
        <f>'[3]IRS '!$L$77</f>
        <v>2178364</v>
      </c>
      <c r="I48" s="17">
        <f t="shared" si="10"/>
        <v>77.25</v>
      </c>
      <c r="J48" s="21">
        <f t="shared" si="8"/>
        <v>19</v>
      </c>
      <c r="K48" s="20">
        <f t="shared" si="11"/>
        <v>5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33" priority="6" operator="lessThan">
      <formula>60</formula>
    </cfRule>
    <cfRule type="cellIs" dxfId="32" priority="7" operator="between">
      <formula>59.99</formula>
      <formula>76</formula>
    </cfRule>
    <cfRule type="cellIs" dxfId="31" priority="8" operator="greaterThan">
      <formula>93</formula>
    </cfRule>
    <cfRule type="cellIs" dxfId="30" priority="9" operator="between">
      <formula>75.99</formula>
      <formula>93</formula>
    </cfRule>
  </conditionalFormatting>
  <conditionalFormatting sqref="I3:I48">
    <cfRule type="cellIs" dxfId="29" priority="1" operator="between">
      <formula>75.99</formula>
      <formula>93</formula>
    </cfRule>
    <cfRule type="cellIs" dxfId="28" priority="2" operator="greaterThan">
      <formula>93</formula>
    </cfRule>
    <cfRule type="cellIs" dxfId="27" priority="3" operator="lessThan">
      <formula>60</formula>
    </cfRule>
    <cfRule type="cellIs" dxfId="26" priority="4" operator="between">
      <formula>59.99</formula>
      <formula>76</formula>
    </cfRule>
  </conditionalFormatting>
  <conditionalFormatting sqref="I34:I48">
    <cfRule type="cellIs" dxfId="25" priority="5" operator="between">
      <formula>75.99</formula>
      <formula>93</formula>
    </cfRule>
  </conditionalFormatting>
  <conditionalFormatting sqref="L3:M3 L34">
    <cfRule type="cellIs" dxfId="24" priority="10" operator="between">
      <formula>75.99</formula>
      <formula>93</formula>
    </cfRule>
  </conditionalFormatting>
  <conditionalFormatting sqref="L3:M3">
    <cfRule type="cellIs" dxfId="23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B7E0-624A-4470-A425-8AD9E94DAA7B}">
  <dimension ref="A1:O60"/>
  <sheetViews>
    <sheetView zoomScale="80" zoomScaleNormal="80" workbookViewId="0">
      <selection activeCell="L3" activeCellId="2" sqref="E3:E48 H3:I48 L3:M48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83</v>
      </c>
      <c r="B2" s="14" t="s">
        <v>81</v>
      </c>
      <c r="C2" s="14" t="s">
        <v>25</v>
      </c>
      <c r="D2" s="14" t="s">
        <v>1</v>
      </c>
      <c r="E2" s="14" t="s">
        <v>82</v>
      </c>
      <c r="F2" s="14" t="s">
        <v>36</v>
      </c>
      <c r="G2" s="14" t="s">
        <v>79</v>
      </c>
      <c r="H2" s="15" t="s">
        <v>34</v>
      </c>
      <c r="I2" s="14" t="s">
        <v>35</v>
      </c>
      <c r="J2" s="14" t="s">
        <v>37</v>
      </c>
      <c r="K2" s="14" t="s">
        <v>78</v>
      </c>
      <c r="L2" s="14" t="s">
        <v>80</v>
      </c>
      <c r="M2" s="16" t="s">
        <v>0</v>
      </c>
    </row>
    <row r="3" spans="1:15" ht="15" x14ac:dyDescent="0.2">
      <c r="A3" s="47" t="s">
        <v>75</v>
      </c>
      <c r="B3" s="37" t="s">
        <v>43</v>
      </c>
      <c r="C3" s="39" t="s">
        <v>38</v>
      </c>
      <c r="D3" s="13" t="s">
        <v>3</v>
      </c>
      <c r="E3" s="17">
        <f>[4]IQT!$P$7</f>
        <v>82.9</v>
      </c>
      <c r="F3" s="18">
        <f>RANK(E3,$E$3:$E$48)</f>
        <v>12</v>
      </c>
      <c r="G3" s="18">
        <f>RANK(E3,$E$3:$E$15)</f>
        <v>5</v>
      </c>
      <c r="H3" s="18">
        <f>'[4]IRS '!$L$6</f>
        <v>7844859</v>
      </c>
      <c r="I3" s="41">
        <f>SUMPRODUCT(E3:E4,H3:H4)/SUM(H3:H4)</f>
        <v>83.019659834400983</v>
      </c>
      <c r="J3" s="43">
        <f>RANK(I3,$I$3:$I$48)</f>
        <v>7</v>
      </c>
      <c r="K3" s="45">
        <f>RANK(I3,$I$3:$I$15)</f>
        <v>3</v>
      </c>
      <c r="L3" s="63">
        <f>SUMPRODUCT(E3:E15,H3:H15)/SUM(H3:H15)</f>
        <v>79.231740470602219</v>
      </c>
      <c r="M3" s="65">
        <f>SUMPRODUCT(E3:E48,H3:H48)/SUM(H3:H48)</f>
        <v>77.922953139928154</v>
      </c>
    </row>
    <row r="4" spans="1:15" ht="15" x14ac:dyDescent="0.2">
      <c r="A4" s="48"/>
      <c r="B4" s="38"/>
      <c r="C4" s="40"/>
      <c r="D4" s="13" t="s">
        <v>4</v>
      </c>
      <c r="E4" s="17">
        <f>[4]IQT!$P$8</f>
        <v>83.73</v>
      </c>
      <c r="F4" s="18">
        <f>RANK(E4,$E$3:$E$48)</f>
        <v>10</v>
      </c>
      <c r="G4" s="18">
        <f t="shared" ref="G4:G15" si="0">RANK(E4,$E$3:$E$15)</f>
        <v>3</v>
      </c>
      <c r="H4" s="18">
        <f>'[4]IRS '!$L$7</f>
        <v>1321500</v>
      </c>
      <c r="I4" s="42"/>
      <c r="J4" s="44"/>
      <c r="K4" s="46"/>
      <c r="L4" s="64"/>
      <c r="M4" s="66"/>
    </row>
    <row r="5" spans="1:15" ht="15" x14ac:dyDescent="0.2">
      <c r="A5" s="48"/>
      <c r="B5" s="22" t="s">
        <v>44</v>
      </c>
      <c r="C5" s="13" t="s">
        <v>5</v>
      </c>
      <c r="D5" s="13" t="s">
        <v>6</v>
      </c>
      <c r="E5" s="17">
        <f>[4]IQT!$P$9</f>
        <v>74.510000000000005</v>
      </c>
      <c r="F5" s="18">
        <f t="shared" ref="F5:F48" si="1">RANK(E5,$E$3:$E$48)</f>
        <v>28</v>
      </c>
      <c r="G5" s="18">
        <f t="shared" si="0"/>
        <v>9</v>
      </c>
      <c r="H5" s="18">
        <f>'[4]IRS '!$L$8</f>
        <v>6999476</v>
      </c>
      <c r="I5" s="17">
        <f t="shared" ref="I5:I10" si="2">+E5</f>
        <v>74.510000000000005</v>
      </c>
      <c r="J5" s="21">
        <f t="shared" ref="J5:J11" si="3">RANK(I5,$I$3:$I$48)</f>
        <v>25</v>
      </c>
      <c r="K5" s="19">
        <f t="shared" ref="K5:K11" si="4">RANK(I5,$I$3:$I$15)</f>
        <v>8</v>
      </c>
      <c r="L5" s="64"/>
      <c r="M5" s="66"/>
    </row>
    <row r="6" spans="1:15" ht="15" x14ac:dyDescent="0.2">
      <c r="A6" s="48"/>
      <c r="B6" s="22" t="s">
        <v>45</v>
      </c>
      <c r="C6" s="25" t="s">
        <v>32</v>
      </c>
      <c r="D6" s="25" t="s">
        <v>32</v>
      </c>
      <c r="E6" s="17">
        <f>[4]IQT!$P$10</f>
        <v>80.319999999999993</v>
      </c>
      <c r="F6" s="18">
        <f t="shared" si="1"/>
        <v>16</v>
      </c>
      <c r="G6" s="18">
        <f t="shared" si="0"/>
        <v>6</v>
      </c>
      <c r="H6" s="18">
        <f>'[4]IRS '!$L$9</f>
        <v>8676018</v>
      </c>
      <c r="I6" s="17">
        <f t="shared" si="2"/>
        <v>80.319999999999993</v>
      </c>
      <c r="J6" s="21">
        <f t="shared" si="3"/>
        <v>13</v>
      </c>
      <c r="K6" s="19">
        <f t="shared" si="4"/>
        <v>4</v>
      </c>
      <c r="L6" s="64"/>
      <c r="M6" s="66"/>
    </row>
    <row r="7" spans="1:15" ht="15" x14ac:dyDescent="0.2">
      <c r="A7" s="48"/>
      <c r="B7" s="22" t="s">
        <v>46</v>
      </c>
      <c r="C7" s="13" t="s">
        <v>30</v>
      </c>
      <c r="D7" s="13" t="s">
        <v>30</v>
      </c>
      <c r="E7" s="17">
        <f>[4]IQT!$P$11</f>
        <v>87.17</v>
      </c>
      <c r="F7" s="18">
        <f t="shared" si="1"/>
        <v>7</v>
      </c>
      <c r="G7" s="18">
        <f t="shared" si="0"/>
        <v>1</v>
      </c>
      <c r="H7" s="18">
        <f>'[4]IRS '!$L$10</f>
        <v>5168668</v>
      </c>
      <c r="I7" s="17">
        <f t="shared" si="2"/>
        <v>87.17</v>
      </c>
      <c r="J7" s="21">
        <f t="shared" si="3"/>
        <v>4</v>
      </c>
      <c r="K7" s="19">
        <f t="shared" si="4"/>
        <v>1</v>
      </c>
      <c r="L7" s="64"/>
      <c r="M7" s="66"/>
    </row>
    <row r="8" spans="1:15" ht="15" x14ac:dyDescent="0.2">
      <c r="A8" s="48"/>
      <c r="B8" s="22" t="s">
        <v>47</v>
      </c>
      <c r="C8" s="13" t="s">
        <v>10</v>
      </c>
      <c r="D8" s="13" t="s">
        <v>10</v>
      </c>
      <c r="E8" s="17">
        <f>[4]IQT!$P$12</f>
        <v>77.709999999999994</v>
      </c>
      <c r="F8" s="18">
        <f t="shared" si="1"/>
        <v>22</v>
      </c>
      <c r="G8" s="18">
        <f t="shared" si="0"/>
        <v>7</v>
      </c>
      <c r="H8" s="18">
        <f>'[4]IRS '!$L$11</f>
        <v>7126404</v>
      </c>
      <c r="I8" s="17">
        <f t="shared" si="2"/>
        <v>77.709999999999994</v>
      </c>
      <c r="J8" s="21">
        <f t="shared" si="3"/>
        <v>20</v>
      </c>
      <c r="K8" s="19">
        <f t="shared" si="4"/>
        <v>6</v>
      </c>
      <c r="L8" s="64"/>
      <c r="M8" s="66"/>
    </row>
    <row r="9" spans="1:15" ht="15" x14ac:dyDescent="0.2">
      <c r="A9" s="48"/>
      <c r="B9" s="22" t="s">
        <v>48</v>
      </c>
      <c r="C9" s="13" t="s">
        <v>31</v>
      </c>
      <c r="D9" s="13" t="s">
        <v>31</v>
      </c>
      <c r="E9" s="17">
        <f>[4]IQT!$P$13</f>
        <v>73.760000000000005</v>
      </c>
      <c r="F9" s="18">
        <f t="shared" si="1"/>
        <v>30</v>
      </c>
      <c r="G9" s="18">
        <f t="shared" si="0"/>
        <v>10</v>
      </c>
      <c r="H9" s="18">
        <f>'[4]IRS '!$L$12</f>
        <v>6121661</v>
      </c>
      <c r="I9" s="17">
        <f t="shared" si="2"/>
        <v>73.760000000000005</v>
      </c>
      <c r="J9" s="21">
        <f t="shared" si="3"/>
        <v>26</v>
      </c>
      <c r="K9" s="19">
        <f t="shared" si="4"/>
        <v>9</v>
      </c>
      <c r="L9" s="64"/>
      <c r="M9" s="66"/>
      <c r="N9" s="3"/>
    </row>
    <row r="10" spans="1:15" ht="15" x14ac:dyDescent="0.2">
      <c r="A10" s="48"/>
      <c r="B10" s="22" t="s">
        <v>49</v>
      </c>
      <c r="C10" s="13" t="s">
        <v>32</v>
      </c>
      <c r="D10" s="13" t="s">
        <v>32</v>
      </c>
      <c r="E10" s="17">
        <f>[4]IQT!$P$14</f>
        <v>74.989999999999995</v>
      </c>
      <c r="F10" s="18">
        <f t="shared" si="1"/>
        <v>27</v>
      </c>
      <c r="G10" s="18">
        <f t="shared" si="0"/>
        <v>8</v>
      </c>
      <c r="H10" s="18">
        <f>'[4]IRS '!$L$13</f>
        <v>6902185</v>
      </c>
      <c r="I10" s="17">
        <f t="shared" si="2"/>
        <v>74.989999999999995</v>
      </c>
      <c r="J10" s="21">
        <f t="shared" si="3"/>
        <v>24</v>
      </c>
      <c r="K10" s="19">
        <f t="shared" si="4"/>
        <v>7</v>
      </c>
      <c r="L10" s="64"/>
      <c r="M10" s="66"/>
    </row>
    <row r="11" spans="1:15" ht="15" x14ac:dyDescent="0.2">
      <c r="A11" s="48"/>
      <c r="B11" s="50" t="s">
        <v>50</v>
      </c>
      <c r="C11" s="39" t="s">
        <v>40</v>
      </c>
      <c r="D11" s="13" t="s">
        <v>33</v>
      </c>
      <c r="E11" s="17">
        <f>[4]IQT!$P$15</f>
        <v>83.43</v>
      </c>
      <c r="F11" s="18">
        <f>RANK(E11,$E$3:$E$48)</f>
        <v>11</v>
      </c>
      <c r="G11" s="18">
        <f>RANK(E11,$E$3:$E$15)</f>
        <v>4</v>
      </c>
      <c r="H11" s="18">
        <f>'[4]IRS '!$L$14</f>
        <v>6534156</v>
      </c>
      <c r="I11" s="41">
        <f>SUMPRODUCT(E11:E14,H11:H14)/SUM(H11:H14)</f>
        <v>79.393846672190094</v>
      </c>
      <c r="J11" s="43">
        <f t="shared" si="3"/>
        <v>16</v>
      </c>
      <c r="K11" s="45">
        <f t="shared" si="4"/>
        <v>5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26</v>
      </c>
      <c r="E13" s="17">
        <f>[4]IQT!$P$17</f>
        <v>71.63</v>
      </c>
      <c r="F13" s="18">
        <f t="shared" si="1"/>
        <v>33</v>
      </c>
      <c r="G13" s="18">
        <f t="shared" si="0"/>
        <v>11</v>
      </c>
      <c r="H13" s="18">
        <f>'[4]IRS '!$L$16</f>
        <v>3396880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39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51</v>
      </c>
      <c r="C15" s="13" t="s">
        <v>11</v>
      </c>
      <c r="D15" s="13" t="s">
        <v>11</v>
      </c>
      <c r="E15" s="17">
        <f>[4]IQT!$P$19</f>
        <v>85.65</v>
      </c>
      <c r="F15" s="18">
        <f t="shared" si="1"/>
        <v>8</v>
      </c>
      <c r="G15" s="18">
        <f t="shared" si="0"/>
        <v>2</v>
      </c>
      <c r="H15" s="18">
        <f>'[4]IRS '!$L$18</f>
        <v>3094977</v>
      </c>
      <c r="I15" s="17">
        <f>+E15</f>
        <v>85.65</v>
      </c>
      <c r="J15" s="21">
        <f>RANK(I15,$I$3:$I$48)</f>
        <v>5</v>
      </c>
      <c r="K15" s="24">
        <f>RANK(I15,$I$3:$I$15)</f>
        <v>2</v>
      </c>
      <c r="L15" s="64"/>
      <c r="M15" s="66"/>
    </row>
    <row r="16" spans="1:15" ht="15" x14ac:dyDescent="0.25">
      <c r="A16" s="68" t="s">
        <v>77</v>
      </c>
      <c r="B16" s="50" t="s">
        <v>52</v>
      </c>
      <c r="C16" s="39" t="s">
        <v>40</v>
      </c>
      <c r="D16" s="13" t="s">
        <v>33</v>
      </c>
      <c r="E16"/>
      <c r="F16" s="18"/>
      <c r="G16" s="18"/>
      <c r="H16" s="18"/>
      <c r="I16" s="41">
        <f>SUMPRODUCT(E16:E19,H16:H19)/SUM(H16:H19)</f>
        <v>79.319999999999993</v>
      </c>
      <c r="J16" s="43">
        <f>RANK(I16:I19,$I$3:$I$48)</f>
        <v>17</v>
      </c>
      <c r="K16" s="45">
        <f>RANK(I16,$I$16:$I$33)</f>
        <v>9</v>
      </c>
      <c r="L16" s="35">
        <f>SUMPRODUCT(E16:E33,H16:H33)/SUM(H16:H33)</f>
        <v>80.190481584411771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[4]IQT!$P$21</f>
        <v>79.319999999999993</v>
      </c>
      <c r="F17" s="18">
        <f>RANK(E17,$E$3:$E$48)</f>
        <v>19</v>
      </c>
      <c r="G17" s="18">
        <f>RANK(E17,$E$16:$E$33)</f>
        <v>10</v>
      </c>
      <c r="H17" s="18">
        <f>'[4]IRS '!$L$33</f>
        <v>2309790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26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39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53</v>
      </c>
      <c r="C20" s="39" t="s">
        <v>38</v>
      </c>
      <c r="D20" s="13" t="s">
        <v>3</v>
      </c>
      <c r="E20" s="17">
        <f>[4]IQT!$P$24</f>
        <v>89.23</v>
      </c>
      <c r="F20" s="18">
        <f t="shared" si="1"/>
        <v>5</v>
      </c>
      <c r="G20" s="18">
        <f>RANK(E20,$E$16:$E$33)</f>
        <v>4</v>
      </c>
      <c r="H20" s="18">
        <f>'[4]IRS '!$L$36</f>
        <v>2548446</v>
      </c>
      <c r="I20" s="41">
        <f>SUMPRODUCT(E20:E21,H20:H21)/SUM(H20:H21)</f>
        <v>89.921046123479229</v>
      </c>
      <c r="J20" s="43">
        <f>RANK(I20,$I$3:$I$48)</f>
        <v>2</v>
      </c>
      <c r="K20" s="45">
        <f>RANK(I20,$I$16:$I$33)</f>
        <v>1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[4]IQT!$P$25</f>
        <v>95.53</v>
      </c>
      <c r="F21" s="18">
        <f t="shared" si="1"/>
        <v>1</v>
      </c>
      <c r="G21" s="18">
        <f>RANK(E21,$E$16:$E$33)</f>
        <v>1</v>
      </c>
      <c r="H21" s="18">
        <f>'[4]IRS '!$L$37</f>
        <v>313979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54</v>
      </c>
      <c r="C22" s="13" t="s">
        <v>5</v>
      </c>
      <c r="D22" s="13" t="s">
        <v>6</v>
      </c>
      <c r="E22" s="17">
        <f>[4]IQT!$P$26</f>
        <v>72.239999999999995</v>
      </c>
      <c r="F22" s="18">
        <f t="shared" si="1"/>
        <v>32</v>
      </c>
      <c r="G22" s="18">
        <f t="shared" ref="G22:G32" si="5">RANK(E22,$E$16:$E$33)</f>
        <v>12</v>
      </c>
      <c r="H22" s="18">
        <f>'[4]IRS '!$L$38</f>
        <v>8587980</v>
      </c>
      <c r="I22" s="17">
        <f t="shared" ref="I22:I26" si="6">+E22</f>
        <v>72.239999999999995</v>
      </c>
      <c r="J22" s="21">
        <f>RANK(I22,$I$3:$I$48)</f>
        <v>28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55</v>
      </c>
      <c r="C23" s="25" t="s">
        <v>32</v>
      </c>
      <c r="D23" s="25" t="s">
        <v>32</v>
      </c>
      <c r="E23" s="17">
        <f>[4]IQT!$P$27</f>
        <v>79.510000000000005</v>
      </c>
      <c r="F23" s="18">
        <f t="shared" si="1"/>
        <v>18</v>
      </c>
      <c r="G23" s="18">
        <f>RANK(E23,$E$16:$E$33)</f>
        <v>9</v>
      </c>
      <c r="H23" s="18">
        <f>'[4]IRS '!$L$39</f>
        <v>6815813</v>
      </c>
      <c r="I23" s="17">
        <f t="shared" si="6"/>
        <v>79.510000000000005</v>
      </c>
      <c r="J23" s="21">
        <f>RANK(I23,$I$3:$I$48)</f>
        <v>15</v>
      </c>
      <c r="K23" s="19">
        <f t="shared" si="7"/>
        <v>8</v>
      </c>
      <c r="L23" s="36"/>
      <c r="M23" s="66"/>
    </row>
    <row r="24" spans="1:15" ht="15" x14ac:dyDescent="0.2">
      <c r="A24" s="69"/>
      <c r="B24" s="22" t="s">
        <v>56</v>
      </c>
      <c r="C24" s="13" t="s">
        <v>8</v>
      </c>
      <c r="D24" s="13" t="s">
        <v>9</v>
      </c>
      <c r="E24" s="17">
        <f>[4]IQT!$P$28</f>
        <v>80.2</v>
      </c>
      <c r="F24" s="18">
        <f t="shared" si="1"/>
        <v>17</v>
      </c>
      <c r="G24" s="18">
        <f t="shared" si="5"/>
        <v>8</v>
      </c>
      <c r="H24" s="18">
        <f>'[4]IRS '!$L$40</f>
        <v>7355015</v>
      </c>
      <c r="I24" s="17">
        <f t="shared" si="6"/>
        <v>80.2</v>
      </c>
      <c r="J24" s="21">
        <f t="shared" ref="J24:J48" si="8">RANK(I24,$I$3:$I$48)</f>
        <v>14</v>
      </c>
      <c r="K24" s="19">
        <f t="shared" si="7"/>
        <v>7</v>
      </c>
      <c r="L24" s="36"/>
      <c r="M24" s="66"/>
    </row>
    <row r="25" spans="1:15" ht="15" x14ac:dyDescent="0.2">
      <c r="A25" s="69"/>
      <c r="B25" s="22" t="s">
        <v>57</v>
      </c>
      <c r="C25" s="13" t="s">
        <v>30</v>
      </c>
      <c r="D25" s="13" t="s">
        <v>30</v>
      </c>
      <c r="E25" s="17">
        <f>[4]IQT!$P$29</f>
        <v>80.930000000000007</v>
      </c>
      <c r="F25" s="18">
        <f t="shared" si="1"/>
        <v>14</v>
      </c>
      <c r="G25" s="18">
        <f t="shared" si="5"/>
        <v>7</v>
      </c>
      <c r="H25" s="18">
        <f>'[4]IRS '!$L$41</f>
        <v>4154423</v>
      </c>
      <c r="I25" s="17">
        <f t="shared" si="6"/>
        <v>80.930000000000007</v>
      </c>
      <c r="J25" s="21">
        <f t="shared" si="8"/>
        <v>11</v>
      </c>
      <c r="K25" s="19">
        <f t="shared" si="7"/>
        <v>6</v>
      </c>
      <c r="L25" s="36"/>
      <c r="M25" s="66"/>
    </row>
    <row r="26" spans="1:15" ht="15" x14ac:dyDescent="0.2">
      <c r="A26" s="69"/>
      <c r="B26" s="22" t="s">
        <v>58</v>
      </c>
      <c r="C26" s="13" t="s">
        <v>10</v>
      </c>
      <c r="D26" s="13" t="s">
        <v>10</v>
      </c>
      <c r="E26" s="17">
        <f>[4]IQT!$P$30</f>
        <v>85.25</v>
      </c>
      <c r="F26" s="18">
        <f t="shared" si="1"/>
        <v>9</v>
      </c>
      <c r="G26" s="18">
        <f t="shared" si="5"/>
        <v>5</v>
      </c>
      <c r="H26" s="18">
        <f>'[4]IRS '!$L$42</f>
        <v>3134935</v>
      </c>
      <c r="I26" s="17">
        <f t="shared" si="6"/>
        <v>85.25</v>
      </c>
      <c r="J26" s="21">
        <f t="shared" si="8"/>
        <v>6</v>
      </c>
      <c r="K26" s="19">
        <f t="shared" si="7"/>
        <v>2</v>
      </c>
      <c r="L26" s="36"/>
      <c r="M26" s="66"/>
    </row>
    <row r="27" spans="1:15" ht="15" x14ac:dyDescent="0.2">
      <c r="A27" s="69"/>
      <c r="B27" s="37" t="s">
        <v>59</v>
      </c>
      <c r="C27" s="39" t="s">
        <v>41</v>
      </c>
      <c r="D27" s="13" t="s">
        <v>29</v>
      </c>
      <c r="E27" s="17">
        <f>[4]IQT!$P$31</f>
        <v>70.73</v>
      </c>
      <c r="F27" s="18">
        <f t="shared" si="1"/>
        <v>34</v>
      </c>
      <c r="G27" s="18">
        <f t="shared" si="5"/>
        <v>13</v>
      </c>
      <c r="H27" s="18">
        <f>'[4]IRS '!$L$43</f>
        <v>1338378.7143559367</v>
      </c>
      <c r="I27" s="41">
        <f>SUMPRODUCT(E27:E28,H27:H28)/SUM(H27:H28)</f>
        <v>82.607073823958302</v>
      </c>
      <c r="J27" s="43">
        <f>RANK(I27,$I$3:$I$48)</f>
        <v>8</v>
      </c>
      <c r="K27" s="57">
        <f>RANK(I27,$I$16:$I$33)</f>
        <v>3</v>
      </c>
      <c r="L27" s="36"/>
      <c r="M27" s="66"/>
    </row>
    <row r="28" spans="1:15" ht="15" x14ac:dyDescent="0.2">
      <c r="A28" s="69"/>
      <c r="B28" s="38"/>
      <c r="C28" s="40"/>
      <c r="D28" s="13" t="s">
        <v>87</v>
      </c>
      <c r="E28" s="17">
        <f>[4]IQT!$P$32</f>
        <v>90.48</v>
      </c>
      <c r="F28" s="18">
        <f t="shared" si="1"/>
        <v>4</v>
      </c>
      <c r="G28" s="18">
        <f t="shared" si="5"/>
        <v>3</v>
      </c>
      <c r="H28" s="18">
        <f>'[4]IRS '!$L$44</f>
        <v>2019074.2856440633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60</v>
      </c>
      <c r="C29" s="13" t="s">
        <v>4</v>
      </c>
      <c r="D29" s="13" t="s">
        <v>4</v>
      </c>
      <c r="E29" s="17">
        <f>[4]IQT!$P$33</f>
        <v>82.05</v>
      </c>
      <c r="F29" s="18">
        <f t="shared" si="1"/>
        <v>13</v>
      </c>
      <c r="G29" s="18">
        <f>RANK(E29,$E$16:$E$33)</f>
        <v>6</v>
      </c>
      <c r="H29" s="18">
        <f>'[4]IRS '!$L$45</f>
        <v>3801362</v>
      </c>
      <c r="I29" s="17">
        <f>+E29</f>
        <v>82.05</v>
      </c>
      <c r="J29" s="21">
        <f t="shared" si="8"/>
        <v>10</v>
      </c>
      <c r="K29" s="19">
        <f>RANK(I29,$I$16:$I$33)</f>
        <v>5</v>
      </c>
      <c r="L29" s="36"/>
      <c r="M29" s="66"/>
    </row>
    <row r="30" spans="1:15" ht="15" x14ac:dyDescent="0.2">
      <c r="A30" s="69"/>
      <c r="B30" s="50" t="s">
        <v>61</v>
      </c>
      <c r="C30" s="39" t="s">
        <v>40</v>
      </c>
      <c r="D30" s="13" t="s">
        <v>33</v>
      </c>
      <c r="E30" s="17">
        <f>[4]IQT!$P$34</f>
        <v>91.07</v>
      </c>
      <c r="F30" s="18">
        <f>RANK(E30,$E$3:$E$48)</f>
        <v>3</v>
      </c>
      <c r="G30" s="18">
        <f>RANK(E30,$E$16:$E$33)</f>
        <v>2</v>
      </c>
      <c r="H30" s="18">
        <f>'[4]IRS '!$L$46</f>
        <v>2832124</v>
      </c>
      <c r="I30" s="41">
        <f>SUMPRODUCT(E30:E33,H30:H33)/SUM(H30:H33)</f>
        <v>82.370685911246312</v>
      </c>
      <c r="J30" s="43">
        <f>RANK(I30,$I$3:$I$48)</f>
        <v>9</v>
      </c>
      <c r="K30" s="45">
        <f>RANK(I30,$I$16:$I$33)</f>
        <v>4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26</v>
      </c>
      <c r="E32" s="17">
        <f>[4]IQT!$P$36</f>
        <v>74.37</v>
      </c>
      <c r="F32" s="18">
        <f t="shared" si="1"/>
        <v>29</v>
      </c>
      <c r="G32" s="18">
        <f t="shared" si="5"/>
        <v>11</v>
      </c>
      <c r="H32" s="18">
        <f>'[4]IRS '!$L$48</f>
        <v>3079428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39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76</v>
      </c>
      <c r="B34" s="37" t="s">
        <v>62</v>
      </c>
      <c r="C34" s="39" t="s">
        <v>42</v>
      </c>
      <c r="D34" s="13" t="s">
        <v>27</v>
      </c>
      <c r="E34" s="17">
        <f>[4]IQT!$P$38</f>
        <v>75.2</v>
      </c>
      <c r="F34" s="18">
        <f t="shared" si="1"/>
        <v>26</v>
      </c>
      <c r="G34" s="18">
        <f>RANK(E34,$E$34:$E$48)</f>
        <v>9</v>
      </c>
      <c r="H34" s="18">
        <f>'[4]IRS '!$L$63</f>
        <v>8841512</v>
      </c>
      <c r="I34" s="41">
        <f>SUMPRODUCT(E34:E35,H34:H35)/SUM(H34:H35)</f>
        <v>75.373109966093281</v>
      </c>
      <c r="J34" s="43">
        <f t="shared" si="8"/>
        <v>23</v>
      </c>
      <c r="K34" s="45">
        <f>RANK(I34,$I$34:$I$48)</f>
        <v>8</v>
      </c>
      <c r="L34" s="35">
        <f>SUMPRODUCT(E34:E48,H34:H48)/SUM(H34:H48)</f>
        <v>75.406152438615564</v>
      </c>
      <c r="M34" s="66"/>
      <c r="O34" s="4"/>
    </row>
    <row r="35" spans="1:15" ht="15" x14ac:dyDescent="0.2">
      <c r="A35" s="48"/>
      <c r="B35" s="38"/>
      <c r="C35" s="40"/>
      <c r="D35" s="13" t="s">
        <v>22</v>
      </c>
      <c r="E35" s="17">
        <f>[4]IQT!$P$39</f>
        <v>76.23</v>
      </c>
      <c r="F35" s="18">
        <f t="shared" si="1"/>
        <v>24</v>
      </c>
      <c r="G35" s="18">
        <f t="shared" ref="G35:G48" si="9">RANK(E35,$E$34:$E$48)</f>
        <v>7</v>
      </c>
      <c r="H35" s="18">
        <f>'[4]IRS '!$L$64</f>
        <v>1786173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63</v>
      </c>
      <c r="C36" s="39" t="s">
        <v>42</v>
      </c>
      <c r="D36" s="13" t="s">
        <v>27</v>
      </c>
      <c r="E36" s="17">
        <f>[4]IQT!$P$40</f>
        <v>67.7</v>
      </c>
      <c r="F36" s="18">
        <f t="shared" si="1"/>
        <v>37</v>
      </c>
      <c r="G36" s="18">
        <f t="shared" si="9"/>
        <v>13</v>
      </c>
      <c r="H36" s="18">
        <f>'[4]IRS '!$L$65</f>
        <v>5417008</v>
      </c>
      <c r="I36" s="41">
        <f>SUMPRODUCT(E36:E37,H36:H37)/SUM(H36:H37)</f>
        <v>66.689226370988564</v>
      </c>
      <c r="J36" s="43">
        <f t="shared" si="8"/>
        <v>31</v>
      </c>
      <c r="K36" s="45">
        <f>RANK(I36,$I$34:$I$48)</f>
        <v>12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22</v>
      </c>
      <c r="E37" s="17">
        <f>[4]IQT!$P$41</f>
        <v>63.44</v>
      </c>
      <c r="F37" s="18">
        <f t="shared" si="1"/>
        <v>38</v>
      </c>
      <c r="G37" s="18">
        <f t="shared" si="9"/>
        <v>14</v>
      </c>
      <c r="H37" s="18">
        <f>'[4]IRS '!$L$66</f>
        <v>1685130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64</v>
      </c>
      <c r="C38" s="13" t="s">
        <v>12</v>
      </c>
      <c r="D38" s="13" t="s">
        <v>12</v>
      </c>
      <c r="E38" s="17">
        <f>[4]IQT!$P$42</f>
        <v>69.150000000000006</v>
      </c>
      <c r="F38" s="18">
        <f t="shared" si="1"/>
        <v>36</v>
      </c>
      <c r="G38" s="18">
        <f t="shared" si="9"/>
        <v>12</v>
      </c>
      <c r="H38" s="18">
        <f>'[4]IRS '!$L$67</f>
        <v>5575427</v>
      </c>
      <c r="I38" s="17">
        <f t="shared" ref="I38:I48" si="10">+E38</f>
        <v>69.150000000000006</v>
      </c>
      <c r="J38" s="21">
        <f t="shared" si="8"/>
        <v>30</v>
      </c>
      <c r="K38" s="20">
        <f>RANK(I38,$I$34:$I$48)</f>
        <v>11</v>
      </c>
      <c r="L38" s="36"/>
      <c r="M38" s="66"/>
      <c r="O38" s="4"/>
    </row>
    <row r="39" spans="1:15" ht="15" x14ac:dyDescent="0.2">
      <c r="A39" s="48"/>
      <c r="B39" s="22" t="s">
        <v>65</v>
      </c>
      <c r="C39" s="13" t="s">
        <v>28</v>
      </c>
      <c r="D39" s="13" t="s">
        <v>28</v>
      </c>
      <c r="E39" s="17">
        <f>[4]IQT!$P$43</f>
        <v>78.55</v>
      </c>
      <c r="F39" s="18">
        <f t="shared" si="1"/>
        <v>21</v>
      </c>
      <c r="G39" s="18">
        <f t="shared" si="9"/>
        <v>5</v>
      </c>
      <c r="H39" s="18">
        <f>'[4]IRS '!$L$68</f>
        <v>1641240</v>
      </c>
      <c r="I39" s="17">
        <f t="shared" si="10"/>
        <v>78.55</v>
      </c>
      <c r="J39" s="21">
        <f t="shared" si="8"/>
        <v>19</v>
      </c>
      <c r="K39" s="20">
        <f t="shared" ref="K39:K48" si="11">RANK(I39,$I$34:$I$48)</f>
        <v>5</v>
      </c>
      <c r="L39" s="36"/>
      <c r="M39" s="66"/>
      <c r="O39" s="4"/>
    </row>
    <row r="40" spans="1:15" ht="15" x14ac:dyDescent="0.2">
      <c r="A40" s="48"/>
      <c r="B40" s="22" t="s">
        <v>66</v>
      </c>
      <c r="C40" s="13" t="s">
        <v>19</v>
      </c>
      <c r="D40" s="13" t="s">
        <v>19</v>
      </c>
      <c r="E40" s="17">
        <f>[4]IQT!$P$44</f>
        <v>79.27</v>
      </c>
      <c r="F40" s="18">
        <f t="shared" si="1"/>
        <v>20</v>
      </c>
      <c r="G40" s="18">
        <f t="shared" si="9"/>
        <v>4</v>
      </c>
      <c r="H40" s="18">
        <f>'[4]IRS '!$L$69</f>
        <v>4994761</v>
      </c>
      <c r="I40" s="17">
        <f t="shared" si="10"/>
        <v>79.27</v>
      </c>
      <c r="J40" s="21">
        <f t="shared" si="8"/>
        <v>18</v>
      </c>
      <c r="K40" s="20">
        <f t="shared" si="11"/>
        <v>4</v>
      </c>
      <c r="L40" s="36"/>
      <c r="M40" s="66"/>
      <c r="O40" s="4"/>
    </row>
    <row r="41" spans="1:15" ht="15" x14ac:dyDescent="0.2">
      <c r="A41" s="48"/>
      <c r="B41" s="22" t="s">
        <v>67</v>
      </c>
      <c r="C41" s="13" t="s">
        <v>23</v>
      </c>
      <c r="D41" s="13" t="s">
        <v>23</v>
      </c>
      <c r="E41" s="17">
        <f>[4]IQT!$P$45</f>
        <v>91.4</v>
      </c>
      <c r="F41" s="18">
        <f t="shared" si="1"/>
        <v>2</v>
      </c>
      <c r="G41" s="18">
        <f t="shared" si="9"/>
        <v>1</v>
      </c>
      <c r="H41" s="18">
        <f>'[4]IRS '!$L$70</f>
        <v>10538870</v>
      </c>
      <c r="I41" s="17">
        <f t="shared" si="10"/>
        <v>91.4</v>
      </c>
      <c r="J41" s="21">
        <f t="shared" si="8"/>
        <v>1</v>
      </c>
      <c r="K41" s="20">
        <f t="shared" si="11"/>
        <v>1</v>
      </c>
      <c r="L41" s="36"/>
      <c r="M41" s="66"/>
      <c r="O41" s="4"/>
    </row>
    <row r="42" spans="1:15" ht="15" x14ac:dyDescent="0.2">
      <c r="A42" s="48"/>
      <c r="B42" s="22" t="s">
        <v>68</v>
      </c>
      <c r="C42" s="13" t="s">
        <v>12</v>
      </c>
      <c r="D42" s="13" t="s">
        <v>12</v>
      </c>
      <c r="E42" s="17">
        <f>[4]IQT!$P$46</f>
        <v>72.86</v>
      </c>
      <c r="F42" s="18">
        <f t="shared" si="1"/>
        <v>31</v>
      </c>
      <c r="G42" s="18">
        <f t="shared" si="9"/>
        <v>10</v>
      </c>
      <c r="H42" s="18">
        <f>'[4]IRS '!$L$71</f>
        <v>1302953</v>
      </c>
      <c r="I42" s="17">
        <f t="shared" si="10"/>
        <v>72.86</v>
      </c>
      <c r="J42" s="21">
        <f t="shared" si="8"/>
        <v>27</v>
      </c>
      <c r="K42" s="20">
        <f t="shared" si="11"/>
        <v>9</v>
      </c>
      <c r="L42" s="36"/>
      <c r="M42" s="66"/>
      <c r="O42" s="4"/>
    </row>
    <row r="43" spans="1:15" ht="15" x14ac:dyDescent="0.2">
      <c r="A43" s="48"/>
      <c r="B43" s="22" t="s">
        <v>69</v>
      </c>
      <c r="C43" s="13" t="s">
        <v>24</v>
      </c>
      <c r="D43" s="13" t="s">
        <v>24</v>
      </c>
      <c r="E43" s="17">
        <f>[4]IQT!$P$47</f>
        <v>76.849999999999994</v>
      </c>
      <c r="F43" s="18">
        <f t="shared" si="1"/>
        <v>23</v>
      </c>
      <c r="G43" s="18">
        <f t="shared" si="9"/>
        <v>6</v>
      </c>
      <c r="H43" s="18">
        <f>'[4]IRS '!$L$72</f>
        <v>8057075</v>
      </c>
      <c r="I43" s="17">
        <f t="shared" si="10"/>
        <v>76.849999999999994</v>
      </c>
      <c r="J43" s="21">
        <f t="shared" si="8"/>
        <v>21</v>
      </c>
      <c r="K43" s="20">
        <f t="shared" si="11"/>
        <v>6</v>
      </c>
      <c r="L43" s="36"/>
      <c r="M43" s="66"/>
      <c r="O43" s="4"/>
    </row>
    <row r="44" spans="1:15" ht="15" x14ac:dyDescent="0.2">
      <c r="A44" s="48"/>
      <c r="B44" s="22" t="s">
        <v>70</v>
      </c>
      <c r="C44" s="13" t="s">
        <v>21</v>
      </c>
      <c r="D44" s="13" t="s">
        <v>21</v>
      </c>
      <c r="E44" s="17">
        <f>[4]IQT!$P$48</f>
        <v>56.21</v>
      </c>
      <c r="F44" s="18">
        <f t="shared" si="1"/>
        <v>39</v>
      </c>
      <c r="G44" s="18">
        <f t="shared" si="9"/>
        <v>15</v>
      </c>
      <c r="H44" s="18">
        <f>'[4]IRS '!$L$73</f>
        <v>5394132</v>
      </c>
      <c r="I44" s="17">
        <f t="shared" si="10"/>
        <v>56.21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71</v>
      </c>
      <c r="C45" s="13" t="s">
        <v>20</v>
      </c>
      <c r="D45" s="13" t="s">
        <v>20</v>
      </c>
      <c r="E45" s="17">
        <f>[4]IQT!$P$49</f>
        <v>69.61</v>
      </c>
      <c r="F45" s="18">
        <f t="shared" si="1"/>
        <v>35</v>
      </c>
      <c r="G45" s="18">
        <f t="shared" si="9"/>
        <v>11</v>
      </c>
      <c r="H45" s="18">
        <f>'[4]IRS '!$L$74</f>
        <v>8406453</v>
      </c>
      <c r="I45" s="17">
        <f t="shared" si="10"/>
        <v>69.61</v>
      </c>
      <c r="J45" s="21">
        <f t="shared" si="8"/>
        <v>29</v>
      </c>
      <c r="K45" s="20">
        <f t="shared" si="11"/>
        <v>10</v>
      </c>
      <c r="L45" s="36"/>
      <c r="M45" s="66"/>
      <c r="O45" s="4"/>
    </row>
    <row r="46" spans="1:15" ht="15" x14ac:dyDescent="0.2">
      <c r="A46" s="48"/>
      <c r="B46" s="22" t="s">
        <v>72</v>
      </c>
      <c r="C46" s="13" t="s">
        <v>20</v>
      </c>
      <c r="D46" s="13" t="s">
        <v>20</v>
      </c>
      <c r="E46" s="17">
        <f>[4]IQT!$P$50</f>
        <v>75.510000000000005</v>
      </c>
      <c r="F46" s="18">
        <f t="shared" si="1"/>
        <v>25</v>
      </c>
      <c r="G46" s="18">
        <f t="shared" si="9"/>
        <v>8</v>
      </c>
      <c r="H46" s="18">
        <f>'[4]IRS '!$L$75</f>
        <v>6712729</v>
      </c>
      <c r="I46" s="17">
        <f t="shared" si="10"/>
        <v>75.510000000000005</v>
      </c>
      <c r="J46" s="21">
        <f t="shared" si="8"/>
        <v>22</v>
      </c>
      <c r="K46" s="20">
        <f t="shared" si="11"/>
        <v>7</v>
      </c>
      <c r="L46" s="36"/>
      <c r="M46" s="66"/>
      <c r="O46" s="4"/>
    </row>
    <row r="47" spans="1:15" ht="15" x14ac:dyDescent="0.2">
      <c r="A47" s="48"/>
      <c r="B47" s="22" t="s">
        <v>73</v>
      </c>
      <c r="C47" s="28" t="s">
        <v>90</v>
      </c>
      <c r="D47" s="28" t="s">
        <v>90</v>
      </c>
      <c r="E47" s="17">
        <f>[4]IQT!$P$51</f>
        <v>80.41</v>
      </c>
      <c r="F47" s="18">
        <f t="shared" si="1"/>
        <v>15</v>
      </c>
      <c r="G47" s="18">
        <f t="shared" si="9"/>
        <v>3</v>
      </c>
      <c r="H47" s="18">
        <f>'[4]IRS '!$L$76</f>
        <v>3786757</v>
      </c>
      <c r="I47" s="17">
        <f t="shared" si="10"/>
        <v>80.41</v>
      </c>
      <c r="J47" s="21">
        <f t="shared" si="8"/>
        <v>12</v>
      </c>
      <c r="K47" s="20">
        <f t="shared" si="11"/>
        <v>3</v>
      </c>
      <c r="L47" s="36"/>
      <c r="M47" s="66"/>
      <c r="O47" s="4"/>
    </row>
    <row r="48" spans="1:15" ht="15" x14ac:dyDescent="0.2">
      <c r="A48" s="49"/>
      <c r="B48" s="22" t="s">
        <v>74</v>
      </c>
      <c r="C48" s="13" t="s">
        <v>13</v>
      </c>
      <c r="D48" s="13" t="s">
        <v>13</v>
      </c>
      <c r="E48" s="17">
        <f>[4]IQT!$P$52</f>
        <v>88.18</v>
      </c>
      <c r="F48" s="18">
        <f t="shared" si="1"/>
        <v>6</v>
      </c>
      <c r="G48" s="18">
        <f t="shared" si="9"/>
        <v>2</v>
      </c>
      <c r="H48" s="18">
        <f>'[4]IRS '!$L$77</f>
        <v>2226060</v>
      </c>
      <c r="I48" s="17">
        <f t="shared" si="10"/>
        <v>88.18</v>
      </c>
      <c r="J48" s="21">
        <f t="shared" si="8"/>
        <v>3</v>
      </c>
      <c r="K48" s="20">
        <f t="shared" si="11"/>
        <v>2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22" priority="6" operator="lessThan">
      <formula>60</formula>
    </cfRule>
    <cfRule type="cellIs" dxfId="21" priority="7" operator="between">
      <formula>59.99</formula>
      <formula>76</formula>
    </cfRule>
    <cfRule type="cellIs" dxfId="20" priority="8" operator="greaterThan">
      <formula>93</formula>
    </cfRule>
    <cfRule type="cellIs" dxfId="19" priority="9" operator="between">
      <formula>75.99</formula>
      <formula>93</formula>
    </cfRule>
  </conditionalFormatting>
  <conditionalFormatting sqref="I3:I48">
    <cfRule type="cellIs" dxfId="18" priority="1" operator="between">
      <formula>75.99</formula>
      <formula>93</formula>
    </cfRule>
    <cfRule type="cellIs" dxfId="17" priority="2" operator="greaterThan">
      <formula>93</formula>
    </cfRule>
    <cfRule type="cellIs" dxfId="16" priority="3" operator="lessThan">
      <formula>60</formula>
    </cfRule>
    <cfRule type="cellIs" dxfId="15" priority="4" operator="between">
      <formula>59.99</formula>
      <formula>76</formula>
    </cfRule>
  </conditionalFormatting>
  <conditionalFormatting sqref="I34:I48">
    <cfRule type="cellIs" dxfId="14" priority="5" operator="between">
      <formula>75.99</formula>
      <formula>93</formula>
    </cfRule>
  </conditionalFormatting>
  <conditionalFormatting sqref="L3:M3 L34">
    <cfRule type="cellIs" dxfId="13" priority="10" operator="between">
      <formula>75.99</formula>
      <formula>93</formula>
    </cfRule>
  </conditionalFormatting>
  <conditionalFormatting sqref="L3:M3">
    <cfRule type="cellIs" dxfId="12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tabSelected="1" topLeftCell="A17" zoomScale="85" zoomScaleNormal="85" workbookViewId="0">
      <selection activeCell="E3" sqref="E3"/>
    </sheetView>
  </sheetViews>
  <sheetFormatPr defaultColWidth="18.85546875" defaultRowHeight="19.5" customHeight="1" x14ac:dyDescent="0.2"/>
  <cols>
    <col min="1" max="1" width="7.85546875" style="1" customWidth="1"/>
    <col min="2" max="2" width="8.7109375" style="1" customWidth="1"/>
    <col min="3" max="3" width="15.7109375" style="1" customWidth="1"/>
    <col min="4" max="4" width="17.5703125" style="1" customWidth="1"/>
    <col min="5" max="6" width="15.5703125" style="1" customWidth="1"/>
    <col min="7" max="7" width="12.7109375" style="1" customWidth="1"/>
    <col min="8" max="8" width="18.7109375" style="1" customWidth="1"/>
    <col min="9" max="9" width="21" style="1" customWidth="1"/>
    <col min="10" max="11" width="12.7109375" style="1" customWidth="1"/>
    <col min="12" max="12" width="11.85546875" style="1" customWidth="1"/>
    <col min="13" max="13" width="14.7109375" style="1" customWidth="1"/>
    <col min="14" max="16" width="18.85546875" style="1" customWidth="1"/>
    <col min="17" max="16384" width="18.85546875" style="1"/>
  </cols>
  <sheetData>
    <row r="1" spans="1:15" ht="12.75" x14ac:dyDescent="0.2">
      <c r="A1" s="89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ht="92.25" customHeight="1" x14ac:dyDescent="0.2">
      <c r="A2" s="26" t="s">
        <v>83</v>
      </c>
      <c r="B2" s="26" t="s">
        <v>81</v>
      </c>
      <c r="C2" s="26" t="s">
        <v>25</v>
      </c>
      <c r="D2" s="26" t="s">
        <v>1</v>
      </c>
      <c r="E2" s="26" t="s">
        <v>84</v>
      </c>
      <c r="F2" s="26" t="s">
        <v>36</v>
      </c>
      <c r="G2" s="26" t="s">
        <v>79</v>
      </c>
      <c r="H2" s="27" t="s">
        <v>86</v>
      </c>
      <c r="I2" s="26" t="s">
        <v>35</v>
      </c>
      <c r="J2" s="26" t="s">
        <v>37</v>
      </c>
      <c r="K2" s="26" t="s">
        <v>78</v>
      </c>
      <c r="L2" s="26" t="s">
        <v>80</v>
      </c>
      <c r="M2" s="26" t="s">
        <v>0</v>
      </c>
    </row>
    <row r="3" spans="1:15" ht="15" customHeight="1" x14ac:dyDescent="0.2">
      <c r="A3" s="80" t="s">
        <v>75</v>
      </c>
      <c r="B3" s="76" t="s">
        <v>43</v>
      </c>
      <c r="C3" s="77" t="s">
        <v>38</v>
      </c>
      <c r="D3" s="28" t="s">
        <v>3</v>
      </c>
      <c r="E3" s="29">
        <f>'[5]MÉDIAS INDICADORES'!$CS$5</f>
        <v>86.192868306686009</v>
      </c>
      <c r="F3" s="30">
        <f t="shared" ref="F3:F41" si="0">RANK(E3,$E$3:$E$41)</f>
        <v>8</v>
      </c>
      <c r="G3" s="30">
        <f t="shared" ref="G3:G13" si="1">RANK(E3,$E$3:$E$13)</f>
        <v>3</v>
      </c>
      <c r="H3" s="30">
        <f>'[6]IRS IRO Passageiros Transportad'!$CJ$2</f>
        <v>7509871</v>
      </c>
      <c r="I3" s="78">
        <f>SUMPRODUCT(E3:E4,H3:H4)/SUM(H3:H4)</f>
        <v>85.509983575138037</v>
      </c>
      <c r="J3" s="79">
        <f>RANK(I3,$I$3:$I$41)</f>
        <v>5</v>
      </c>
      <c r="K3" s="74">
        <f>RANK(I3,$I$3:$I$13)</f>
        <v>2</v>
      </c>
      <c r="L3" s="90">
        <f>SUMPRODUCT(E3:E13,H3:H13)/SUM(H3:H13)</f>
        <v>79.930851019344445</v>
      </c>
      <c r="M3" s="90">
        <f>SUMPRODUCT(E3:E41,H3:H41)/SUM(H3:H41)</f>
        <v>78.031612814322585</v>
      </c>
    </row>
    <row r="4" spans="1:15" ht="15" x14ac:dyDescent="0.2">
      <c r="A4" s="80"/>
      <c r="B4" s="76"/>
      <c r="C4" s="77"/>
      <c r="D4" s="28" t="s">
        <v>4</v>
      </c>
      <c r="E4" s="29">
        <f>'[5]MÉDIAS INDICADORES'!$CS$6</f>
        <v>81.433712309335377</v>
      </c>
      <c r="F4" s="30">
        <f t="shared" si="0"/>
        <v>13</v>
      </c>
      <c r="G4" s="30">
        <f t="shared" si="1"/>
        <v>4</v>
      </c>
      <c r="H4" s="30">
        <f>'[6]IRS IRO Passageiros Transportad'!$CJ$3</f>
        <v>1258104.75</v>
      </c>
      <c r="I4" s="78"/>
      <c r="J4" s="79"/>
      <c r="K4" s="74"/>
      <c r="L4" s="90"/>
      <c r="M4" s="90"/>
    </row>
    <row r="5" spans="1:15" ht="15" x14ac:dyDescent="0.2">
      <c r="A5" s="80"/>
      <c r="B5" s="31" t="s">
        <v>44</v>
      </c>
      <c r="C5" s="28" t="s">
        <v>5</v>
      </c>
      <c r="D5" s="28" t="s">
        <v>6</v>
      </c>
      <c r="E5" s="29">
        <f>'[5]MÉDIAS INDICADORES'!$CS$7</f>
        <v>76.571783071478023</v>
      </c>
      <c r="F5" s="30">
        <f t="shared" si="0"/>
        <v>27</v>
      </c>
      <c r="G5" s="30">
        <f t="shared" si="1"/>
        <v>9</v>
      </c>
      <c r="H5" s="30">
        <f>'[6]IRS IRO Passageiros Transportad'!$CJ$5</f>
        <v>6847054</v>
      </c>
      <c r="I5" s="29">
        <f t="shared" ref="I5:I10" si="2">+E5</f>
        <v>76.571783071478023</v>
      </c>
      <c r="J5" s="32">
        <f t="shared" ref="J5:J11" si="3">RANK(I5,$I$3:$I$41)</f>
        <v>23</v>
      </c>
      <c r="K5" s="33">
        <f t="shared" ref="K5:K11" si="4">RANK(I5,$I$3:$I$13)</f>
        <v>8</v>
      </c>
      <c r="L5" s="90"/>
      <c r="M5" s="90"/>
    </row>
    <row r="6" spans="1:15" ht="15" x14ac:dyDescent="0.2">
      <c r="A6" s="80"/>
      <c r="B6" s="31" t="s">
        <v>45</v>
      </c>
      <c r="C6" s="28" t="s">
        <v>32</v>
      </c>
      <c r="D6" s="28" t="s">
        <v>32</v>
      </c>
      <c r="E6" s="29">
        <f>'[5]MÉDIAS INDICADORES'!$CS$8</f>
        <v>77.268277303414393</v>
      </c>
      <c r="F6" s="30">
        <f t="shared" si="0"/>
        <v>22</v>
      </c>
      <c r="G6" s="30">
        <f t="shared" si="1"/>
        <v>7</v>
      </c>
      <c r="H6" s="30">
        <f>'[6]IRS IRO Passageiros Transportad'!$CJ$7</f>
        <v>8345834.75</v>
      </c>
      <c r="I6" s="29">
        <f t="shared" si="2"/>
        <v>77.268277303414393</v>
      </c>
      <c r="J6" s="32">
        <f t="shared" si="3"/>
        <v>19</v>
      </c>
      <c r="K6" s="33">
        <f t="shared" si="4"/>
        <v>6</v>
      </c>
      <c r="L6" s="90"/>
      <c r="M6" s="90"/>
    </row>
    <row r="7" spans="1:15" ht="15" x14ac:dyDescent="0.2">
      <c r="A7" s="80"/>
      <c r="B7" s="31" t="s">
        <v>46</v>
      </c>
      <c r="C7" s="28" t="s">
        <v>30</v>
      </c>
      <c r="D7" s="28" t="s">
        <v>30</v>
      </c>
      <c r="E7" s="29">
        <f>'[5]MÉDIAS INDICADORES'!$CS$9</f>
        <v>80.828619424137315</v>
      </c>
      <c r="F7" s="30">
        <f t="shared" si="0"/>
        <v>16</v>
      </c>
      <c r="G7" s="30">
        <f t="shared" si="1"/>
        <v>5</v>
      </c>
      <c r="H7" s="30">
        <f>'[6]IRS IRO Passageiros Transportad'!$CJ$9</f>
        <v>4945238</v>
      </c>
      <c r="I7" s="29">
        <f t="shared" si="2"/>
        <v>80.828619424137315</v>
      </c>
      <c r="J7" s="32">
        <f t="shared" si="3"/>
        <v>12</v>
      </c>
      <c r="K7" s="33">
        <f t="shared" si="4"/>
        <v>4</v>
      </c>
      <c r="L7" s="90"/>
      <c r="M7" s="90"/>
    </row>
    <row r="8" spans="1:15" ht="15" x14ac:dyDescent="0.2">
      <c r="A8" s="80"/>
      <c r="B8" s="31" t="s">
        <v>47</v>
      </c>
      <c r="C8" s="28" t="s">
        <v>10</v>
      </c>
      <c r="D8" s="28" t="s">
        <v>10</v>
      </c>
      <c r="E8" s="29">
        <f>'[5]MÉDIAS INDICADORES'!$CS$10</f>
        <v>79.304659486295975</v>
      </c>
      <c r="F8" s="30">
        <f t="shared" si="0"/>
        <v>18</v>
      </c>
      <c r="G8" s="30">
        <f t="shared" si="1"/>
        <v>6</v>
      </c>
      <c r="H8" s="30">
        <f>'[6]IRS IRO Passageiros Transportad'!$CJ$11</f>
        <v>6875392.25</v>
      </c>
      <c r="I8" s="29">
        <f t="shared" si="2"/>
        <v>79.304659486295975</v>
      </c>
      <c r="J8" s="32">
        <f t="shared" si="3"/>
        <v>15</v>
      </c>
      <c r="K8" s="33">
        <f t="shared" si="4"/>
        <v>5</v>
      </c>
      <c r="L8" s="90"/>
      <c r="M8" s="90"/>
    </row>
    <row r="9" spans="1:15" ht="15" x14ac:dyDescent="0.2">
      <c r="A9" s="80"/>
      <c r="B9" s="31" t="s">
        <v>48</v>
      </c>
      <c r="C9" s="28" t="s">
        <v>31</v>
      </c>
      <c r="D9" s="28" t="s">
        <v>31</v>
      </c>
      <c r="E9" s="29">
        <f>'[5]MÉDIAS INDICADORES'!$CS$11</f>
        <v>73.852199062931277</v>
      </c>
      <c r="F9" s="30">
        <f t="shared" si="0"/>
        <v>31</v>
      </c>
      <c r="G9" s="30">
        <f t="shared" si="1"/>
        <v>11</v>
      </c>
      <c r="H9" s="30">
        <f>'[6]IRS IRO Passageiros Transportad'!$CJ$13</f>
        <v>6031549.5</v>
      </c>
      <c r="I9" s="29">
        <f t="shared" si="2"/>
        <v>73.852199062931277</v>
      </c>
      <c r="J9" s="32">
        <f t="shared" si="3"/>
        <v>25</v>
      </c>
      <c r="K9" s="33">
        <f t="shared" si="4"/>
        <v>9</v>
      </c>
      <c r="L9" s="90"/>
      <c r="M9" s="90"/>
      <c r="N9" s="3"/>
    </row>
    <row r="10" spans="1:15" ht="15" x14ac:dyDescent="0.2">
      <c r="A10" s="80"/>
      <c r="B10" s="31" t="s">
        <v>49</v>
      </c>
      <c r="C10" s="28" t="s">
        <v>32</v>
      </c>
      <c r="D10" s="28" t="s">
        <v>32</v>
      </c>
      <c r="E10" s="29">
        <f>'[5]MÉDIAS INDICADORES'!$CS$12</f>
        <v>76.575571873268359</v>
      </c>
      <c r="F10" s="30">
        <f t="shared" si="0"/>
        <v>26</v>
      </c>
      <c r="G10" s="30">
        <f t="shared" si="1"/>
        <v>8</v>
      </c>
      <c r="H10" s="30">
        <f>'[6]IRS IRO Passageiros Transportad'!$CJ$15</f>
        <v>6690707</v>
      </c>
      <c r="I10" s="29">
        <f t="shared" si="2"/>
        <v>76.575571873268359</v>
      </c>
      <c r="J10" s="32">
        <f t="shared" si="3"/>
        <v>22</v>
      </c>
      <c r="K10" s="33">
        <f t="shared" si="4"/>
        <v>7</v>
      </c>
      <c r="L10" s="90"/>
      <c r="M10" s="90"/>
    </row>
    <row r="11" spans="1:15" ht="15" customHeight="1" x14ac:dyDescent="0.2">
      <c r="A11" s="80"/>
      <c r="B11" s="76" t="s">
        <v>50</v>
      </c>
      <c r="C11" s="77" t="s">
        <v>40</v>
      </c>
      <c r="D11" s="28" t="s">
        <v>33</v>
      </c>
      <c r="E11" s="29">
        <f>'[5]MÉDIAS INDICADORES'!$CS$13</f>
        <v>86.540658619654394</v>
      </c>
      <c r="F11" s="30">
        <f t="shared" si="0"/>
        <v>7</v>
      </c>
      <c r="G11" s="30">
        <f t="shared" si="1"/>
        <v>2</v>
      </c>
      <c r="H11" s="30">
        <f>'[6]IRS IRO Passageiros Transportad'!$CJ$17</f>
        <v>6301641.5</v>
      </c>
      <c r="I11" s="78">
        <f>SUMPRODUCT(E11:E12,H11:H12)/SUM(H11:H12)</f>
        <v>82.981457454457043</v>
      </c>
      <c r="J11" s="79">
        <f t="shared" si="3"/>
        <v>8</v>
      </c>
      <c r="K11" s="74">
        <f t="shared" si="4"/>
        <v>3</v>
      </c>
      <c r="L11" s="90"/>
      <c r="M11" s="90"/>
    </row>
    <row r="12" spans="1:15" ht="15" x14ac:dyDescent="0.2">
      <c r="A12" s="80"/>
      <c r="B12" s="76"/>
      <c r="C12" s="77"/>
      <c r="D12" s="28" t="s">
        <v>26</v>
      </c>
      <c r="E12" s="29">
        <f>'[5]MÉDIAS INDICADORES'!$CS$14</f>
        <v>76.161294587605909</v>
      </c>
      <c r="F12" s="30">
        <f t="shared" si="0"/>
        <v>28</v>
      </c>
      <c r="G12" s="30">
        <f t="shared" si="1"/>
        <v>10</v>
      </c>
      <c r="H12" s="30">
        <f>'[6]IRS IRO Passageiros Transportad'!$CJ$19</f>
        <v>3288603.25</v>
      </c>
      <c r="I12" s="78"/>
      <c r="J12" s="79"/>
      <c r="K12" s="74"/>
      <c r="L12" s="90"/>
      <c r="M12" s="90"/>
      <c r="O12" s="4"/>
    </row>
    <row r="13" spans="1:15" ht="15" x14ac:dyDescent="0.2">
      <c r="A13" s="80"/>
      <c r="B13" s="31" t="s">
        <v>51</v>
      </c>
      <c r="C13" s="28" t="s">
        <v>11</v>
      </c>
      <c r="D13" s="28" t="s">
        <v>11</v>
      </c>
      <c r="E13" s="29">
        <f>'[5]MÉDIAS INDICADORES'!$CS$15</f>
        <v>88.663098628196096</v>
      </c>
      <c r="F13" s="30">
        <f t="shared" si="0"/>
        <v>1</v>
      </c>
      <c r="G13" s="30">
        <f t="shared" si="1"/>
        <v>1</v>
      </c>
      <c r="H13" s="30">
        <f>'[6]IRS IRO Passageiros Transportad'!$CJ$22</f>
        <v>2980432.25</v>
      </c>
      <c r="I13" s="29">
        <f>+E13</f>
        <v>88.663098628196096</v>
      </c>
      <c r="J13" s="32">
        <f>RANK(I13,$I$3:$I$41)</f>
        <v>1</v>
      </c>
      <c r="K13" s="34">
        <f>RANK(I13,$I$3:$I$13)</f>
        <v>1</v>
      </c>
      <c r="L13" s="90"/>
      <c r="M13" s="90"/>
    </row>
    <row r="14" spans="1:15" ht="30.75" customHeight="1" x14ac:dyDescent="0.2">
      <c r="A14" s="80" t="s">
        <v>85</v>
      </c>
      <c r="B14" s="31" t="s">
        <v>52</v>
      </c>
      <c r="C14" s="28" t="s">
        <v>40</v>
      </c>
      <c r="D14" s="28" t="s">
        <v>7</v>
      </c>
      <c r="E14" s="29">
        <f>'[5]MÉDIAS INDICADORES'!$CS$16</f>
        <v>81.094890372735975</v>
      </c>
      <c r="F14" s="30">
        <f t="shared" si="0"/>
        <v>15</v>
      </c>
      <c r="G14" s="30">
        <f t="shared" ref="G14:G26" si="5">RANK(E14,$E$14:$E$26)</f>
        <v>9</v>
      </c>
      <c r="H14" s="30">
        <f>'[6]IRS IRO Passageiros Transportad'!$CJ$25</f>
        <v>2199340.75</v>
      </c>
      <c r="I14" s="29">
        <f>+E14</f>
        <v>81.094890372735975</v>
      </c>
      <c r="J14" s="32"/>
      <c r="K14" s="34"/>
      <c r="L14" s="90">
        <f>SUMPRODUCT(E14:E26,H14:H26)/SUM(H14:H26)</f>
        <v>79.968993093490482</v>
      </c>
      <c r="M14" s="90"/>
    </row>
    <row r="15" spans="1:15" ht="15" customHeight="1" x14ac:dyDescent="0.2">
      <c r="A15" s="80"/>
      <c r="B15" s="76" t="s">
        <v>53</v>
      </c>
      <c r="C15" s="77" t="s">
        <v>38</v>
      </c>
      <c r="D15" s="28" t="s">
        <v>3</v>
      </c>
      <c r="E15" s="29">
        <f>'[5]MÉDIAS INDICADORES'!$CS$17</f>
        <v>87.299100739500858</v>
      </c>
      <c r="F15" s="30">
        <f t="shared" si="0"/>
        <v>5</v>
      </c>
      <c r="G15" s="30">
        <f t="shared" si="5"/>
        <v>3</v>
      </c>
      <c r="H15" s="30">
        <f>'[6]IRS IRO Passageiros Transportad'!$CJ$29</f>
        <v>2458754.25</v>
      </c>
      <c r="I15" s="78">
        <f>SUMPRODUCT(E15:E16,H15:H16)/SUM(H15:H16)</f>
        <v>87.408919820186213</v>
      </c>
      <c r="J15" s="79">
        <f>RANK(I15,$I$3:$I$41)</f>
        <v>3</v>
      </c>
      <c r="K15" s="74">
        <f>RANK(I15,$I$14:$I$26)</f>
        <v>1</v>
      </c>
      <c r="L15" s="90"/>
      <c r="M15" s="90"/>
    </row>
    <row r="16" spans="1:15" ht="15" x14ac:dyDescent="0.2">
      <c r="A16" s="80"/>
      <c r="B16" s="76"/>
      <c r="C16" s="77"/>
      <c r="D16" s="28" t="s">
        <v>4</v>
      </c>
      <c r="E16" s="29">
        <f>'[5]MÉDIAS INDICADORES'!$CS$18</f>
        <v>88.300392405501697</v>
      </c>
      <c r="F16" s="30">
        <f t="shared" si="0"/>
        <v>2</v>
      </c>
      <c r="G16" s="30">
        <f t="shared" si="5"/>
        <v>1</v>
      </c>
      <c r="H16" s="30">
        <f>'[6]IRS IRO Passageiros Transportad'!$CJ$30</f>
        <v>302890</v>
      </c>
      <c r="I16" s="78"/>
      <c r="J16" s="79"/>
      <c r="K16" s="74"/>
      <c r="L16" s="90"/>
      <c r="M16" s="90"/>
    </row>
    <row r="17" spans="1:15" ht="15" x14ac:dyDescent="0.2">
      <c r="A17" s="80"/>
      <c r="B17" s="31" t="s">
        <v>54</v>
      </c>
      <c r="C17" s="28" t="s">
        <v>5</v>
      </c>
      <c r="D17" s="28" t="s">
        <v>6</v>
      </c>
      <c r="E17" s="29">
        <f>'[5]MÉDIAS INDICADORES'!$CS$19</f>
        <v>73.155175983490494</v>
      </c>
      <c r="F17" s="30">
        <f t="shared" si="0"/>
        <v>32</v>
      </c>
      <c r="G17" s="30">
        <f t="shared" si="5"/>
        <v>13</v>
      </c>
      <c r="H17" s="30">
        <f>'[6]IRS IRO Passageiros Transportad'!$CJ$32</f>
        <v>8298622.5</v>
      </c>
      <c r="I17" s="29">
        <f t="shared" ref="I17:I24" si="6">+E17</f>
        <v>73.155175983490494</v>
      </c>
      <c r="J17" s="32">
        <f t="shared" ref="J17:J25" si="7">RANK(I17,$I$3:$I$41)</f>
        <v>26</v>
      </c>
      <c r="K17" s="33">
        <f t="shared" ref="K17:K25" si="8">RANK(I17,$I$14:$I$26)</f>
        <v>10</v>
      </c>
      <c r="L17" s="90"/>
      <c r="M17" s="90"/>
    </row>
    <row r="18" spans="1:15" ht="15" x14ac:dyDescent="0.2">
      <c r="A18" s="80"/>
      <c r="B18" s="31" t="s">
        <v>55</v>
      </c>
      <c r="C18" s="28" t="s">
        <v>32</v>
      </c>
      <c r="D18" s="28" t="s">
        <v>32</v>
      </c>
      <c r="E18" s="29">
        <f>'[5]MÉDIAS INDICADORES'!$CS$20</f>
        <v>76.928675854636197</v>
      </c>
      <c r="F18" s="30">
        <f t="shared" si="0"/>
        <v>24</v>
      </c>
      <c r="G18" s="30">
        <f t="shared" si="5"/>
        <v>11</v>
      </c>
      <c r="H18" s="30">
        <f>'[6]IRS IRO Passageiros Transportad'!$CJ$34</f>
        <v>6569289.25</v>
      </c>
      <c r="I18" s="29">
        <f t="shared" si="6"/>
        <v>76.928675854636197</v>
      </c>
      <c r="J18" s="32">
        <f t="shared" si="7"/>
        <v>21</v>
      </c>
      <c r="K18" s="33">
        <f t="shared" si="8"/>
        <v>9</v>
      </c>
      <c r="L18" s="90"/>
      <c r="M18" s="90"/>
    </row>
    <row r="19" spans="1:15" ht="15" x14ac:dyDescent="0.2">
      <c r="A19" s="80"/>
      <c r="B19" s="31" t="s">
        <v>56</v>
      </c>
      <c r="C19" s="28" t="s">
        <v>8</v>
      </c>
      <c r="D19" s="28" t="s">
        <v>9</v>
      </c>
      <c r="E19" s="29">
        <f>'[5]MÉDIAS INDICADORES'!$CS$21</f>
        <v>80.117272896773713</v>
      </c>
      <c r="F19" s="30">
        <f t="shared" si="0"/>
        <v>17</v>
      </c>
      <c r="G19" s="30">
        <f t="shared" si="5"/>
        <v>10</v>
      </c>
      <c r="H19" s="30">
        <f>'[6]IRS IRO Passageiros Transportad'!$CJ$36</f>
        <v>7145140.75</v>
      </c>
      <c r="I19" s="29">
        <f t="shared" si="6"/>
        <v>80.117272896773713</v>
      </c>
      <c r="J19" s="32">
        <f t="shared" si="7"/>
        <v>14</v>
      </c>
      <c r="K19" s="33">
        <f t="shared" si="8"/>
        <v>8</v>
      </c>
      <c r="L19" s="90"/>
      <c r="M19" s="90"/>
    </row>
    <row r="20" spans="1:15" ht="15" x14ac:dyDescent="0.2">
      <c r="A20" s="80"/>
      <c r="B20" s="31" t="s">
        <v>57</v>
      </c>
      <c r="C20" s="28" t="s">
        <v>30</v>
      </c>
      <c r="D20" s="28" t="s">
        <v>30</v>
      </c>
      <c r="E20" s="29">
        <f>'[5]MÉDIAS INDICADORES'!$CS$22</f>
        <v>81.342621520803107</v>
      </c>
      <c r="F20" s="30">
        <f t="shared" si="0"/>
        <v>14</v>
      </c>
      <c r="G20" s="30">
        <f t="shared" si="5"/>
        <v>8</v>
      </c>
      <c r="H20" s="30">
        <f>'[6]IRS IRO Passageiros Transportad'!$CJ$38</f>
        <v>3941795.25</v>
      </c>
      <c r="I20" s="29">
        <f t="shared" si="6"/>
        <v>81.342621520803107</v>
      </c>
      <c r="J20" s="32">
        <f t="shared" si="7"/>
        <v>10</v>
      </c>
      <c r="K20" s="33">
        <f t="shared" si="8"/>
        <v>5</v>
      </c>
      <c r="L20" s="90"/>
      <c r="M20" s="90"/>
    </row>
    <row r="21" spans="1:15" ht="15" x14ac:dyDescent="0.2">
      <c r="A21" s="80"/>
      <c r="B21" s="31" t="s">
        <v>58</v>
      </c>
      <c r="C21" s="28" t="s">
        <v>10</v>
      </c>
      <c r="D21" s="28" t="s">
        <v>10</v>
      </c>
      <c r="E21" s="29">
        <f>'[5]MÉDIAS INDICADORES'!$CS$23</f>
        <v>82.968296624040576</v>
      </c>
      <c r="F21" s="30">
        <f t="shared" si="0"/>
        <v>11</v>
      </c>
      <c r="G21" s="30">
        <f t="shared" si="5"/>
        <v>6</v>
      </c>
      <c r="H21" s="30">
        <f>'[6]IRS IRO Passageiros Transportad'!$CJ$40</f>
        <v>2866833.25</v>
      </c>
      <c r="I21" s="29">
        <f t="shared" si="6"/>
        <v>82.968296624040576</v>
      </c>
      <c r="J21" s="32">
        <f t="shared" si="7"/>
        <v>9</v>
      </c>
      <c r="K21" s="33">
        <f t="shared" si="8"/>
        <v>4</v>
      </c>
      <c r="L21" s="90"/>
      <c r="M21" s="90"/>
    </row>
    <row r="22" spans="1:15" ht="15" x14ac:dyDescent="0.2">
      <c r="A22" s="80"/>
      <c r="B22" s="81" t="s">
        <v>59</v>
      </c>
      <c r="C22" s="83" t="s">
        <v>41</v>
      </c>
      <c r="D22" s="28" t="s">
        <v>29</v>
      </c>
      <c r="E22" s="29">
        <f>'[5]MÉDIAS INDICADORES'!$CS$24</f>
        <v>81.92896463813041</v>
      </c>
      <c r="F22" s="30">
        <f t="shared" si="0"/>
        <v>12</v>
      </c>
      <c r="G22" s="30">
        <f t="shared" si="5"/>
        <v>7</v>
      </c>
      <c r="H22" s="30">
        <f>'[6]IRS IRO Passageiros Transportad'!$CJ$42</f>
        <v>1285790.522940781</v>
      </c>
      <c r="I22" s="78">
        <f>SUMPRODUCT(E22:E23,H22:H23)/SUM(H22:H23)</f>
        <v>85.489747354582292</v>
      </c>
      <c r="J22" s="85">
        <f>RANK(I22,$I$3:$I$41)</f>
        <v>6</v>
      </c>
      <c r="K22" s="87">
        <f>RANK(I22,$I$14:$I$26)</f>
        <v>2</v>
      </c>
      <c r="L22" s="90"/>
      <c r="M22" s="90"/>
    </row>
    <row r="23" spans="1:15" ht="15" x14ac:dyDescent="0.2">
      <c r="A23" s="80"/>
      <c r="B23" s="82"/>
      <c r="C23" s="84"/>
      <c r="D23" s="28" t="s">
        <v>87</v>
      </c>
      <c r="E23" s="29">
        <f>'[5]MÉDIAS INDICADORES'!$CS$25</f>
        <v>87.83408031084754</v>
      </c>
      <c r="F23" s="30">
        <f t="shared" ref="F23" si="9">RANK(E23,$E$3:$E$41)</f>
        <v>3</v>
      </c>
      <c r="G23" s="30">
        <f t="shared" ref="G23" si="10">RANK(E23,$E$14:$E$26)</f>
        <v>2</v>
      </c>
      <c r="H23" s="30">
        <f>'[6]IRS IRO Passageiros Transportad'!$CJ$43</f>
        <v>1952973.727059219</v>
      </c>
      <c r="I23" s="78"/>
      <c r="J23" s="86"/>
      <c r="K23" s="88"/>
      <c r="L23" s="90"/>
      <c r="M23" s="90"/>
    </row>
    <row r="24" spans="1:15" ht="15" x14ac:dyDescent="0.2">
      <c r="A24" s="80"/>
      <c r="B24" s="31" t="s">
        <v>60</v>
      </c>
      <c r="C24" s="28" t="s">
        <v>4</v>
      </c>
      <c r="D24" s="28" t="s">
        <v>4</v>
      </c>
      <c r="E24" s="29">
        <f>'[5]MÉDIAS INDICADORES'!$CS$26</f>
        <v>84.29255412206345</v>
      </c>
      <c r="F24" s="30">
        <f t="shared" si="0"/>
        <v>10</v>
      </c>
      <c r="G24" s="30">
        <f t="shared" si="5"/>
        <v>5</v>
      </c>
      <c r="H24" s="30">
        <f>'[6]IRS IRO Passageiros Transportad'!$CJ$45</f>
        <v>3670080</v>
      </c>
      <c r="I24" s="29">
        <f t="shared" si="6"/>
        <v>84.29255412206345</v>
      </c>
      <c r="J24" s="32">
        <f t="shared" si="7"/>
        <v>7</v>
      </c>
      <c r="K24" s="33">
        <f t="shared" si="8"/>
        <v>3</v>
      </c>
      <c r="L24" s="90"/>
      <c r="M24" s="90"/>
    </row>
    <row r="25" spans="1:15" ht="15" customHeight="1" x14ac:dyDescent="0.2">
      <c r="A25" s="80"/>
      <c r="B25" s="76" t="s">
        <v>61</v>
      </c>
      <c r="C25" s="77" t="s">
        <v>40</v>
      </c>
      <c r="D25" s="28" t="s">
        <v>33</v>
      </c>
      <c r="E25" s="29">
        <f>'[5]MÉDIAS INDICADORES'!$CS$27</f>
        <v>85.341451100136339</v>
      </c>
      <c r="F25" s="30">
        <f t="shared" si="0"/>
        <v>9</v>
      </c>
      <c r="G25" s="30">
        <f t="shared" si="5"/>
        <v>4</v>
      </c>
      <c r="H25" s="30">
        <f>'[6]IRS IRO Passageiros Transportad'!$CJ$47</f>
        <v>2725881.25</v>
      </c>
      <c r="I25" s="78">
        <f>SUMPRODUCT(E25:E26,H25:H26)/SUM(H25:H26)</f>
        <v>80.791917674180368</v>
      </c>
      <c r="J25" s="79">
        <f t="shared" si="7"/>
        <v>13</v>
      </c>
      <c r="K25" s="74">
        <f t="shared" si="8"/>
        <v>7</v>
      </c>
      <c r="L25" s="90"/>
      <c r="M25" s="90"/>
    </row>
    <row r="26" spans="1:15" ht="15" x14ac:dyDescent="0.2">
      <c r="A26" s="80"/>
      <c r="B26" s="76"/>
      <c r="C26" s="77"/>
      <c r="D26" s="28" t="s">
        <v>26</v>
      </c>
      <c r="E26" s="29">
        <f>'[5]MÉDIAS INDICADORES'!$CS$28</f>
        <v>76.59451238765412</v>
      </c>
      <c r="F26" s="30">
        <f t="shared" si="0"/>
        <v>25</v>
      </c>
      <c r="G26" s="30">
        <f t="shared" si="5"/>
        <v>12</v>
      </c>
      <c r="H26" s="30">
        <f>'[6]IRS IRO Passageiros Transportad'!$CJ$49</f>
        <v>2954560.5</v>
      </c>
      <c r="I26" s="78"/>
      <c r="J26" s="79"/>
      <c r="K26" s="74"/>
      <c r="L26" s="90"/>
      <c r="M26" s="90"/>
      <c r="O26" s="4"/>
    </row>
    <row r="27" spans="1:15" ht="15" customHeight="1" x14ac:dyDescent="0.2">
      <c r="A27" s="80" t="s">
        <v>76</v>
      </c>
      <c r="B27" s="76" t="s">
        <v>62</v>
      </c>
      <c r="C27" s="77" t="s">
        <v>42</v>
      </c>
      <c r="D27" s="28" t="s">
        <v>27</v>
      </c>
      <c r="E27" s="29">
        <f>'[5]MÉDIAS INDICADORES'!$CS$29</f>
        <v>79.085330801201934</v>
      </c>
      <c r="F27" s="30">
        <f t="shared" si="0"/>
        <v>20</v>
      </c>
      <c r="G27" s="30">
        <f>RANK(E27,$E$27:$E$41)</f>
        <v>4</v>
      </c>
      <c r="H27" s="30">
        <f>'[6]IRS IRO Passageiros Transportad'!$CJ$52</f>
        <v>8387934.5</v>
      </c>
      <c r="I27" s="78">
        <f>SUMPRODUCT(E27:E28,H27:H28)/SUM(H27:H28)</f>
        <v>78.480658623777032</v>
      </c>
      <c r="J27" s="79">
        <f t="shared" ref="J27:J41" si="11">RANK(I27,$I$3:$I$41)</f>
        <v>17</v>
      </c>
      <c r="K27" s="74">
        <f>RANK(I27,$I$27:$I$41)</f>
        <v>4</v>
      </c>
      <c r="L27" s="75">
        <f>SUMPRODUCT(E27:E41,H27:H41)/SUM(H27:H41)</f>
        <v>75.226767574393463</v>
      </c>
      <c r="M27" s="90"/>
      <c r="O27" s="4"/>
    </row>
    <row r="28" spans="1:15" ht="15" x14ac:dyDescent="0.2">
      <c r="A28" s="80"/>
      <c r="B28" s="76"/>
      <c r="C28" s="77"/>
      <c r="D28" s="28" t="s">
        <v>22</v>
      </c>
      <c r="E28" s="29">
        <f>'[5]MÉDIAS INDICADORES'!$CS$30</f>
        <v>75.54760293596749</v>
      </c>
      <c r="F28" s="30">
        <f t="shared" si="0"/>
        <v>29</v>
      </c>
      <c r="G28" s="30">
        <f t="shared" ref="G28:G41" si="12">RANK(E28,$E$27:$E$41)</f>
        <v>7</v>
      </c>
      <c r="H28" s="30">
        <f>'[6]IRS IRO Passageiros Transportad'!$CJ$53</f>
        <v>1729237.75</v>
      </c>
      <c r="I28" s="78"/>
      <c r="J28" s="79" t="e">
        <f t="shared" si="11"/>
        <v>#N/A</v>
      </c>
      <c r="K28" s="74"/>
      <c r="L28" s="75"/>
      <c r="M28" s="90"/>
      <c r="O28" s="4"/>
    </row>
    <row r="29" spans="1:15" ht="15" customHeight="1" x14ac:dyDescent="0.2">
      <c r="A29" s="80"/>
      <c r="B29" s="76" t="s">
        <v>63</v>
      </c>
      <c r="C29" s="77" t="s">
        <v>42</v>
      </c>
      <c r="D29" s="28" t="s">
        <v>27</v>
      </c>
      <c r="E29" s="29">
        <f>'[5]MÉDIAS INDICADORES'!$CS$31</f>
        <v>67.512358152437898</v>
      </c>
      <c r="F29" s="30">
        <f t="shared" si="0"/>
        <v>37</v>
      </c>
      <c r="G29" s="30">
        <f t="shared" si="12"/>
        <v>13</v>
      </c>
      <c r="H29" s="30">
        <f>'[6]IRS IRO Passageiros Transportad'!$CJ$55</f>
        <v>5170862</v>
      </c>
      <c r="I29" s="78">
        <f>SUMPRODUCT(E29:E30,H29:H30)/SUM(H29:H30)</f>
        <v>67.549911856313841</v>
      </c>
      <c r="J29" s="79">
        <f t="shared" si="11"/>
        <v>30</v>
      </c>
      <c r="K29" s="74">
        <f>RANK(I29,$I$27:$I$41)</f>
        <v>11</v>
      </c>
      <c r="L29" s="75"/>
      <c r="M29" s="90"/>
      <c r="O29" s="4"/>
    </row>
    <row r="30" spans="1:15" ht="15" x14ac:dyDescent="0.2">
      <c r="A30" s="80"/>
      <c r="B30" s="76"/>
      <c r="C30" s="77"/>
      <c r="D30" s="28" t="s">
        <v>22</v>
      </c>
      <c r="E30" s="29">
        <f>'[5]MÉDIAS INDICADORES'!$CS$32</f>
        <v>67.668060311583972</v>
      </c>
      <c r="F30" s="30">
        <f t="shared" si="0"/>
        <v>36</v>
      </c>
      <c r="G30" s="30">
        <f t="shared" si="12"/>
        <v>12</v>
      </c>
      <c r="H30" s="30">
        <f>'[6]IRS IRO Passageiros Transportad'!$CJ$56</f>
        <v>1643568</v>
      </c>
      <c r="I30" s="78"/>
      <c r="J30" s="79" t="e">
        <f t="shared" si="11"/>
        <v>#N/A</v>
      </c>
      <c r="K30" s="74"/>
      <c r="L30" s="75"/>
      <c r="M30" s="90"/>
      <c r="O30" s="4"/>
    </row>
    <row r="31" spans="1:15" ht="15" x14ac:dyDescent="0.2">
      <c r="A31" s="80"/>
      <c r="B31" s="31" t="s">
        <v>64</v>
      </c>
      <c r="C31" s="28" t="s">
        <v>12</v>
      </c>
      <c r="D31" s="28" t="s">
        <v>12</v>
      </c>
      <c r="E31" s="29">
        <f>'[5]MÉDIAS INDICADORES'!$CS$33</f>
        <v>70.711808693704327</v>
      </c>
      <c r="F31" s="30">
        <f t="shared" si="0"/>
        <v>33</v>
      </c>
      <c r="G31" s="30">
        <f t="shared" si="12"/>
        <v>9</v>
      </c>
      <c r="H31" s="30">
        <f>'[6]IRS IRO Passageiros Transportad'!$CJ$58</f>
        <v>5449389</v>
      </c>
      <c r="I31" s="29">
        <f t="shared" ref="I31:I41" si="13">+E31</f>
        <v>70.711808693704327</v>
      </c>
      <c r="J31" s="32">
        <f t="shared" si="11"/>
        <v>27</v>
      </c>
      <c r="K31" s="34">
        <f>RANK(I31,$I$27:$I$41)</f>
        <v>8</v>
      </c>
      <c r="L31" s="75"/>
      <c r="M31" s="90"/>
      <c r="O31" s="4"/>
    </row>
    <row r="32" spans="1:15" ht="15" x14ac:dyDescent="0.2">
      <c r="A32" s="80"/>
      <c r="B32" s="31" t="s">
        <v>65</v>
      </c>
      <c r="C32" s="28" t="s">
        <v>28</v>
      </c>
      <c r="D32" s="28" t="s">
        <v>28</v>
      </c>
      <c r="E32" s="29">
        <f>'[5]MÉDIAS INDICADORES'!$CS$34</f>
        <v>69.940403032824676</v>
      </c>
      <c r="F32" s="30">
        <f t="shared" si="0"/>
        <v>35</v>
      </c>
      <c r="G32" s="30">
        <f t="shared" si="12"/>
        <v>11</v>
      </c>
      <c r="H32" s="30">
        <f>'[6]IRS IRO Passageiros Transportad'!$CJ$60</f>
        <v>1559946.75</v>
      </c>
      <c r="I32" s="29">
        <f t="shared" si="13"/>
        <v>69.940403032824676</v>
      </c>
      <c r="J32" s="32">
        <f t="shared" si="11"/>
        <v>29</v>
      </c>
      <c r="K32" s="34">
        <f t="shared" ref="K32:K41" si="14">RANK(I32,$I$27:$I$41)</f>
        <v>10</v>
      </c>
      <c r="L32" s="75"/>
      <c r="M32" s="90"/>
      <c r="O32" s="4"/>
    </row>
    <row r="33" spans="1:15" ht="15" x14ac:dyDescent="0.2">
      <c r="A33" s="80"/>
      <c r="B33" s="31" t="s">
        <v>66</v>
      </c>
      <c r="C33" s="28" t="s">
        <v>19</v>
      </c>
      <c r="D33" s="28" t="s">
        <v>19</v>
      </c>
      <c r="E33" s="29">
        <f>'[5]MÉDIAS INDICADORES'!$CS$35</f>
        <v>73.989847746995309</v>
      </c>
      <c r="F33" s="30">
        <f t="shared" si="0"/>
        <v>30</v>
      </c>
      <c r="G33" s="30">
        <f t="shared" si="12"/>
        <v>8</v>
      </c>
      <c r="H33" s="30">
        <f>'[6]IRS IRO Passageiros Transportad'!$CJ$62</f>
        <v>4720870.5</v>
      </c>
      <c r="I33" s="29">
        <f t="shared" si="13"/>
        <v>73.989847746995309</v>
      </c>
      <c r="J33" s="32">
        <f t="shared" si="11"/>
        <v>24</v>
      </c>
      <c r="K33" s="34">
        <f t="shared" si="14"/>
        <v>7</v>
      </c>
      <c r="L33" s="75"/>
      <c r="M33" s="90"/>
      <c r="O33" s="4"/>
    </row>
    <row r="34" spans="1:15" ht="15" x14ac:dyDescent="0.2">
      <c r="A34" s="80"/>
      <c r="B34" s="31" t="s">
        <v>67</v>
      </c>
      <c r="C34" s="28" t="s">
        <v>23</v>
      </c>
      <c r="D34" s="28" t="s">
        <v>23</v>
      </c>
      <c r="E34" s="29">
        <f>'[5]MÉDIAS INDICADORES'!$CS$36</f>
        <v>87.562274961263</v>
      </c>
      <c r="F34" s="30">
        <f t="shared" si="0"/>
        <v>4</v>
      </c>
      <c r="G34" s="30">
        <f t="shared" si="12"/>
        <v>1</v>
      </c>
      <c r="H34" s="30">
        <f>'[6]IRS IRO Passageiros Transportad'!$CJ$64</f>
        <v>10145423</v>
      </c>
      <c r="I34" s="29">
        <f t="shared" si="13"/>
        <v>87.562274961263</v>
      </c>
      <c r="J34" s="32">
        <f t="shared" si="11"/>
        <v>2</v>
      </c>
      <c r="K34" s="34">
        <f t="shared" si="14"/>
        <v>1</v>
      </c>
      <c r="L34" s="75"/>
      <c r="M34" s="90"/>
      <c r="O34" s="4"/>
    </row>
    <row r="35" spans="1:15" ht="15" x14ac:dyDescent="0.2">
      <c r="A35" s="80"/>
      <c r="B35" s="31" t="s">
        <v>68</v>
      </c>
      <c r="C35" s="28" t="s">
        <v>12</v>
      </c>
      <c r="D35" s="28" t="s">
        <v>12</v>
      </c>
      <c r="E35" s="29">
        <f>'[5]MÉDIAS INDICADORES'!$CS$37</f>
        <v>67.413445978472865</v>
      </c>
      <c r="F35" s="30">
        <f t="shared" si="0"/>
        <v>38</v>
      </c>
      <c r="G35" s="30">
        <f t="shared" si="12"/>
        <v>14</v>
      </c>
      <c r="H35" s="30">
        <f>'[6]IRS IRO Passageiros Transportad'!$CJ$66</f>
        <v>1258138.5</v>
      </c>
      <c r="I35" s="29">
        <f t="shared" si="13"/>
        <v>67.413445978472865</v>
      </c>
      <c r="J35" s="32">
        <f t="shared" si="11"/>
        <v>31</v>
      </c>
      <c r="K35" s="34">
        <f t="shared" si="14"/>
        <v>12</v>
      </c>
      <c r="L35" s="75"/>
      <c r="M35" s="90"/>
      <c r="O35" s="4"/>
    </row>
    <row r="36" spans="1:15" ht="15" x14ac:dyDescent="0.2">
      <c r="A36" s="80"/>
      <c r="B36" s="31" t="s">
        <v>69</v>
      </c>
      <c r="C36" s="28" t="s">
        <v>24</v>
      </c>
      <c r="D36" s="28" t="s">
        <v>24</v>
      </c>
      <c r="E36" s="29">
        <f>'[5]MÉDIAS INDICADORES'!$CS$38</f>
        <v>79.19172404745612</v>
      </c>
      <c r="F36" s="30">
        <f t="shared" si="0"/>
        <v>19</v>
      </c>
      <c r="G36" s="30">
        <f t="shared" si="12"/>
        <v>3</v>
      </c>
      <c r="H36" s="30">
        <f>'[6]IRS IRO Passageiros Transportad'!$CJ$68</f>
        <v>7739132.75</v>
      </c>
      <c r="I36" s="29">
        <f t="shared" si="13"/>
        <v>79.19172404745612</v>
      </c>
      <c r="J36" s="32">
        <f t="shared" si="11"/>
        <v>16</v>
      </c>
      <c r="K36" s="34">
        <f t="shared" si="14"/>
        <v>3</v>
      </c>
      <c r="L36" s="75"/>
      <c r="M36" s="90"/>
      <c r="O36" s="4"/>
    </row>
    <row r="37" spans="1:15" ht="15" x14ac:dyDescent="0.2">
      <c r="A37" s="80"/>
      <c r="B37" s="31" t="s">
        <v>70</v>
      </c>
      <c r="C37" s="28" t="s">
        <v>21</v>
      </c>
      <c r="D37" s="28" t="s">
        <v>21</v>
      </c>
      <c r="E37" s="29">
        <f>'[5]MÉDIAS INDICADORES'!$CS$39</f>
        <v>56.376336749551506</v>
      </c>
      <c r="F37" s="30">
        <f t="shared" si="0"/>
        <v>39</v>
      </c>
      <c r="G37" s="30">
        <f t="shared" si="12"/>
        <v>15</v>
      </c>
      <c r="H37" s="30">
        <f>'[6]IRS IRO Passageiros Transportad'!$CJ$70</f>
        <v>5215828.25</v>
      </c>
      <c r="I37" s="29">
        <f t="shared" si="13"/>
        <v>56.376336749551506</v>
      </c>
      <c r="J37" s="32">
        <f t="shared" si="11"/>
        <v>32</v>
      </c>
      <c r="K37" s="34">
        <f t="shared" si="14"/>
        <v>13</v>
      </c>
      <c r="L37" s="75"/>
      <c r="M37" s="90"/>
      <c r="O37" s="4"/>
    </row>
    <row r="38" spans="1:15" ht="15" x14ac:dyDescent="0.2">
      <c r="A38" s="80"/>
      <c r="B38" s="31" t="s">
        <v>71</v>
      </c>
      <c r="C38" s="28" t="s">
        <v>20</v>
      </c>
      <c r="D38" s="28" t="s">
        <v>20</v>
      </c>
      <c r="E38" s="29">
        <f>'[5]MÉDIAS INDICADORES'!$CS$40</f>
        <v>70.386901839331486</v>
      </c>
      <c r="F38" s="30">
        <f t="shared" si="0"/>
        <v>34</v>
      </c>
      <c r="G38" s="30">
        <f t="shared" si="12"/>
        <v>10</v>
      </c>
      <c r="H38" s="30">
        <f>'[6]IRS IRO Passageiros Transportad'!$CJ$72</f>
        <v>8126762</v>
      </c>
      <c r="I38" s="29">
        <f t="shared" si="13"/>
        <v>70.386901839331486</v>
      </c>
      <c r="J38" s="32">
        <f t="shared" si="11"/>
        <v>28</v>
      </c>
      <c r="K38" s="34">
        <f t="shared" si="14"/>
        <v>9</v>
      </c>
      <c r="L38" s="75"/>
      <c r="M38" s="90"/>
      <c r="O38" s="4"/>
    </row>
    <row r="39" spans="1:15" ht="15" x14ac:dyDescent="0.2">
      <c r="A39" s="80"/>
      <c r="B39" s="31" t="s">
        <v>72</v>
      </c>
      <c r="C39" s="28" t="s">
        <v>20</v>
      </c>
      <c r="D39" s="28" t="s">
        <v>20</v>
      </c>
      <c r="E39" s="29">
        <f>'[5]MÉDIAS INDICADORES'!$CS$41</f>
        <v>77.26770769135716</v>
      </c>
      <c r="F39" s="30">
        <f t="shared" si="0"/>
        <v>23</v>
      </c>
      <c r="G39" s="30">
        <f t="shared" si="12"/>
        <v>6</v>
      </c>
      <c r="H39" s="30">
        <f>'[6]IRS IRO Passageiros Transportad'!$CJ$74</f>
        <v>6501979.75</v>
      </c>
      <c r="I39" s="29">
        <f t="shared" si="13"/>
        <v>77.26770769135716</v>
      </c>
      <c r="J39" s="32">
        <f t="shared" si="11"/>
        <v>20</v>
      </c>
      <c r="K39" s="34">
        <f t="shared" si="14"/>
        <v>6</v>
      </c>
      <c r="L39" s="75"/>
      <c r="M39" s="90"/>
      <c r="O39" s="4"/>
    </row>
    <row r="40" spans="1:15" ht="15" x14ac:dyDescent="0.2">
      <c r="A40" s="80"/>
      <c r="B40" s="31" t="s">
        <v>73</v>
      </c>
      <c r="C40" s="28" t="s">
        <v>90</v>
      </c>
      <c r="D40" s="28" t="s">
        <v>90</v>
      </c>
      <c r="E40" s="29">
        <f>'[5]MÉDIAS INDICADORES'!$CS$42</f>
        <v>78.204766201983034</v>
      </c>
      <c r="F40" s="30">
        <f t="shared" si="0"/>
        <v>21</v>
      </c>
      <c r="G40" s="30">
        <f t="shared" si="12"/>
        <v>5</v>
      </c>
      <c r="H40" s="30">
        <f>'[6]IRS IRO Passageiros Transportad'!$CJ$76</f>
        <v>3595173.75</v>
      </c>
      <c r="I40" s="29">
        <f t="shared" si="13"/>
        <v>78.204766201983034</v>
      </c>
      <c r="J40" s="32">
        <f t="shared" si="11"/>
        <v>18</v>
      </c>
      <c r="K40" s="34">
        <f t="shared" si="14"/>
        <v>5</v>
      </c>
      <c r="L40" s="75"/>
      <c r="M40" s="90"/>
      <c r="O40" s="4"/>
    </row>
    <row r="41" spans="1:15" ht="15" x14ac:dyDescent="0.2">
      <c r="A41" s="80"/>
      <c r="B41" s="31" t="s">
        <v>74</v>
      </c>
      <c r="C41" s="28" t="s">
        <v>13</v>
      </c>
      <c r="D41" s="28" t="s">
        <v>13</v>
      </c>
      <c r="E41" s="29">
        <f>'[5]MÉDIAS INDICADORES'!$CS$43</f>
        <v>87.254827233859118</v>
      </c>
      <c r="F41" s="30">
        <f t="shared" si="0"/>
        <v>6</v>
      </c>
      <c r="G41" s="30">
        <f t="shared" si="12"/>
        <v>2</v>
      </c>
      <c r="H41" s="30">
        <f>'[6]IRS IRO Passageiros Transportad'!$CJ$78</f>
        <v>2141261.5</v>
      </c>
      <c r="I41" s="29">
        <f t="shared" si="13"/>
        <v>87.254827233859118</v>
      </c>
      <c r="J41" s="32">
        <f t="shared" si="11"/>
        <v>4</v>
      </c>
      <c r="K41" s="34">
        <f t="shared" si="14"/>
        <v>2</v>
      </c>
      <c r="L41" s="75"/>
      <c r="M41" s="90"/>
    </row>
    <row r="42" spans="1:15" ht="15" x14ac:dyDescent="0.25">
      <c r="A42" s="71" t="s">
        <v>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3.7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3.7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3.7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4"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C11:C12"/>
    <mergeCell ref="I11:I12"/>
    <mergeCell ref="J11:J12"/>
    <mergeCell ref="K11:K12"/>
    <mergeCell ref="A14:A26"/>
    <mergeCell ref="L14:L26"/>
    <mergeCell ref="C25:C26"/>
    <mergeCell ref="I25:I26"/>
    <mergeCell ref="J25:J26"/>
    <mergeCell ref="K25:K26"/>
    <mergeCell ref="B15:B16"/>
    <mergeCell ref="C15:C16"/>
    <mergeCell ref="I15:I16"/>
    <mergeCell ref="J15:J16"/>
    <mergeCell ref="K15:K16"/>
    <mergeCell ref="B22:B23"/>
    <mergeCell ref="C22:C23"/>
    <mergeCell ref="B25:B26"/>
    <mergeCell ref="I22:I23"/>
    <mergeCell ref="J22:J23"/>
    <mergeCell ref="K22:K23"/>
    <mergeCell ref="A42:M42"/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</mergeCells>
  <conditionalFormatting sqref="E3:E41">
    <cfRule type="cellIs" dxfId="11" priority="9" operator="lessThan">
      <formula>60</formula>
    </cfRule>
    <cfRule type="cellIs" dxfId="10" priority="10" operator="between">
      <formula>59.99</formula>
      <formula>76</formula>
    </cfRule>
    <cfRule type="cellIs" dxfId="9" priority="11" operator="between">
      <formula>75.99</formula>
      <formula>93</formula>
    </cfRule>
    <cfRule type="cellIs" dxfId="8" priority="12" operator="greaterThan">
      <formula>93</formula>
    </cfRule>
  </conditionalFormatting>
  <conditionalFormatting sqref="I3:I41">
    <cfRule type="cellIs" dxfId="7" priority="5" operator="lessThan">
      <formula>60</formula>
    </cfRule>
    <cfRule type="cellIs" dxfId="6" priority="6" operator="between">
      <formula>59.99</formula>
      <formula>76</formula>
    </cfRule>
    <cfRule type="cellIs" dxfId="5" priority="7" operator="between">
      <formula>75.99</formula>
      <formula>93</formula>
    </cfRule>
    <cfRule type="cellIs" dxfId="4" priority="8" operator="greaterThan">
      <formula>93</formula>
    </cfRule>
  </conditionalFormatting>
  <conditionalFormatting sqref="L3:M41">
    <cfRule type="cellIs" dxfId="3" priority="1" operator="lessThan">
      <formula>60</formula>
    </cfRule>
    <cfRule type="cellIs" dxfId="2" priority="2" operator="between">
      <formula>59.99</formula>
      <formula>76</formula>
    </cfRule>
    <cfRule type="cellIs" dxfId="1" priority="3" operator="between">
      <formula>75.99</formula>
      <formula>93</formula>
    </cfRule>
    <cfRule type="cellIs" dxfId="0" priority="4" operator="greaterThan">
      <formula>93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IQT CONSORCIOS EEMPRESAS jul25</vt:lpstr>
      <vt:lpstr>IQT CONSORCIOS EEMPRESAS ago25</vt:lpstr>
      <vt:lpstr>IQT CONSORCIOS EEMPRESAS set25</vt:lpstr>
      <vt:lpstr>IQT CONSORCIOS EEMPRESAS out25</vt:lpstr>
      <vt:lpstr>IQT Médio ciclo9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SPTrans</dc:creator>
  <cp:lastModifiedBy>Adriana Aparecida Fernandes dos Santos</cp:lastModifiedBy>
  <cp:lastPrinted>2020-01-14T18:02:35Z</cp:lastPrinted>
  <dcterms:created xsi:type="dcterms:W3CDTF">2011-12-02T11:36:26Z</dcterms:created>
  <dcterms:modified xsi:type="dcterms:W3CDTF">2025-11-26T13:23:55Z</dcterms:modified>
</cp:coreProperties>
</file>