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HorizontalScroll="0" showVerticalScroll="0" showSheetTabs="0" xWindow="-120" yWindow="-120" windowWidth="20670" windowHeight="11040"/>
  </bookViews>
  <sheets>
    <sheet name="Controle" sheetId="9" r:id="rId1"/>
  </sheets>
  <definedNames>
    <definedName name="_xlnm._FilterDatabase" localSheetId="0" hidden="1">Controle!$A$3:$G$95</definedName>
    <definedName name="_xlnm.Print_Area" localSheetId="0">Controle!$A$1:$G$95</definedName>
    <definedName name="_xlnm.Print_Titles" localSheetId="0">Controle!$3:$3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9"/>
  <c r="E92"/>
  <c r="E91"/>
  <c r="E85"/>
  <c r="E80"/>
  <c r="E79"/>
  <c r="E77"/>
  <c r="E76"/>
  <c r="E75"/>
  <c r="E44"/>
  <c r="E64" l="1"/>
  <c r="E63"/>
  <c r="E58"/>
  <c r="E57"/>
  <c r="C53" l="1"/>
  <c r="E53"/>
  <c r="E52"/>
  <c r="E43" l="1"/>
  <c r="E42"/>
  <c r="E40"/>
  <c r="E23"/>
  <c r="E22"/>
  <c r="E18"/>
  <c r="E17"/>
  <c r="E16"/>
  <c r="E12"/>
  <c r="E10"/>
  <c r="E14"/>
  <c r="E90" l="1"/>
</calcChain>
</file>

<file path=xl/sharedStrings.xml><?xml version="1.0" encoding="utf-8"?>
<sst xmlns="http://schemas.openxmlformats.org/spreadsheetml/2006/main" count="361" uniqueCount="91">
  <si>
    <t>Consórcio / Empresa</t>
  </si>
  <si>
    <t>Transvida / Transpass</t>
  </si>
  <si>
    <t>Transvida / Campo Belo</t>
  </si>
  <si>
    <t>Padron - 15m</t>
  </si>
  <si>
    <t>Utilização do Recurso</t>
  </si>
  <si>
    <t>Banco do Brasil</t>
  </si>
  <si>
    <t>Transwolff</t>
  </si>
  <si>
    <t>Basico 12.150</t>
  </si>
  <si>
    <t>E8</t>
  </si>
  <si>
    <t>D10</t>
  </si>
  <si>
    <t>Lote</t>
  </si>
  <si>
    <t>Transvida / Ambiental</t>
  </si>
  <si>
    <t>AR0</t>
  </si>
  <si>
    <t>Express</t>
  </si>
  <si>
    <t>AR4</t>
  </si>
  <si>
    <t>AR3</t>
  </si>
  <si>
    <t>Mobibrasil</t>
  </si>
  <si>
    <t>AR6</t>
  </si>
  <si>
    <t>AR9</t>
  </si>
  <si>
    <t>D12</t>
  </si>
  <si>
    <t>E5</t>
  </si>
  <si>
    <t>Padron - 13m</t>
  </si>
  <si>
    <t xml:space="preserve">Padron - 13m
</t>
  </si>
  <si>
    <t>KBPX</t>
  </si>
  <si>
    <t>AR7</t>
  </si>
  <si>
    <t>E3</t>
  </si>
  <si>
    <t>E7</t>
  </si>
  <si>
    <t>Transcap</t>
  </si>
  <si>
    <t>Básico</t>
  </si>
  <si>
    <t>Data do Pagamento</t>
  </si>
  <si>
    <t>Gatusa</t>
  </si>
  <si>
    <t>E9</t>
  </si>
  <si>
    <t>Metrópole</t>
  </si>
  <si>
    <t>Movebuss</t>
  </si>
  <si>
    <t>D8</t>
  </si>
  <si>
    <t>D1</t>
  </si>
  <si>
    <t>Transnoroeste / Norte Buss</t>
  </si>
  <si>
    <t>D5</t>
  </si>
  <si>
    <t>D2</t>
  </si>
  <si>
    <t>E3 / AR3</t>
  </si>
  <si>
    <t>Sambaíba</t>
  </si>
  <si>
    <t>E2</t>
  </si>
  <si>
    <t>AR2</t>
  </si>
  <si>
    <t>Norte Buss</t>
  </si>
  <si>
    <t>BNDES</t>
  </si>
  <si>
    <t xml:space="preserve">Quatidade de veículos
</t>
  </si>
  <si>
    <t>Valor Total da Subvenção</t>
  </si>
  <si>
    <t>Caixa Econômica Federal</t>
  </si>
  <si>
    <t>RECURSOS BANCO DO BRASIL......................................................................................</t>
  </si>
  <si>
    <t>RESCURSOS CAIXA ECONÔMICA FEDERAL....................................................................</t>
  </si>
  <si>
    <t>BNDES.........................................................................................................................</t>
  </si>
  <si>
    <t>TOTAL ........................................................................................................................</t>
  </si>
  <si>
    <t>VEÍCULOS ELÉTRICOS ADQUIRIDOS COM SUBVENÇÃO PARA INVESTIMENTO</t>
  </si>
  <si>
    <t>Valores R$
Preços correntes</t>
  </si>
  <si>
    <t>Pêssego</t>
  </si>
  <si>
    <t>Tipologia</t>
  </si>
  <si>
    <t>Bandeirante/Santa Brígida</t>
  </si>
  <si>
    <t>E1</t>
  </si>
  <si>
    <t>Alfa Rodobus</t>
  </si>
  <si>
    <t>D13</t>
  </si>
  <si>
    <t>Padron - 13 m</t>
  </si>
  <si>
    <t>Transvida/Ambiental</t>
  </si>
  <si>
    <t>Via Sudeste</t>
  </si>
  <si>
    <t>AR5</t>
  </si>
  <si>
    <t>Grajaú</t>
  </si>
  <si>
    <t>E6</t>
  </si>
  <si>
    <t>AR8</t>
  </si>
  <si>
    <t xml:space="preserve">Padron - 13m </t>
  </si>
  <si>
    <t>Padron -13m</t>
  </si>
  <si>
    <t>Auto Bless (antiga Transcap)</t>
  </si>
  <si>
    <r>
      <t xml:space="preserve">2 </t>
    </r>
    <r>
      <rPr>
        <b/>
        <sz val="10"/>
        <color theme="1"/>
        <rFont val="Calibri"/>
        <family val="2"/>
        <scheme val="minor"/>
      </rPr>
      <t>(*)</t>
    </r>
  </si>
  <si>
    <t>A2</t>
  </si>
  <si>
    <t>D9</t>
  </si>
  <si>
    <r>
      <t xml:space="preserve">2 </t>
    </r>
    <r>
      <rPr>
        <b/>
        <sz val="10"/>
        <color theme="1"/>
        <rFont val="Calibri"/>
        <family val="2"/>
        <scheme val="minor"/>
      </rPr>
      <t>(**)</t>
    </r>
  </si>
  <si>
    <t>Padron- 13m</t>
  </si>
  <si>
    <t>E4</t>
  </si>
  <si>
    <t>Transunião</t>
  </si>
  <si>
    <t>D7</t>
  </si>
  <si>
    <t>Transvida/Tranppass</t>
  </si>
  <si>
    <t>Transvida/Transppass</t>
  </si>
  <si>
    <t>Transvida/Campo Belo</t>
  </si>
  <si>
    <t>Bandeitante/Gato Preto</t>
  </si>
  <si>
    <t>Bandeirante/Gato Preto</t>
  </si>
  <si>
    <r>
      <t xml:space="preserve">Nota: </t>
    </r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Valor referente a 02 carrocerias </t>
    </r>
  </si>
  <si>
    <t xml:space="preserve">            (**) Valor referente a 02 chassis</t>
  </si>
  <si>
    <t>Allibus</t>
  </si>
  <si>
    <t>D6</t>
  </si>
  <si>
    <t>D3</t>
  </si>
  <si>
    <t>Articulado 21m</t>
  </si>
  <si>
    <t>Data de atualização: 09/03/2026</t>
  </si>
  <si>
    <t xml:space="preserve">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</si>
</sst>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14" fontId="0" fillId="0" borderId="9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2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0" fillId="5" borderId="2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3" borderId="5" xfId="0" applyFont="1" applyFill="1" applyBorder="1"/>
    <xf numFmtId="0" fontId="4" fillId="3" borderId="6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wrapText="1"/>
    </xf>
    <xf numFmtId="0" fontId="4" fillId="4" borderId="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43" fontId="4" fillId="5" borderId="6" xfId="0" applyNumberFormat="1" applyFont="1" applyFill="1" applyBorder="1"/>
    <xf numFmtId="0" fontId="2" fillId="5" borderId="7" xfId="0" applyFont="1" applyFill="1" applyBorder="1"/>
    <xf numFmtId="0" fontId="2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/>
    <xf numFmtId="0" fontId="5" fillId="2" borderId="7" xfId="0" applyFont="1" applyFill="1" applyBorder="1"/>
    <xf numFmtId="0" fontId="6" fillId="0" borderId="0" xfId="0" applyFont="1" applyAlignment="1">
      <alignment horizontal="right" wrapText="1"/>
    </xf>
    <xf numFmtId="43" fontId="2" fillId="5" borderId="6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6" xfId="1" applyFont="1" applyFill="1" applyBorder="1"/>
    <xf numFmtId="43" fontId="9" fillId="4" borderId="0" xfId="0" applyNumberFormat="1" applyFont="1" applyFill="1"/>
    <xf numFmtId="43" fontId="0" fillId="6" borderId="0" xfId="1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5" borderId="14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43" fontId="0" fillId="5" borderId="14" xfId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14" fontId="0" fillId="3" borderId="15" xfId="1" applyNumberFormat="1" applyFont="1" applyFill="1" applyBorder="1" applyAlignment="1">
      <alignment horizontal="center" vertical="center" wrapText="1"/>
    </xf>
    <xf numFmtId="14" fontId="0" fillId="5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14" fontId="0" fillId="7" borderId="2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4" fontId="0" fillId="5" borderId="1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"/>
  <sheetViews>
    <sheetView showGridLines="0" tabSelected="1" topLeftCell="A85" workbookViewId="0">
      <selection activeCell="F103" sqref="F103"/>
    </sheetView>
  </sheetViews>
  <sheetFormatPr defaultColWidth="9.140625" defaultRowHeight="15"/>
  <cols>
    <col min="1" max="1" width="37.28515625" customWidth="1"/>
    <col min="2" max="2" width="10.85546875" customWidth="1"/>
    <col min="3" max="3" width="13" customWidth="1"/>
    <col min="4" max="4" width="18.5703125" customWidth="1"/>
    <col min="5" max="5" width="18.28515625" customWidth="1"/>
    <col min="6" max="6" width="17.42578125" customWidth="1"/>
    <col min="7" max="7" width="24" customWidth="1"/>
    <col min="8" max="8" width="24.42578125" customWidth="1"/>
    <col min="9" max="9" width="18.85546875" customWidth="1"/>
  </cols>
  <sheetData>
    <row r="1" spans="1:12" ht="28.5" customHeight="1" thickBot="1">
      <c r="A1" s="50" t="s">
        <v>52</v>
      </c>
      <c r="B1" s="51"/>
      <c r="C1" s="51"/>
      <c r="D1" s="51"/>
      <c r="E1" s="51"/>
      <c r="F1" s="51"/>
      <c r="G1" s="52"/>
    </row>
    <row r="2" spans="1:12" ht="27.75" customHeight="1" thickBot="1">
      <c r="G2" s="39" t="s">
        <v>53</v>
      </c>
    </row>
    <row r="3" spans="1:12" ht="48" customHeight="1" thickBot="1">
      <c r="A3" s="58" t="s">
        <v>0</v>
      </c>
      <c r="B3" s="13" t="s">
        <v>10</v>
      </c>
      <c r="C3" s="63" t="s">
        <v>45</v>
      </c>
      <c r="D3" s="13" t="s">
        <v>55</v>
      </c>
      <c r="E3" s="63" t="s">
        <v>46</v>
      </c>
      <c r="F3" s="13" t="s">
        <v>29</v>
      </c>
      <c r="G3" s="71" t="s">
        <v>4</v>
      </c>
    </row>
    <row r="4" spans="1:12" ht="28.5" customHeight="1">
      <c r="A4" s="59" t="s">
        <v>2</v>
      </c>
      <c r="B4" s="61" t="s">
        <v>8</v>
      </c>
      <c r="C4" s="59">
        <v>7</v>
      </c>
      <c r="D4" s="11" t="s">
        <v>3</v>
      </c>
      <c r="E4" s="65">
        <v>15252966</v>
      </c>
      <c r="F4" s="12">
        <v>45282</v>
      </c>
      <c r="G4" s="72" t="s">
        <v>5</v>
      </c>
    </row>
    <row r="5" spans="1:12" ht="28.5" customHeight="1">
      <c r="A5" s="14" t="s">
        <v>1</v>
      </c>
      <c r="B5" s="15" t="s">
        <v>8</v>
      </c>
      <c r="C5" s="14">
        <v>9</v>
      </c>
      <c r="D5" s="16" t="s">
        <v>3</v>
      </c>
      <c r="E5" s="17">
        <v>19610956</v>
      </c>
      <c r="F5" s="18">
        <v>45282</v>
      </c>
      <c r="G5" s="19" t="s">
        <v>5</v>
      </c>
    </row>
    <row r="6" spans="1:12" ht="28.5" customHeight="1">
      <c r="A6" s="47" t="s">
        <v>6</v>
      </c>
      <c r="B6" s="3" t="s">
        <v>9</v>
      </c>
      <c r="C6" s="47">
        <v>34</v>
      </c>
      <c r="D6" s="4" t="s">
        <v>7</v>
      </c>
      <c r="E6" s="6">
        <v>68832158.5</v>
      </c>
      <c r="F6" s="7">
        <v>45355</v>
      </c>
      <c r="G6" s="9" t="s">
        <v>5</v>
      </c>
    </row>
    <row r="7" spans="1:12" ht="28.5" customHeight="1">
      <c r="A7" s="14" t="s">
        <v>11</v>
      </c>
      <c r="B7" s="15" t="s">
        <v>12</v>
      </c>
      <c r="C7" s="14">
        <v>20</v>
      </c>
      <c r="D7" s="16" t="s">
        <v>3</v>
      </c>
      <c r="E7" s="17">
        <v>43579902.800000004</v>
      </c>
      <c r="F7" s="18">
        <v>45398</v>
      </c>
      <c r="G7" s="19" t="s">
        <v>5</v>
      </c>
      <c r="L7" s="10"/>
    </row>
    <row r="8" spans="1:12" ht="28.5" customHeight="1">
      <c r="A8" s="47" t="s">
        <v>11</v>
      </c>
      <c r="B8" s="3" t="s">
        <v>12</v>
      </c>
      <c r="C8" s="47">
        <v>9</v>
      </c>
      <c r="D8" s="4" t="s">
        <v>3</v>
      </c>
      <c r="E8" s="6">
        <v>19610956.260000002</v>
      </c>
      <c r="F8" s="7">
        <v>45398</v>
      </c>
      <c r="G8" s="9" t="s">
        <v>5</v>
      </c>
    </row>
    <row r="9" spans="1:12" ht="28.5" customHeight="1">
      <c r="A9" s="14" t="s">
        <v>13</v>
      </c>
      <c r="B9" s="15" t="s">
        <v>14</v>
      </c>
      <c r="C9" s="14">
        <v>8</v>
      </c>
      <c r="D9" s="16" t="s">
        <v>3</v>
      </c>
      <c r="E9" s="17">
        <v>17431961.120000001</v>
      </c>
      <c r="F9" s="18">
        <v>45399</v>
      </c>
      <c r="G9" s="19" t="s">
        <v>5</v>
      </c>
    </row>
    <row r="10" spans="1:12" ht="28.5" customHeight="1">
      <c r="A10" s="47" t="s">
        <v>16</v>
      </c>
      <c r="B10" s="3" t="s">
        <v>17</v>
      </c>
      <c r="C10" s="47">
        <v>8</v>
      </c>
      <c r="D10" s="3" t="s">
        <v>21</v>
      </c>
      <c r="E10" s="6">
        <f>11829450.28+3890574.76</f>
        <v>15720025.039999999</v>
      </c>
      <c r="F10" s="7">
        <v>45399</v>
      </c>
      <c r="G10" s="9" t="s">
        <v>5</v>
      </c>
    </row>
    <row r="11" spans="1:12" ht="28.5" customHeight="1">
      <c r="A11" s="14" t="s">
        <v>2</v>
      </c>
      <c r="B11" s="15" t="s">
        <v>8</v>
      </c>
      <c r="C11" s="14">
        <v>9</v>
      </c>
      <c r="D11" s="16" t="s">
        <v>3</v>
      </c>
      <c r="E11" s="17">
        <v>19610956.260000002</v>
      </c>
      <c r="F11" s="20">
        <v>45408</v>
      </c>
      <c r="G11" s="19" t="s">
        <v>5</v>
      </c>
    </row>
    <row r="12" spans="1:12" ht="28.5" customHeight="1">
      <c r="A12" s="47" t="s">
        <v>32</v>
      </c>
      <c r="B12" s="3" t="s">
        <v>39</v>
      </c>
      <c r="C12" s="47">
        <v>8</v>
      </c>
      <c r="D12" s="4" t="s">
        <v>22</v>
      </c>
      <c r="E12" s="6">
        <f>11869146.4+3850878.64</f>
        <v>15720025.040000001</v>
      </c>
      <c r="F12" s="8">
        <v>45420</v>
      </c>
      <c r="G12" s="9" t="s">
        <v>5</v>
      </c>
    </row>
    <row r="13" spans="1:12" ht="37.5" customHeight="1">
      <c r="A13" s="14" t="s">
        <v>27</v>
      </c>
      <c r="B13" s="15" t="s">
        <v>19</v>
      </c>
      <c r="C13" s="14">
        <v>9</v>
      </c>
      <c r="D13" s="16" t="s">
        <v>28</v>
      </c>
      <c r="E13" s="17">
        <v>18574200</v>
      </c>
      <c r="F13" s="20">
        <v>45546</v>
      </c>
      <c r="G13" s="19" t="s">
        <v>5</v>
      </c>
    </row>
    <row r="14" spans="1:12" ht="33.75" customHeight="1">
      <c r="A14" s="47" t="s">
        <v>16</v>
      </c>
      <c r="B14" s="3" t="s">
        <v>20</v>
      </c>
      <c r="C14" s="47">
        <v>5</v>
      </c>
      <c r="D14" s="4" t="s">
        <v>22</v>
      </c>
      <c r="E14" s="6">
        <f>5512505.53+2040235.13+2544506.19</f>
        <v>10097246.85</v>
      </c>
      <c r="F14" s="8">
        <v>45545</v>
      </c>
      <c r="G14" s="9" t="s">
        <v>5</v>
      </c>
      <c r="I14" s="2"/>
    </row>
    <row r="15" spans="1:12" ht="28.5" customHeight="1">
      <c r="A15" s="14" t="s">
        <v>2</v>
      </c>
      <c r="B15" s="15" t="s">
        <v>18</v>
      </c>
      <c r="C15" s="14">
        <v>8</v>
      </c>
      <c r="D15" s="16" t="s">
        <v>3</v>
      </c>
      <c r="E15" s="17">
        <v>17914965.280000001</v>
      </c>
      <c r="F15" s="20">
        <v>45524</v>
      </c>
      <c r="G15" s="19" t="s">
        <v>5</v>
      </c>
    </row>
    <row r="16" spans="1:12" ht="28.5" customHeight="1">
      <c r="A16" s="48" t="s">
        <v>32</v>
      </c>
      <c r="B16" s="3" t="s">
        <v>25</v>
      </c>
      <c r="C16" s="47">
        <v>8</v>
      </c>
      <c r="D16" s="3" t="s">
        <v>21</v>
      </c>
      <c r="E16" s="6">
        <f>12278252.16+3877342.8</f>
        <v>16155594.960000001</v>
      </c>
      <c r="F16" s="8">
        <v>45526</v>
      </c>
      <c r="G16" s="9" t="s">
        <v>5</v>
      </c>
    </row>
    <row r="17" spans="1:9" ht="28.5" customHeight="1">
      <c r="A17" s="49"/>
      <c r="B17" s="3" t="s">
        <v>15</v>
      </c>
      <c r="C17" s="47">
        <v>8</v>
      </c>
      <c r="D17" s="3" t="s">
        <v>21</v>
      </c>
      <c r="E17" s="6">
        <f>12278252.16+3877342.8</f>
        <v>16155594.960000001</v>
      </c>
      <c r="F17" s="8">
        <v>45526</v>
      </c>
      <c r="G17" s="9" t="s">
        <v>5</v>
      </c>
    </row>
    <row r="18" spans="1:9" ht="28.5" customHeight="1">
      <c r="A18" s="49"/>
      <c r="B18" s="3" t="s">
        <v>26</v>
      </c>
      <c r="C18" s="47">
        <v>3</v>
      </c>
      <c r="D18" s="3" t="s">
        <v>21</v>
      </c>
      <c r="E18" s="6">
        <f>4604344.56+1454003.55</f>
        <v>6058348.1099999994</v>
      </c>
      <c r="F18" s="8">
        <v>45526</v>
      </c>
      <c r="G18" s="9" t="s">
        <v>5</v>
      </c>
    </row>
    <row r="19" spans="1:9" ht="28.5" customHeight="1">
      <c r="A19" s="14" t="s">
        <v>2</v>
      </c>
      <c r="B19" s="16" t="s">
        <v>18</v>
      </c>
      <c r="C19" s="21">
        <v>17</v>
      </c>
      <c r="D19" s="16" t="s">
        <v>3</v>
      </c>
      <c r="E19" s="17">
        <v>38069301.219999999</v>
      </c>
      <c r="F19" s="20">
        <v>45597</v>
      </c>
      <c r="G19" s="19" t="s">
        <v>5</v>
      </c>
    </row>
    <row r="20" spans="1:9" ht="28.5" customHeight="1">
      <c r="A20" s="47" t="s">
        <v>1</v>
      </c>
      <c r="B20" s="4" t="s">
        <v>8</v>
      </c>
      <c r="C20" s="5">
        <v>17</v>
      </c>
      <c r="D20" s="4" t="s">
        <v>3</v>
      </c>
      <c r="E20" s="6">
        <v>38069301.219999999</v>
      </c>
      <c r="F20" s="8">
        <v>45602</v>
      </c>
      <c r="G20" s="9" t="s">
        <v>5</v>
      </c>
    </row>
    <row r="21" spans="1:9" ht="28.5" customHeight="1">
      <c r="A21" s="14" t="s">
        <v>1</v>
      </c>
      <c r="B21" s="16" t="s">
        <v>18</v>
      </c>
      <c r="C21" s="21">
        <v>8</v>
      </c>
      <c r="D21" s="16" t="s">
        <v>3</v>
      </c>
      <c r="E21" s="17">
        <v>17914965.280000001</v>
      </c>
      <c r="F21" s="20">
        <v>45602</v>
      </c>
      <c r="G21" s="19" t="s">
        <v>5</v>
      </c>
    </row>
    <row r="22" spans="1:9" ht="28.5" customHeight="1">
      <c r="A22" s="47" t="s">
        <v>32</v>
      </c>
      <c r="B22" s="4" t="s">
        <v>25</v>
      </c>
      <c r="C22" s="5">
        <v>8</v>
      </c>
      <c r="D22" s="4" t="s">
        <v>22</v>
      </c>
      <c r="E22" s="6">
        <f>12116696.22+4038898.74</f>
        <v>16155594.960000001</v>
      </c>
      <c r="F22" s="8">
        <v>45602</v>
      </c>
      <c r="G22" s="9" t="s">
        <v>5</v>
      </c>
    </row>
    <row r="23" spans="1:9" ht="28.5" customHeight="1">
      <c r="A23" s="14" t="s">
        <v>32</v>
      </c>
      <c r="B23" s="16" t="s">
        <v>15</v>
      </c>
      <c r="C23" s="21">
        <v>9</v>
      </c>
      <c r="D23" s="15" t="s">
        <v>21</v>
      </c>
      <c r="E23" s="17">
        <f>13813033.68+4362010.65</f>
        <v>18175044.329999998</v>
      </c>
      <c r="F23" s="20">
        <v>45602</v>
      </c>
      <c r="G23" s="19" t="s">
        <v>5</v>
      </c>
    </row>
    <row r="24" spans="1:9" ht="28.5" customHeight="1">
      <c r="A24" s="47" t="s">
        <v>30</v>
      </c>
      <c r="B24" s="3" t="s">
        <v>31</v>
      </c>
      <c r="C24" s="47">
        <v>4</v>
      </c>
      <c r="D24" s="4" t="s">
        <v>3</v>
      </c>
      <c r="E24" s="6">
        <v>8957482.6400000006</v>
      </c>
      <c r="F24" s="8">
        <v>45607</v>
      </c>
      <c r="G24" s="9" t="s">
        <v>5</v>
      </c>
    </row>
    <row r="25" spans="1:9" ht="28.5" customHeight="1">
      <c r="A25" s="14" t="s">
        <v>54</v>
      </c>
      <c r="B25" s="16" t="s">
        <v>37</v>
      </c>
      <c r="C25" s="21">
        <v>3</v>
      </c>
      <c r="D25" s="16" t="s">
        <v>28</v>
      </c>
      <c r="E25" s="17">
        <v>6191400</v>
      </c>
      <c r="F25" s="20">
        <v>45610</v>
      </c>
      <c r="G25" s="19" t="s">
        <v>5</v>
      </c>
    </row>
    <row r="26" spans="1:9" ht="28.5" customHeight="1">
      <c r="A26" s="47" t="s">
        <v>36</v>
      </c>
      <c r="B26" s="4" t="s">
        <v>35</v>
      </c>
      <c r="C26" s="5">
        <v>6</v>
      </c>
      <c r="D26" s="4" t="s">
        <v>28</v>
      </c>
      <c r="E26" s="6">
        <v>12382800</v>
      </c>
      <c r="F26" s="8">
        <v>45636</v>
      </c>
      <c r="G26" s="9" t="s">
        <v>5</v>
      </c>
    </row>
    <row r="27" spans="1:9" ht="28.5" customHeight="1">
      <c r="A27" s="14" t="s">
        <v>23</v>
      </c>
      <c r="B27" s="15" t="s">
        <v>24</v>
      </c>
      <c r="C27" s="14">
        <v>2</v>
      </c>
      <c r="D27" s="16" t="s">
        <v>3</v>
      </c>
      <c r="E27" s="17">
        <v>4478741.32</v>
      </c>
      <c r="F27" s="20">
        <v>45632</v>
      </c>
      <c r="G27" s="19" t="s">
        <v>5</v>
      </c>
    </row>
    <row r="28" spans="1:9" ht="28.5" customHeight="1">
      <c r="A28" s="46" t="s">
        <v>33</v>
      </c>
      <c r="B28" s="4" t="s">
        <v>34</v>
      </c>
      <c r="C28" s="5">
        <v>3</v>
      </c>
      <c r="D28" s="4" t="s">
        <v>28</v>
      </c>
      <c r="E28" s="6">
        <v>6191400</v>
      </c>
      <c r="F28" s="8">
        <v>45646</v>
      </c>
      <c r="G28" s="9" t="s">
        <v>5</v>
      </c>
    </row>
    <row r="29" spans="1:9" ht="28.5" customHeight="1">
      <c r="A29" s="14" t="s">
        <v>36</v>
      </c>
      <c r="B29" s="16" t="s">
        <v>35</v>
      </c>
      <c r="C29" s="21">
        <v>10</v>
      </c>
      <c r="D29" s="16" t="s">
        <v>28</v>
      </c>
      <c r="E29" s="17">
        <v>20638000</v>
      </c>
      <c r="F29" s="20">
        <v>45656</v>
      </c>
      <c r="G29" s="19" t="s">
        <v>5</v>
      </c>
    </row>
    <row r="30" spans="1:9" ht="28.5" customHeight="1">
      <c r="A30" s="47" t="s">
        <v>36</v>
      </c>
      <c r="B30" s="4" t="s">
        <v>38</v>
      </c>
      <c r="C30" s="5">
        <v>30</v>
      </c>
      <c r="D30" s="4" t="s">
        <v>28</v>
      </c>
      <c r="E30" s="6">
        <v>61914000</v>
      </c>
      <c r="F30" s="8">
        <v>45660</v>
      </c>
      <c r="G30" s="9" t="s">
        <v>5</v>
      </c>
    </row>
    <row r="31" spans="1:9" ht="28.5" customHeight="1">
      <c r="A31" s="14" t="s">
        <v>13</v>
      </c>
      <c r="B31" s="16" t="s">
        <v>14</v>
      </c>
      <c r="C31" s="21">
        <v>40</v>
      </c>
      <c r="D31" s="16" t="s">
        <v>3</v>
      </c>
      <c r="E31" s="17">
        <v>89574826.400000006</v>
      </c>
      <c r="F31" s="20">
        <v>45678</v>
      </c>
      <c r="G31" s="19" t="s">
        <v>5</v>
      </c>
    </row>
    <row r="32" spans="1:9" ht="28.5" customHeight="1">
      <c r="A32" s="47" t="s">
        <v>27</v>
      </c>
      <c r="B32" s="4" t="s">
        <v>19</v>
      </c>
      <c r="C32" s="5">
        <v>47</v>
      </c>
      <c r="D32" s="4" t="s">
        <v>28</v>
      </c>
      <c r="E32" s="6">
        <v>96998600</v>
      </c>
      <c r="F32" s="8">
        <v>45677</v>
      </c>
      <c r="G32" s="9" t="s">
        <v>5</v>
      </c>
      <c r="I32" s="1"/>
    </row>
    <row r="33" spans="1:7" ht="28.5" customHeight="1">
      <c r="A33" s="14" t="s">
        <v>40</v>
      </c>
      <c r="B33" s="16" t="s">
        <v>41</v>
      </c>
      <c r="C33" s="21">
        <v>18</v>
      </c>
      <c r="D33" s="16" t="s">
        <v>21</v>
      </c>
      <c r="E33" s="17">
        <v>36350088.660000004</v>
      </c>
      <c r="F33" s="20">
        <v>45747</v>
      </c>
      <c r="G33" s="19" t="s">
        <v>47</v>
      </c>
    </row>
    <row r="34" spans="1:7" ht="28.5" customHeight="1">
      <c r="A34" s="47" t="s">
        <v>27</v>
      </c>
      <c r="B34" s="4" t="s">
        <v>19</v>
      </c>
      <c r="C34" s="5">
        <v>1</v>
      </c>
      <c r="D34" s="4" t="s">
        <v>28</v>
      </c>
      <c r="E34" s="6">
        <v>2063800</v>
      </c>
      <c r="F34" s="8">
        <v>45769</v>
      </c>
      <c r="G34" s="9" t="s">
        <v>47</v>
      </c>
    </row>
    <row r="35" spans="1:7" ht="28.5" customHeight="1">
      <c r="A35" s="14" t="s">
        <v>43</v>
      </c>
      <c r="B35" s="16" t="s">
        <v>35</v>
      </c>
      <c r="C35" s="21">
        <v>10</v>
      </c>
      <c r="D35" s="16" t="s">
        <v>28</v>
      </c>
      <c r="E35" s="17">
        <v>20638000</v>
      </c>
      <c r="F35" s="20">
        <v>45770</v>
      </c>
      <c r="G35" s="19" t="s">
        <v>44</v>
      </c>
    </row>
    <row r="36" spans="1:7" ht="28.5" customHeight="1">
      <c r="A36" s="47" t="s">
        <v>40</v>
      </c>
      <c r="B36" s="4" t="s">
        <v>42</v>
      </c>
      <c r="C36" s="5">
        <v>8</v>
      </c>
      <c r="D36" s="4" t="s">
        <v>21</v>
      </c>
      <c r="E36" s="6">
        <v>16155594.960000001</v>
      </c>
      <c r="F36" s="8">
        <v>45770</v>
      </c>
      <c r="G36" s="9" t="s">
        <v>44</v>
      </c>
    </row>
    <row r="37" spans="1:7" ht="28.5" customHeight="1">
      <c r="A37" s="14" t="s">
        <v>40</v>
      </c>
      <c r="B37" s="16" t="s">
        <v>41</v>
      </c>
      <c r="C37" s="21">
        <v>6</v>
      </c>
      <c r="D37" s="16" t="s">
        <v>21</v>
      </c>
      <c r="E37" s="17">
        <v>12116696.220000001</v>
      </c>
      <c r="F37" s="20">
        <v>45770</v>
      </c>
      <c r="G37" s="19" t="s">
        <v>44</v>
      </c>
    </row>
    <row r="38" spans="1:7" ht="28.5" customHeight="1">
      <c r="A38" s="47" t="s">
        <v>80</v>
      </c>
      <c r="B38" s="4" t="s">
        <v>18</v>
      </c>
      <c r="C38" s="5">
        <v>16</v>
      </c>
      <c r="D38" s="4" t="s">
        <v>3</v>
      </c>
      <c r="E38" s="6">
        <v>35829930.560000002</v>
      </c>
      <c r="F38" s="8">
        <v>45772</v>
      </c>
      <c r="G38" s="9" t="s">
        <v>44</v>
      </c>
    </row>
    <row r="39" spans="1:7" ht="28.5" customHeight="1">
      <c r="A39" s="14" t="s">
        <v>33</v>
      </c>
      <c r="B39" s="16" t="s">
        <v>34</v>
      </c>
      <c r="C39" s="21">
        <v>4</v>
      </c>
      <c r="D39" s="16" t="s">
        <v>28</v>
      </c>
      <c r="E39" s="17">
        <v>8255200</v>
      </c>
      <c r="F39" s="20">
        <v>45770</v>
      </c>
      <c r="G39" s="19" t="s">
        <v>44</v>
      </c>
    </row>
    <row r="40" spans="1:7" ht="28.5" customHeight="1">
      <c r="A40" s="47" t="s">
        <v>32</v>
      </c>
      <c r="B40" s="4" t="s">
        <v>25</v>
      </c>
      <c r="C40" s="5">
        <v>10</v>
      </c>
      <c r="D40" s="4" t="s">
        <v>21</v>
      </c>
      <c r="E40" s="6">
        <f>15145870.3+5048623.4</f>
        <v>20194493.700000003</v>
      </c>
      <c r="F40" s="8">
        <v>45770</v>
      </c>
      <c r="G40" s="9" t="s">
        <v>44</v>
      </c>
    </row>
    <row r="41" spans="1:7" ht="28.5" customHeight="1">
      <c r="A41" s="14" t="s">
        <v>13</v>
      </c>
      <c r="B41" s="16" t="s">
        <v>14</v>
      </c>
      <c r="C41" s="21">
        <v>20</v>
      </c>
      <c r="D41" s="16" t="s">
        <v>3</v>
      </c>
      <c r="E41" s="17">
        <v>44787413.200000003</v>
      </c>
      <c r="F41" s="20">
        <v>45772</v>
      </c>
      <c r="G41" s="19" t="s">
        <v>44</v>
      </c>
    </row>
    <row r="42" spans="1:7" ht="28.5" customHeight="1">
      <c r="A42" s="47" t="s">
        <v>32</v>
      </c>
      <c r="B42" s="4" t="s">
        <v>25</v>
      </c>
      <c r="C42" s="5">
        <v>6</v>
      </c>
      <c r="D42" s="4" t="s">
        <v>21</v>
      </c>
      <c r="E42" s="6">
        <f>9087522.18+3029174.04</f>
        <v>12116696.219999999</v>
      </c>
      <c r="F42" s="8">
        <v>45772</v>
      </c>
      <c r="G42" s="9" t="s">
        <v>44</v>
      </c>
    </row>
    <row r="43" spans="1:7" ht="28.5" customHeight="1">
      <c r="A43" s="14" t="s">
        <v>32</v>
      </c>
      <c r="B43" s="16" t="s">
        <v>26</v>
      </c>
      <c r="C43" s="21">
        <v>2</v>
      </c>
      <c r="D43" s="16" t="s">
        <v>21</v>
      </c>
      <c r="E43" s="17">
        <f>3029174.06+1009724.68</f>
        <v>4038898.74</v>
      </c>
      <c r="F43" s="20">
        <v>45772</v>
      </c>
      <c r="G43" s="19" t="s">
        <v>44</v>
      </c>
    </row>
    <row r="44" spans="1:7" ht="28.5" customHeight="1">
      <c r="A44" s="47" t="s">
        <v>16</v>
      </c>
      <c r="B44" s="4" t="s">
        <v>17</v>
      </c>
      <c r="C44" s="5">
        <v>20</v>
      </c>
      <c r="D44" s="4" t="s">
        <v>21</v>
      </c>
      <c r="E44" s="6">
        <f>30695630.4+9693357</f>
        <v>40388987.399999999</v>
      </c>
      <c r="F44" s="8">
        <v>45797</v>
      </c>
      <c r="G44" s="9" t="s">
        <v>44</v>
      </c>
    </row>
    <row r="45" spans="1:7" ht="28.5" customHeight="1">
      <c r="A45" s="14" t="s">
        <v>27</v>
      </c>
      <c r="B45" s="16" t="s">
        <v>19</v>
      </c>
      <c r="C45" s="21">
        <v>17</v>
      </c>
      <c r="D45" s="16" t="s">
        <v>28</v>
      </c>
      <c r="E45" s="17">
        <v>35084600</v>
      </c>
      <c r="F45" s="20">
        <v>45840</v>
      </c>
      <c r="G45" s="19" t="s">
        <v>47</v>
      </c>
    </row>
    <row r="46" spans="1:7" ht="28.5" customHeight="1">
      <c r="A46" s="47" t="s">
        <v>36</v>
      </c>
      <c r="B46" s="4" t="s">
        <v>35</v>
      </c>
      <c r="C46" s="5">
        <v>24</v>
      </c>
      <c r="D46" s="4" t="s">
        <v>28</v>
      </c>
      <c r="E46" s="6">
        <v>49531200</v>
      </c>
      <c r="F46" s="8">
        <v>45853</v>
      </c>
      <c r="G46" s="9" t="s">
        <v>47</v>
      </c>
    </row>
    <row r="47" spans="1:7" ht="28.5" customHeight="1">
      <c r="A47" s="14" t="s">
        <v>56</v>
      </c>
      <c r="B47" s="16" t="s">
        <v>57</v>
      </c>
      <c r="C47" s="21">
        <v>1</v>
      </c>
      <c r="D47" s="16" t="s">
        <v>21</v>
      </c>
      <c r="E47" s="17">
        <v>2019449.37</v>
      </c>
      <c r="F47" s="20">
        <v>45863</v>
      </c>
      <c r="G47" s="19" t="s">
        <v>47</v>
      </c>
    </row>
    <row r="48" spans="1:7" ht="28.5" customHeight="1">
      <c r="A48" s="47" t="s">
        <v>36</v>
      </c>
      <c r="B48" s="4" t="s">
        <v>38</v>
      </c>
      <c r="C48" s="5">
        <v>10</v>
      </c>
      <c r="D48" s="4" t="s">
        <v>28</v>
      </c>
      <c r="E48" s="6">
        <v>20638000</v>
      </c>
      <c r="F48" s="8">
        <v>45869</v>
      </c>
      <c r="G48" s="9" t="s">
        <v>47</v>
      </c>
    </row>
    <row r="49" spans="1:8" ht="28.5" customHeight="1">
      <c r="A49" s="14" t="s">
        <v>36</v>
      </c>
      <c r="B49" s="16" t="s">
        <v>35</v>
      </c>
      <c r="C49" s="21">
        <v>2</v>
      </c>
      <c r="D49" s="16" t="s">
        <v>28</v>
      </c>
      <c r="E49" s="17">
        <v>4127600</v>
      </c>
      <c r="F49" s="20">
        <v>45869</v>
      </c>
      <c r="G49" s="19" t="s">
        <v>47</v>
      </c>
    </row>
    <row r="50" spans="1:8" ht="28.5" customHeight="1">
      <c r="A50" s="47" t="s">
        <v>27</v>
      </c>
      <c r="B50" s="4" t="s">
        <v>19</v>
      </c>
      <c r="C50" s="5">
        <v>15</v>
      </c>
      <c r="D50" s="4" t="s">
        <v>28</v>
      </c>
      <c r="E50" s="6">
        <v>30957000</v>
      </c>
      <c r="F50" s="67">
        <v>45854</v>
      </c>
      <c r="G50" s="9" t="s">
        <v>44</v>
      </c>
    </row>
    <row r="51" spans="1:8" ht="28.5" customHeight="1">
      <c r="A51" s="14" t="s">
        <v>58</v>
      </c>
      <c r="B51" s="16" t="s">
        <v>59</v>
      </c>
      <c r="C51" s="21">
        <v>10</v>
      </c>
      <c r="D51" s="16" t="s">
        <v>28</v>
      </c>
      <c r="E51" s="17">
        <v>20805693.399999999</v>
      </c>
      <c r="F51" s="68">
        <v>45863</v>
      </c>
      <c r="G51" s="19" t="s">
        <v>44</v>
      </c>
    </row>
    <row r="52" spans="1:8" ht="28.5" customHeight="1">
      <c r="A52" s="47" t="s">
        <v>16</v>
      </c>
      <c r="B52" s="4" t="s">
        <v>17</v>
      </c>
      <c r="C52" s="5">
        <v>17</v>
      </c>
      <c r="D52" s="4" t="s">
        <v>21</v>
      </c>
      <c r="E52" s="6">
        <f>25061366.68+9269272.61</f>
        <v>34330639.289999999</v>
      </c>
      <c r="F52" s="69">
        <v>45855</v>
      </c>
      <c r="G52" s="9" t="s">
        <v>44</v>
      </c>
    </row>
    <row r="53" spans="1:8" ht="28.5" customHeight="1">
      <c r="A53" s="14" t="s">
        <v>40</v>
      </c>
      <c r="B53" s="16" t="s">
        <v>42</v>
      </c>
      <c r="C53" s="21">
        <f>8+35</f>
        <v>43</v>
      </c>
      <c r="D53" s="16" t="s">
        <v>60</v>
      </c>
      <c r="E53" s="17">
        <f>16155594.96+70680727.95</f>
        <v>86836322.909999996</v>
      </c>
      <c r="F53" s="68">
        <v>45859</v>
      </c>
      <c r="G53" s="19" t="s">
        <v>44</v>
      </c>
    </row>
    <row r="54" spans="1:8" ht="28.5" customHeight="1">
      <c r="A54" s="47" t="s">
        <v>36</v>
      </c>
      <c r="B54" s="4" t="s">
        <v>38</v>
      </c>
      <c r="C54" s="5">
        <v>11</v>
      </c>
      <c r="D54" s="4" t="s">
        <v>28</v>
      </c>
      <c r="E54" s="6">
        <v>22701800</v>
      </c>
      <c r="F54" s="69">
        <v>45859</v>
      </c>
      <c r="G54" s="9" t="s">
        <v>44</v>
      </c>
    </row>
    <row r="55" spans="1:8" ht="28.5" customHeight="1">
      <c r="A55" s="14" t="s">
        <v>61</v>
      </c>
      <c r="B55" s="16" t="s">
        <v>12</v>
      </c>
      <c r="C55" s="21">
        <v>12</v>
      </c>
      <c r="D55" s="16" t="s">
        <v>3</v>
      </c>
      <c r="E55" s="17">
        <v>26872447.920000002</v>
      </c>
      <c r="F55" s="68">
        <v>45863</v>
      </c>
      <c r="G55" s="19" t="s">
        <v>44</v>
      </c>
    </row>
    <row r="56" spans="1:8" ht="28.5" customHeight="1">
      <c r="A56" s="47" t="s">
        <v>36</v>
      </c>
      <c r="B56" s="4" t="s">
        <v>38</v>
      </c>
      <c r="C56" s="5">
        <v>4</v>
      </c>
      <c r="D56" s="4" t="s">
        <v>28</v>
      </c>
      <c r="E56" s="6">
        <v>8255200</v>
      </c>
      <c r="F56" s="69">
        <v>45894</v>
      </c>
      <c r="G56" s="9" t="s">
        <v>44</v>
      </c>
      <c r="H56" s="2"/>
    </row>
    <row r="57" spans="1:8" ht="28.5" customHeight="1">
      <c r="A57" s="14" t="s">
        <v>62</v>
      </c>
      <c r="B57" s="16" t="s">
        <v>63</v>
      </c>
      <c r="C57" s="21">
        <v>10</v>
      </c>
      <c r="D57" s="16" t="s">
        <v>21</v>
      </c>
      <c r="E57" s="17">
        <f>7572935.15+7270017.75+5351540.8</f>
        <v>20194493.699999999</v>
      </c>
      <c r="F57" s="68">
        <v>45894</v>
      </c>
      <c r="G57" s="19" t="s">
        <v>44</v>
      </c>
    </row>
    <row r="58" spans="1:8" ht="28.5" customHeight="1">
      <c r="A58" s="47" t="s">
        <v>64</v>
      </c>
      <c r="B58" s="4" t="s">
        <v>65</v>
      </c>
      <c r="C58" s="5">
        <v>2</v>
      </c>
      <c r="D58" s="4" t="s">
        <v>21</v>
      </c>
      <c r="E58" s="6">
        <f>2908007.1+1130891.64</f>
        <v>4038898.74</v>
      </c>
      <c r="F58" s="69">
        <v>45882</v>
      </c>
      <c r="G58" s="9" t="s">
        <v>44</v>
      </c>
    </row>
    <row r="59" spans="1:8" ht="28.5" customHeight="1">
      <c r="A59" s="41" t="s">
        <v>81</v>
      </c>
      <c r="B59" s="16" t="s">
        <v>66</v>
      </c>
      <c r="C59" s="21">
        <v>1</v>
      </c>
      <c r="D59" s="16" t="s">
        <v>21</v>
      </c>
      <c r="E59" s="17">
        <v>2019449.37</v>
      </c>
      <c r="F59" s="68">
        <v>45909</v>
      </c>
      <c r="G59" s="19" t="s">
        <v>44</v>
      </c>
      <c r="H59" s="2"/>
    </row>
    <row r="60" spans="1:8" ht="28.5" customHeight="1">
      <c r="A60" s="42" t="s">
        <v>82</v>
      </c>
      <c r="B60" s="4" t="s">
        <v>66</v>
      </c>
      <c r="C60" s="5">
        <v>1</v>
      </c>
      <c r="D60" s="4" t="s">
        <v>21</v>
      </c>
      <c r="E60" s="6">
        <v>2019449.37</v>
      </c>
      <c r="F60" s="69">
        <v>45909</v>
      </c>
      <c r="G60" s="9" t="s">
        <v>5</v>
      </c>
    </row>
    <row r="61" spans="1:8" ht="28.5" customHeight="1">
      <c r="A61" s="41" t="s">
        <v>82</v>
      </c>
      <c r="B61" s="16" t="s">
        <v>66</v>
      </c>
      <c r="C61" s="21">
        <v>1</v>
      </c>
      <c r="D61" s="16" t="s">
        <v>67</v>
      </c>
      <c r="E61" s="17">
        <v>2019449.37</v>
      </c>
      <c r="F61" s="68">
        <v>45911</v>
      </c>
      <c r="G61" s="19" t="s">
        <v>44</v>
      </c>
    </row>
    <row r="62" spans="1:8" ht="28.5" customHeight="1">
      <c r="A62" s="42" t="s">
        <v>82</v>
      </c>
      <c r="B62" s="4" t="s">
        <v>66</v>
      </c>
      <c r="C62" s="5">
        <v>1</v>
      </c>
      <c r="D62" s="4" t="s">
        <v>21</v>
      </c>
      <c r="E62" s="6">
        <v>2019449.37</v>
      </c>
      <c r="F62" s="69">
        <v>45917</v>
      </c>
      <c r="G62" s="9" t="s">
        <v>5</v>
      </c>
    </row>
    <row r="63" spans="1:8" ht="28.5" customHeight="1">
      <c r="A63" s="41" t="s">
        <v>16</v>
      </c>
      <c r="B63" s="16" t="s">
        <v>17</v>
      </c>
      <c r="C63" s="21">
        <v>10</v>
      </c>
      <c r="D63" s="16" t="s">
        <v>21</v>
      </c>
      <c r="E63" s="17">
        <f>14387129.9+5594994.9</f>
        <v>19982124.800000001</v>
      </c>
      <c r="F63" s="68">
        <v>45911</v>
      </c>
      <c r="G63" s="19" t="s">
        <v>44</v>
      </c>
      <c r="H63" s="1"/>
    </row>
    <row r="64" spans="1:8" ht="28.5" customHeight="1">
      <c r="A64" s="42" t="s">
        <v>32</v>
      </c>
      <c r="B64" s="4" t="s">
        <v>15</v>
      </c>
      <c r="C64" s="5">
        <v>20</v>
      </c>
      <c r="D64" s="4" t="s">
        <v>21</v>
      </c>
      <c r="E64" s="6">
        <f>14986593.6+4995531.2+14986593.6+4995531.2</f>
        <v>39964249.600000001</v>
      </c>
      <c r="F64" s="69">
        <v>45919</v>
      </c>
      <c r="G64" s="9" t="s">
        <v>44</v>
      </c>
      <c r="H64" s="1"/>
    </row>
    <row r="65" spans="1:8" ht="28.5" customHeight="1">
      <c r="A65" s="41" t="s">
        <v>36</v>
      </c>
      <c r="B65" s="16" t="s">
        <v>38</v>
      </c>
      <c r="C65" s="21">
        <v>1</v>
      </c>
      <c r="D65" s="16" t="s">
        <v>28</v>
      </c>
      <c r="E65" s="17">
        <v>1918493.06</v>
      </c>
      <c r="F65" s="68">
        <v>45930</v>
      </c>
      <c r="G65" s="19" t="s">
        <v>44</v>
      </c>
    </row>
    <row r="66" spans="1:8" ht="28.5" customHeight="1">
      <c r="A66" s="42" t="s">
        <v>36</v>
      </c>
      <c r="B66" s="4" t="s">
        <v>35</v>
      </c>
      <c r="C66" s="5">
        <v>5</v>
      </c>
      <c r="D66" s="4" t="s">
        <v>28</v>
      </c>
      <c r="E66" s="6">
        <v>9592465.3000000007</v>
      </c>
      <c r="F66" s="69">
        <v>45930</v>
      </c>
      <c r="G66" s="9" t="s">
        <v>47</v>
      </c>
    </row>
    <row r="67" spans="1:8" ht="28.5" customHeight="1">
      <c r="A67" s="41" t="s">
        <v>40</v>
      </c>
      <c r="B67" s="16" t="s">
        <v>41</v>
      </c>
      <c r="C67" s="21">
        <v>20</v>
      </c>
      <c r="D67" s="16" t="s">
        <v>68</v>
      </c>
      <c r="E67" s="17">
        <v>39964249.600000001</v>
      </c>
      <c r="F67" s="68">
        <v>45945</v>
      </c>
      <c r="G67" s="19" t="s">
        <v>44</v>
      </c>
    </row>
    <row r="68" spans="1:8" ht="28.5" customHeight="1">
      <c r="A68" s="42" t="s">
        <v>69</v>
      </c>
      <c r="B68" s="4" t="s">
        <v>19</v>
      </c>
      <c r="C68" s="5" t="s">
        <v>70</v>
      </c>
      <c r="D68" s="4" t="s">
        <v>28</v>
      </c>
      <c r="E68" s="6">
        <v>1165118.8400000001</v>
      </c>
      <c r="F68" s="69">
        <v>45958</v>
      </c>
      <c r="G68" s="9" t="s">
        <v>5</v>
      </c>
      <c r="H68" s="1"/>
    </row>
    <row r="69" spans="1:8" ht="28.5" customHeight="1">
      <c r="A69" s="41" t="s">
        <v>71</v>
      </c>
      <c r="B69" s="16" t="s">
        <v>72</v>
      </c>
      <c r="C69" s="21">
        <v>30</v>
      </c>
      <c r="D69" s="16" t="s">
        <v>28</v>
      </c>
      <c r="E69" s="17">
        <v>57554791.799999997</v>
      </c>
      <c r="F69" s="68">
        <v>45972</v>
      </c>
      <c r="G69" s="19" t="s">
        <v>44</v>
      </c>
      <c r="H69" s="1"/>
    </row>
    <row r="70" spans="1:8" ht="28.5" customHeight="1">
      <c r="A70" s="42" t="s">
        <v>13</v>
      </c>
      <c r="B70" s="4" t="s">
        <v>14</v>
      </c>
      <c r="C70" s="5">
        <v>6</v>
      </c>
      <c r="D70" s="4" t="s">
        <v>3</v>
      </c>
      <c r="E70" s="6">
        <v>12948112.560000001</v>
      </c>
      <c r="F70" s="69">
        <v>45974</v>
      </c>
      <c r="G70" s="9" t="s">
        <v>44</v>
      </c>
      <c r="H70" s="1"/>
    </row>
    <row r="71" spans="1:8" ht="28.5" customHeight="1">
      <c r="A71" s="41" t="s">
        <v>79</v>
      </c>
      <c r="B71" s="16" t="s">
        <v>18</v>
      </c>
      <c r="C71" s="21">
        <v>5</v>
      </c>
      <c r="D71" s="16" t="s">
        <v>3</v>
      </c>
      <c r="E71" s="17">
        <v>10790093.800000001</v>
      </c>
      <c r="F71" s="68">
        <v>45975</v>
      </c>
      <c r="G71" s="19" t="s">
        <v>44</v>
      </c>
      <c r="H71" s="1"/>
    </row>
    <row r="72" spans="1:8" ht="28.5" customHeight="1">
      <c r="A72" s="42" t="s">
        <v>69</v>
      </c>
      <c r="B72" s="4" t="s">
        <v>19</v>
      </c>
      <c r="C72" s="5" t="s">
        <v>73</v>
      </c>
      <c r="D72" s="4" t="s">
        <v>28</v>
      </c>
      <c r="E72" s="6">
        <v>2996019.84</v>
      </c>
      <c r="F72" s="69">
        <v>45958</v>
      </c>
      <c r="G72" s="9" t="s">
        <v>5</v>
      </c>
      <c r="H72" s="45"/>
    </row>
    <row r="73" spans="1:8" ht="28.5" customHeight="1">
      <c r="A73" s="41" t="s">
        <v>54</v>
      </c>
      <c r="B73" s="16" t="s">
        <v>37</v>
      </c>
      <c r="C73" s="21">
        <v>15</v>
      </c>
      <c r="D73" s="16" t="s">
        <v>28</v>
      </c>
      <c r="E73" s="17">
        <v>30957000</v>
      </c>
      <c r="F73" s="68">
        <v>46019</v>
      </c>
      <c r="G73" s="19" t="s">
        <v>47</v>
      </c>
      <c r="H73" s="1"/>
    </row>
    <row r="74" spans="1:8" ht="28.5" customHeight="1">
      <c r="A74" s="42" t="s">
        <v>71</v>
      </c>
      <c r="B74" s="4" t="s">
        <v>72</v>
      </c>
      <c r="C74" s="5">
        <v>24</v>
      </c>
      <c r="D74" s="4" t="s">
        <v>28</v>
      </c>
      <c r="E74" s="6">
        <v>46043833.439999998</v>
      </c>
      <c r="F74" s="69">
        <v>46020</v>
      </c>
      <c r="G74" s="9" t="s">
        <v>47</v>
      </c>
      <c r="H74" s="1"/>
    </row>
    <row r="75" spans="1:8" ht="28.5" customHeight="1">
      <c r="A75" s="41" t="s">
        <v>58</v>
      </c>
      <c r="B75" s="16" t="s">
        <v>59</v>
      </c>
      <c r="C75" s="21">
        <v>8</v>
      </c>
      <c r="D75" s="16" t="s">
        <v>28</v>
      </c>
      <c r="E75" s="17">
        <f>11050520.03+4297424.45</f>
        <v>15347944.48</v>
      </c>
      <c r="F75" s="68">
        <v>46021</v>
      </c>
      <c r="G75" s="19" t="s">
        <v>47</v>
      </c>
      <c r="H75" s="1"/>
    </row>
    <row r="76" spans="1:8" ht="28.5" customHeight="1">
      <c r="A76" s="42" t="s">
        <v>62</v>
      </c>
      <c r="B76" s="4" t="s">
        <v>63</v>
      </c>
      <c r="C76" s="5">
        <v>10</v>
      </c>
      <c r="D76" s="4" t="s">
        <v>74</v>
      </c>
      <c r="E76" s="6">
        <f>14586951.1+5395173.7</f>
        <v>19982124.800000001</v>
      </c>
      <c r="F76" s="69">
        <v>45993</v>
      </c>
      <c r="G76" s="9" t="s">
        <v>44</v>
      </c>
      <c r="H76" s="1"/>
    </row>
    <row r="77" spans="1:8" ht="28.5" customHeight="1">
      <c r="A77" s="41" t="s">
        <v>62</v>
      </c>
      <c r="B77" s="16" t="s">
        <v>75</v>
      </c>
      <c r="C77" s="21">
        <v>6</v>
      </c>
      <c r="D77" s="16" t="s">
        <v>74</v>
      </c>
      <c r="E77" s="17">
        <f>8752170.66+3237104.22</f>
        <v>11989274.880000001</v>
      </c>
      <c r="F77" s="68">
        <v>45994</v>
      </c>
      <c r="G77" s="19" t="s">
        <v>44</v>
      </c>
      <c r="H77" s="1"/>
    </row>
    <row r="78" spans="1:8" ht="28.5" customHeight="1">
      <c r="A78" s="42" t="s">
        <v>40</v>
      </c>
      <c r="B78" s="4" t="s">
        <v>41</v>
      </c>
      <c r="C78" s="5">
        <v>3</v>
      </c>
      <c r="D78" s="4" t="s">
        <v>74</v>
      </c>
      <c r="E78" s="6">
        <v>5994637.4400000004</v>
      </c>
      <c r="F78" s="69">
        <v>46008</v>
      </c>
      <c r="G78" s="9" t="s">
        <v>44</v>
      </c>
      <c r="H78" s="1"/>
    </row>
    <row r="79" spans="1:8" ht="28.5" customHeight="1">
      <c r="A79" s="41" t="s">
        <v>79</v>
      </c>
      <c r="B79" s="16" t="s">
        <v>18</v>
      </c>
      <c r="C79" s="21">
        <v>17</v>
      </c>
      <c r="D79" s="16" t="s">
        <v>74</v>
      </c>
      <c r="E79" s="17">
        <f>22080247.87+11889364.29</f>
        <v>33969612.159999996</v>
      </c>
      <c r="F79" s="68">
        <v>46000</v>
      </c>
      <c r="G79" s="19" t="s">
        <v>44</v>
      </c>
      <c r="H79" s="1"/>
    </row>
    <row r="80" spans="1:8" ht="28.5" customHeight="1">
      <c r="A80" s="42" t="s">
        <v>79</v>
      </c>
      <c r="B80" s="4" t="s">
        <v>8</v>
      </c>
      <c r="C80" s="5">
        <v>3</v>
      </c>
      <c r="D80" s="4" t="s">
        <v>74</v>
      </c>
      <c r="E80" s="6">
        <f>3896514.33+2098123.11</f>
        <v>5994637.4399999995</v>
      </c>
      <c r="F80" s="69">
        <v>46014</v>
      </c>
      <c r="G80" s="9" t="s">
        <v>44</v>
      </c>
      <c r="H80" s="1"/>
    </row>
    <row r="81" spans="1:9" ht="28.5" customHeight="1">
      <c r="A81" s="41" t="s">
        <v>40</v>
      </c>
      <c r="B81" s="16" t="s">
        <v>42</v>
      </c>
      <c r="C81" s="21">
        <v>2</v>
      </c>
      <c r="D81" s="16" t="s">
        <v>74</v>
      </c>
      <c r="E81" s="17">
        <v>3996424.96</v>
      </c>
      <c r="F81" s="68">
        <v>46008</v>
      </c>
      <c r="G81" s="19" t="s">
        <v>44</v>
      </c>
      <c r="H81" s="1"/>
    </row>
    <row r="82" spans="1:9" ht="28.5" customHeight="1">
      <c r="A82" s="42" t="s">
        <v>13</v>
      </c>
      <c r="B82" s="4" t="s">
        <v>14</v>
      </c>
      <c r="C82" s="5">
        <v>6</v>
      </c>
      <c r="D82" s="4" t="s">
        <v>74</v>
      </c>
      <c r="E82" s="6">
        <v>11989274.880000001</v>
      </c>
      <c r="F82" s="69">
        <v>46020</v>
      </c>
      <c r="G82" s="9" t="s">
        <v>44</v>
      </c>
      <c r="H82" s="1"/>
    </row>
    <row r="83" spans="1:9" ht="28.5" customHeight="1">
      <c r="A83" s="41" t="s">
        <v>76</v>
      </c>
      <c r="B83" s="16" t="s">
        <v>77</v>
      </c>
      <c r="C83" s="21">
        <v>25</v>
      </c>
      <c r="D83" s="16" t="s">
        <v>28</v>
      </c>
      <c r="E83" s="17">
        <v>47962326.5</v>
      </c>
      <c r="F83" s="68">
        <v>46021</v>
      </c>
      <c r="G83" s="19" t="s">
        <v>44</v>
      </c>
      <c r="H83" s="1"/>
    </row>
    <row r="84" spans="1:9" ht="28.5" customHeight="1">
      <c r="A84" s="42" t="s">
        <v>71</v>
      </c>
      <c r="B84" s="4" t="s">
        <v>72</v>
      </c>
      <c r="C84" s="5">
        <v>15</v>
      </c>
      <c r="D84" s="4" t="s">
        <v>28</v>
      </c>
      <c r="E84" s="6">
        <v>28777395.899999999</v>
      </c>
      <c r="F84" s="69">
        <v>46020</v>
      </c>
      <c r="G84" s="9" t="s">
        <v>44</v>
      </c>
      <c r="H84" s="1"/>
    </row>
    <row r="85" spans="1:9" ht="28.5" customHeight="1">
      <c r="A85" s="41" t="s">
        <v>78</v>
      </c>
      <c r="B85" s="16" t="s">
        <v>8</v>
      </c>
      <c r="C85" s="21">
        <v>30</v>
      </c>
      <c r="D85" s="16" t="s">
        <v>74</v>
      </c>
      <c r="E85" s="17">
        <f>38965143.36+20981231.04</f>
        <v>59946374.399999999</v>
      </c>
      <c r="F85" s="68">
        <v>46020</v>
      </c>
      <c r="G85" s="19" t="s">
        <v>44</v>
      </c>
      <c r="H85" s="1"/>
    </row>
    <row r="86" spans="1:9" ht="28.5" customHeight="1">
      <c r="A86" s="60" t="s">
        <v>58</v>
      </c>
      <c r="B86" s="62" t="s">
        <v>59</v>
      </c>
      <c r="C86" s="64">
        <v>10</v>
      </c>
      <c r="D86" s="62" t="s">
        <v>28</v>
      </c>
      <c r="E86" s="66">
        <v>19184930.600000001</v>
      </c>
      <c r="F86" s="70">
        <v>46076</v>
      </c>
      <c r="G86" s="73" t="s">
        <v>44</v>
      </c>
      <c r="H86" s="1"/>
    </row>
    <row r="87" spans="1:9" ht="28.5" customHeight="1">
      <c r="A87" s="41" t="s">
        <v>85</v>
      </c>
      <c r="B87" s="16" t="s">
        <v>86</v>
      </c>
      <c r="C87" s="21">
        <v>10</v>
      </c>
      <c r="D87" s="16" t="s">
        <v>28</v>
      </c>
      <c r="E87" s="17">
        <v>19184930.600000001</v>
      </c>
      <c r="F87" s="68">
        <v>46062</v>
      </c>
      <c r="G87" s="19" t="s">
        <v>44</v>
      </c>
      <c r="H87" s="1"/>
    </row>
    <row r="88" spans="1:9" ht="28.5" customHeight="1">
      <c r="A88" s="60" t="s">
        <v>32</v>
      </c>
      <c r="B88" s="62" t="s">
        <v>15</v>
      </c>
      <c r="C88" s="64">
        <v>3</v>
      </c>
      <c r="D88" s="62" t="s">
        <v>88</v>
      </c>
      <c r="E88" s="66">
        <v>9178515.9000000004</v>
      </c>
      <c r="F88" s="70">
        <v>46072</v>
      </c>
      <c r="G88" s="73" t="s">
        <v>44</v>
      </c>
      <c r="H88" s="1"/>
    </row>
    <row r="89" spans="1:9" ht="28.5" customHeight="1" thickBot="1">
      <c r="A89" s="53" t="s">
        <v>76</v>
      </c>
      <c r="B89" s="54" t="s">
        <v>87</v>
      </c>
      <c r="C89" s="55">
        <v>20</v>
      </c>
      <c r="D89" s="54" t="s">
        <v>28</v>
      </c>
      <c r="E89" s="56">
        <v>38369861.200000003</v>
      </c>
      <c r="F89" s="74">
        <v>46066</v>
      </c>
      <c r="G89" s="57" t="s">
        <v>44</v>
      </c>
      <c r="H89" s="1"/>
    </row>
    <row r="90" spans="1:9" ht="28.5" customHeight="1" thickBot="1">
      <c r="A90" s="22" t="s">
        <v>48</v>
      </c>
      <c r="B90" s="23"/>
      <c r="C90" s="23"/>
      <c r="D90" s="23"/>
      <c r="E90" s="43">
        <f>SUM(E4:E32)+E62+E60+E68+E72</f>
        <v>764237351.96999991</v>
      </c>
      <c r="F90" s="24"/>
      <c r="G90" s="25"/>
      <c r="H90" s="1"/>
      <c r="I90" s="1"/>
    </row>
    <row r="91" spans="1:9" ht="28.5" customHeight="1" thickBot="1">
      <c r="A91" s="26" t="s">
        <v>49</v>
      </c>
      <c r="B91" s="27"/>
      <c r="C91" s="27"/>
      <c r="D91" s="27"/>
      <c r="E91" s="44">
        <f>E33+E34+E45+E46+E47+E48+E49+E66+E73+E74+E75</f>
        <v>251755981.25</v>
      </c>
      <c r="F91" s="28"/>
      <c r="G91" s="29"/>
      <c r="H91" s="1"/>
      <c r="I91" s="1"/>
    </row>
    <row r="92" spans="1:9" ht="28.5" customHeight="1" thickBot="1">
      <c r="A92" s="30" t="s">
        <v>50</v>
      </c>
      <c r="B92" s="31"/>
      <c r="C92" s="31"/>
      <c r="D92" s="31"/>
      <c r="E92" s="32">
        <f>SUM(E35:E44)+E50+E51+E52+E53+E54+E55+E56+E57+E58+E59+E61+E63+E64+E65+E67+E69+E70+E71+E76+E77+E78+E79+E80+E81+E82+E83+E84+E85+E86+E87+E88+E89</f>
        <v>973195742.58000004</v>
      </c>
      <c r="F92" s="40"/>
      <c r="G92" s="33"/>
      <c r="H92" s="1"/>
      <c r="I92" s="1"/>
    </row>
    <row r="93" spans="1:9" ht="28.5" customHeight="1" thickBot="1">
      <c r="A93" s="35" t="s">
        <v>51</v>
      </c>
      <c r="B93" s="36"/>
      <c r="C93" s="36"/>
      <c r="D93" s="36"/>
      <c r="E93" s="37">
        <f>SUM(E4:E89)</f>
        <v>1989189075.7999997</v>
      </c>
      <c r="F93" s="36"/>
      <c r="G93" s="38"/>
      <c r="H93" s="2"/>
      <c r="I93" s="1"/>
    </row>
    <row r="94" spans="1:9" ht="19.5" customHeight="1">
      <c r="A94" s="34" t="s">
        <v>89</v>
      </c>
      <c r="E94" s="1"/>
      <c r="I94" s="1"/>
    </row>
    <row r="95" spans="1:9" ht="19.5" customHeight="1">
      <c r="A95" t="s">
        <v>83</v>
      </c>
      <c r="E95" s="2"/>
      <c r="F95" s="1"/>
      <c r="I95" s="1"/>
    </row>
    <row r="96" spans="1:9">
      <c r="A96" t="s">
        <v>84</v>
      </c>
      <c r="E96" s="2"/>
    </row>
    <row r="97" spans="5:6">
      <c r="E97" s="2"/>
      <c r="F97" s="2"/>
    </row>
    <row r="103" spans="5:6">
      <c r="F103" t="s">
        <v>90</v>
      </c>
    </row>
  </sheetData>
  <autoFilter ref="A3:G95"/>
  <mergeCells count="2">
    <mergeCell ref="A16:A18"/>
    <mergeCell ref="A1:G1"/>
  </mergeCells>
  <printOptions horizontalCentered="1"/>
  <pageMargins left="0.11811023622047245" right="0.11811023622047245" top="0.55000000000000004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</vt:lpstr>
      <vt:lpstr>Controle!Area_de_impressao</vt:lpstr>
      <vt:lpstr>Controle!Titulos_de_impressao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s970832</dc:creator>
  <cp:lastModifiedBy>s1218220</cp:lastModifiedBy>
  <cp:lastPrinted>2025-11-10T13:19:09Z</cp:lastPrinted>
  <dcterms:created xsi:type="dcterms:W3CDTF">2023-12-20T16:42:37Z</dcterms:created>
  <dcterms:modified xsi:type="dcterms:W3CDTF">2026-03-09T16:55:17Z</dcterms:modified>
</cp:coreProperties>
</file>