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14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d895952\OneDrive - rede.sp\!DREST\Relatórios\Anuais\2025\"/>
    </mc:Choice>
  </mc:AlternateContent>
  <xr:revisionPtr revIDLastSave="1" documentId="11_6093AC168497130D242281D8FCAC32456D4F5A6D" xr6:coauthVersionLast="47" xr6:coauthVersionMax="47" xr10:uidLastSave="{8C88E14B-233C-471A-88DC-12051F3CD3E8}"/>
  <bookViews>
    <workbookView xWindow="0" yWindow="0" windowWidth="28800" windowHeight="11580" tabRatio="908" xr2:uid="{00000000-000D-0000-FFFF-FFFF00000000}"/>
  </bookViews>
  <sheets>
    <sheet name="Texto" sheetId="12" r:id="rId1"/>
    <sheet name="Histórico de Protocolos " sheetId="21" r:id="rId2"/>
    <sheet name="Evolução Mensal dos Protocolos" sheetId="2" r:id="rId3"/>
    <sheet name="Canais_atendimento" sheetId="29" r:id="rId4"/>
    <sheet name="10+_Assuntos_2025" sheetId="33" r:id="rId5"/>
    <sheet name="Assuntos" sheetId="31" r:id="rId6"/>
    <sheet name="Denúncia_2025" sheetId="38" r:id="rId7"/>
    <sheet name="10+ Subs - 2025" sheetId="37" r:id="rId8"/>
    <sheet name="Subprefeituras" sheetId="36" r:id="rId9"/>
    <sheet name="10+_UNIDADES_2025" sheetId="35" r:id="rId10"/>
    <sheet name="UNIDADES" sheetId="34" r:id="rId11"/>
  </sheets>
  <externalReferences>
    <externalReference r:id="rId12"/>
  </externalReferences>
  <definedNames>
    <definedName name="__xlchart.0" hidden="1">'Histórico de Protocolos '!#REF!</definedName>
    <definedName name="__xlchart.1" hidden="1">'Histórico de Protocolos '!#REF!</definedName>
    <definedName name="__xlchart.2" hidden="1">'Histórico de Protocolos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38" l="1"/>
  <c r="O7" i="38"/>
  <c r="O8" i="38"/>
  <c r="L13" i="29"/>
  <c r="L6" i="29"/>
  <c r="L7" i="29"/>
  <c r="L8" i="29"/>
  <c r="L9" i="29"/>
  <c r="L10" i="29"/>
  <c r="L11" i="29"/>
  <c r="L5" i="29"/>
  <c r="I5" i="29"/>
  <c r="J6" i="29"/>
  <c r="J7" i="29"/>
  <c r="J8" i="29"/>
  <c r="J9" i="29"/>
  <c r="J10" i="29"/>
  <c r="J11" i="29"/>
  <c r="J12" i="29"/>
  <c r="J13" i="29"/>
  <c r="I6" i="29" l="1"/>
  <c r="I7" i="29"/>
  <c r="I8" i="29"/>
  <c r="I9" i="29"/>
  <c r="I10" i="29"/>
  <c r="I11" i="29"/>
  <c r="I12" i="29"/>
  <c r="I13" i="29"/>
  <c r="K5" i="29" s="1"/>
  <c r="K12" i="29" l="1"/>
  <c r="R2" i="33"/>
  <c r="J5" i="29"/>
  <c r="C10" i="21" l="1"/>
  <c r="B11" i="21"/>
  <c r="B12" i="21"/>
  <c r="N6" i="38" l="1"/>
  <c r="N7" i="38"/>
  <c r="N8" i="38"/>
  <c r="B9" i="38"/>
  <c r="C9" i="38"/>
  <c r="D9" i="38"/>
  <c r="E9" i="38"/>
  <c r="F9" i="38"/>
  <c r="G9" i="38"/>
  <c r="H9" i="38"/>
  <c r="I9" i="38"/>
  <c r="J9" i="38"/>
  <c r="K9" i="38"/>
  <c r="L9" i="38"/>
  <c r="M9" i="38"/>
  <c r="B10" i="38"/>
  <c r="B15" i="38" s="1"/>
  <c r="C10" i="38"/>
  <c r="C15" i="38" s="1"/>
  <c r="D10" i="38"/>
  <c r="D15" i="38" s="1"/>
  <c r="E10" i="38"/>
  <c r="E15" i="38" s="1"/>
  <c r="F10" i="38"/>
  <c r="F15" i="38" s="1"/>
  <c r="G10" i="38"/>
  <c r="G15" i="38" s="1"/>
  <c r="H10" i="38"/>
  <c r="H15" i="38" s="1"/>
  <c r="I10" i="38"/>
  <c r="I15" i="38" s="1"/>
  <c r="J10" i="38"/>
  <c r="J15" i="38" s="1"/>
  <c r="K10" i="38"/>
  <c r="K15" i="38" s="1"/>
  <c r="L10" i="38"/>
  <c r="L15" i="38" s="1"/>
  <c r="M10" i="38"/>
  <c r="M15" i="38" s="1"/>
  <c r="N13" i="38"/>
  <c r="O13" i="38"/>
  <c r="O9" i="38" l="1"/>
  <c r="O15" i="38"/>
  <c r="N10" i="38"/>
  <c r="N15" i="38" s="1"/>
  <c r="P7" i="38" s="1"/>
  <c r="O10" i="38"/>
  <c r="N9" i="38"/>
  <c r="P6" i="38" l="1"/>
  <c r="P13" i="38"/>
  <c r="P8" i="38"/>
  <c r="N7" i="37"/>
  <c r="P7" i="37" s="1"/>
  <c r="O7" i="37"/>
  <c r="N8" i="37"/>
  <c r="P8" i="37" s="1"/>
  <c r="O8" i="37"/>
  <c r="N9" i="37"/>
  <c r="P9" i="37" s="1"/>
  <c r="O9" i="37"/>
  <c r="N10" i="37"/>
  <c r="P10" i="37" s="1"/>
  <c r="O10" i="37"/>
  <c r="N11" i="37"/>
  <c r="P11" i="37" s="1"/>
  <c r="O11" i="37"/>
  <c r="N12" i="37"/>
  <c r="P12" i="37" s="1"/>
  <c r="O12" i="37"/>
  <c r="N13" i="37"/>
  <c r="P13" i="37" s="1"/>
  <c r="O13" i="37"/>
  <c r="N14" i="37"/>
  <c r="P14" i="37" s="1"/>
  <c r="O14" i="37"/>
  <c r="N15" i="37"/>
  <c r="P15" i="37" s="1"/>
  <c r="O15" i="37"/>
  <c r="N16" i="37"/>
  <c r="P16" i="37" s="1"/>
  <c r="O16" i="37"/>
  <c r="B17" i="37"/>
  <c r="C17" i="37"/>
  <c r="D17" i="37"/>
  <c r="E17" i="37"/>
  <c r="F17" i="37"/>
  <c r="G17" i="37"/>
  <c r="H17" i="37"/>
  <c r="I17" i="37"/>
  <c r="J17" i="37"/>
  <c r="K17" i="37"/>
  <c r="L17" i="37"/>
  <c r="M17" i="37"/>
  <c r="N7" i="36"/>
  <c r="O7" i="36"/>
  <c r="N8" i="36"/>
  <c r="O8" i="36"/>
  <c r="N9" i="36"/>
  <c r="O9" i="36"/>
  <c r="N10" i="36"/>
  <c r="O10" i="36"/>
  <c r="N11" i="36"/>
  <c r="O11" i="36"/>
  <c r="N12" i="36"/>
  <c r="O12" i="36"/>
  <c r="N13" i="36"/>
  <c r="O13" i="36"/>
  <c r="N14" i="36"/>
  <c r="O14" i="36"/>
  <c r="N15" i="36"/>
  <c r="O15" i="36"/>
  <c r="N16" i="36"/>
  <c r="O16" i="36"/>
  <c r="N17" i="36"/>
  <c r="O17" i="36"/>
  <c r="N18" i="36"/>
  <c r="O18" i="36"/>
  <c r="N19" i="36"/>
  <c r="O19" i="36"/>
  <c r="N20" i="36"/>
  <c r="O20" i="36"/>
  <c r="N21" i="36"/>
  <c r="O21" i="36"/>
  <c r="N22" i="36"/>
  <c r="O22" i="36"/>
  <c r="N23" i="36"/>
  <c r="O23" i="36"/>
  <c r="N24" i="36"/>
  <c r="O24" i="36"/>
  <c r="N25" i="36"/>
  <c r="O25" i="36"/>
  <c r="N26" i="36"/>
  <c r="O26" i="36"/>
  <c r="N27" i="36"/>
  <c r="O27" i="36"/>
  <c r="N28" i="36"/>
  <c r="O28" i="36"/>
  <c r="N29" i="36"/>
  <c r="O29" i="36"/>
  <c r="N30" i="36"/>
  <c r="O30" i="36"/>
  <c r="N31" i="36"/>
  <c r="O31" i="36"/>
  <c r="N32" i="36"/>
  <c r="O32" i="36"/>
  <c r="N33" i="36"/>
  <c r="O33" i="36"/>
  <c r="N34" i="36"/>
  <c r="O34" i="36"/>
  <c r="N35" i="36"/>
  <c r="O35" i="36"/>
  <c r="N36" i="36"/>
  <c r="O36" i="36"/>
  <c r="N37" i="36"/>
  <c r="O37" i="36"/>
  <c r="N38" i="36"/>
  <c r="O38" i="36"/>
  <c r="B39" i="36"/>
  <c r="P1" i="37" s="1"/>
  <c r="C39" i="36"/>
  <c r="D39" i="36"/>
  <c r="E39" i="36"/>
  <c r="F39" i="36"/>
  <c r="G39" i="36"/>
  <c r="H39" i="36"/>
  <c r="I39" i="36"/>
  <c r="J39" i="36"/>
  <c r="K39" i="36"/>
  <c r="L39" i="36"/>
  <c r="M39" i="36"/>
  <c r="O39" i="36" l="1"/>
  <c r="N17" i="37"/>
  <c r="P17" i="37" s="1"/>
  <c r="O17" i="37"/>
  <c r="P10" i="38"/>
  <c r="P15" i="38" s="1"/>
  <c r="P18" i="37"/>
  <c r="N39" i="36"/>
  <c r="P38" i="36" s="1"/>
  <c r="P30" i="36"/>
  <c r="P8" i="36"/>
  <c r="P36" i="36" l="1"/>
  <c r="P25" i="36"/>
  <c r="P9" i="36"/>
  <c r="P26" i="36"/>
  <c r="P31" i="36"/>
  <c r="P7" i="36"/>
  <c r="P32" i="36"/>
  <c r="P35" i="36"/>
  <c r="P27" i="36"/>
  <c r="P19" i="36"/>
  <c r="P11" i="36"/>
  <c r="P22" i="36"/>
  <c r="P20" i="36"/>
  <c r="P12" i="36"/>
  <c r="P33" i="36"/>
  <c r="P17" i="36"/>
  <c r="P28" i="36"/>
  <c r="P18" i="36"/>
  <c r="P16" i="36"/>
  <c r="P23" i="36"/>
  <c r="P15" i="36"/>
  <c r="P34" i="36"/>
  <c r="P24" i="36"/>
  <c r="P37" i="36"/>
  <c r="P29" i="36"/>
  <c r="P21" i="36"/>
  <c r="P13" i="36"/>
  <c r="P10" i="36"/>
  <c r="P14" i="36"/>
  <c r="P39" i="36" l="1"/>
  <c r="N7" i="35"/>
  <c r="P7" i="35" s="1"/>
  <c r="O7" i="35"/>
  <c r="N8" i="35"/>
  <c r="P8" i="35" s="1"/>
  <c r="O8" i="35"/>
  <c r="N9" i="35"/>
  <c r="P9" i="35" s="1"/>
  <c r="O9" i="35"/>
  <c r="N10" i="35"/>
  <c r="P10" i="35" s="1"/>
  <c r="O10" i="35"/>
  <c r="N11" i="35"/>
  <c r="P11" i="35" s="1"/>
  <c r="O11" i="35"/>
  <c r="N12" i="35"/>
  <c r="P12" i="35" s="1"/>
  <c r="O12" i="35"/>
  <c r="N13" i="35"/>
  <c r="P13" i="35" s="1"/>
  <c r="O13" i="35"/>
  <c r="N14" i="35"/>
  <c r="P14" i="35" s="1"/>
  <c r="O14" i="35"/>
  <c r="N15" i="35"/>
  <c r="P15" i="35" s="1"/>
  <c r="O15" i="35"/>
  <c r="N16" i="35"/>
  <c r="P16" i="35" s="1"/>
  <c r="O16" i="35"/>
  <c r="B17" i="35"/>
  <c r="C17" i="35"/>
  <c r="D17" i="35"/>
  <c r="E17" i="35"/>
  <c r="F17" i="35"/>
  <c r="G17" i="35"/>
  <c r="H17" i="35"/>
  <c r="I17" i="35"/>
  <c r="J17" i="35"/>
  <c r="K17" i="35"/>
  <c r="L17" i="35"/>
  <c r="M17" i="35"/>
  <c r="N7" i="34"/>
  <c r="O7" i="34"/>
  <c r="N8" i="34"/>
  <c r="O8" i="34"/>
  <c r="N9" i="34"/>
  <c r="O9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B73" i="34"/>
  <c r="P4" i="35" s="1"/>
  <c r="C73" i="34"/>
  <c r="D73" i="34"/>
  <c r="E73" i="34"/>
  <c r="F73" i="34"/>
  <c r="G73" i="34"/>
  <c r="H73" i="34"/>
  <c r="I73" i="34"/>
  <c r="J73" i="34"/>
  <c r="K73" i="34"/>
  <c r="L73" i="34"/>
  <c r="M73" i="34"/>
  <c r="O73" i="34" l="1"/>
  <c r="N73" i="34"/>
  <c r="P62" i="34" s="1"/>
  <c r="P68" i="34"/>
  <c r="P36" i="34"/>
  <c r="P70" i="34"/>
  <c r="P66" i="34"/>
  <c r="P34" i="34"/>
  <c r="P22" i="34"/>
  <c r="P48" i="34"/>
  <c r="P16" i="34"/>
  <c r="O17" i="35"/>
  <c r="N17" i="35"/>
  <c r="P17" i="35" l="1"/>
  <c r="P18" i="35" s="1"/>
  <c r="P49" i="34"/>
  <c r="P57" i="34"/>
  <c r="P65" i="34"/>
  <c r="P7" i="34"/>
  <c r="P31" i="34"/>
  <c r="P39" i="34"/>
  <c r="P47" i="34"/>
  <c r="P55" i="34"/>
  <c r="P63" i="34"/>
  <c r="P71" i="34"/>
  <c r="P13" i="34"/>
  <c r="P21" i="34"/>
  <c r="P29" i="34"/>
  <c r="P37" i="34"/>
  <c r="P45" i="34"/>
  <c r="P69" i="34"/>
  <c r="P15" i="34"/>
  <c r="P23" i="34"/>
  <c r="P19" i="34"/>
  <c r="P35" i="34"/>
  <c r="P53" i="34"/>
  <c r="P24" i="34"/>
  <c r="P56" i="34"/>
  <c r="P10" i="34"/>
  <c r="P42" i="34"/>
  <c r="P14" i="34"/>
  <c r="P12" i="34"/>
  <c r="P44" i="34"/>
  <c r="P9" i="34"/>
  <c r="P25" i="34"/>
  <c r="P41" i="34"/>
  <c r="P59" i="34"/>
  <c r="P32" i="34"/>
  <c r="P64" i="34"/>
  <c r="P18" i="34"/>
  <c r="P50" i="34"/>
  <c r="P30" i="34"/>
  <c r="P20" i="34"/>
  <c r="P52" i="34"/>
  <c r="P38" i="34"/>
  <c r="P11" i="34"/>
  <c r="P27" i="34"/>
  <c r="P43" i="34"/>
  <c r="P61" i="34"/>
  <c r="P8" i="34"/>
  <c r="P40" i="34"/>
  <c r="P72" i="34"/>
  <c r="P26" i="34"/>
  <c r="P58" i="34"/>
  <c r="P54" i="34"/>
  <c r="P28" i="34"/>
  <c r="P60" i="34"/>
  <c r="P46" i="34"/>
  <c r="P17" i="34"/>
  <c r="P33" i="34"/>
  <c r="P51" i="34"/>
  <c r="P67" i="34"/>
  <c r="P1" i="33"/>
  <c r="N7" i="33"/>
  <c r="O7" i="33"/>
  <c r="N8" i="33"/>
  <c r="O8" i="33"/>
  <c r="N9" i="33"/>
  <c r="O9" i="33"/>
  <c r="N10" i="33"/>
  <c r="O10" i="33"/>
  <c r="N11" i="33"/>
  <c r="O11" i="33"/>
  <c r="N12" i="33"/>
  <c r="O12" i="33"/>
  <c r="N13" i="33"/>
  <c r="O13" i="33"/>
  <c r="N14" i="33"/>
  <c r="O14" i="33"/>
  <c r="N15" i="33"/>
  <c r="O15" i="33"/>
  <c r="N16" i="33"/>
  <c r="O16" i="33"/>
  <c r="B17" i="33"/>
  <c r="C17" i="33"/>
  <c r="D17" i="33"/>
  <c r="E17" i="33"/>
  <c r="F17" i="33"/>
  <c r="G17" i="33"/>
  <c r="H17" i="33"/>
  <c r="I17" i="33"/>
  <c r="J17" i="33"/>
  <c r="K17" i="33"/>
  <c r="L17" i="33"/>
  <c r="M17" i="33"/>
  <c r="P73" i="34" l="1"/>
  <c r="N17" i="33"/>
  <c r="O17" i="33"/>
  <c r="P16" i="33"/>
  <c r="P11" i="33" l="1"/>
  <c r="P12" i="33"/>
  <c r="P8" i="33"/>
  <c r="P13" i="33"/>
  <c r="P9" i="33"/>
  <c r="P17" i="33"/>
  <c r="P18" i="33" s="1"/>
  <c r="P15" i="33"/>
  <c r="P14" i="33"/>
  <c r="P7" i="33"/>
  <c r="P10" i="33"/>
  <c r="C18" i="2" l="1"/>
  <c r="C17" i="2"/>
  <c r="C16" i="2"/>
  <c r="C13" i="2"/>
  <c r="C12" i="2"/>
  <c r="C11" i="2"/>
  <c r="C10" i="2"/>
  <c r="C9" i="2"/>
  <c r="C8" i="2"/>
  <c r="C15" i="2"/>
  <c r="C14" i="2"/>
  <c r="C7" i="2"/>
  <c r="K6" i="29" l="1"/>
  <c r="K9" i="29"/>
  <c r="K13" i="29"/>
  <c r="K7" i="29"/>
  <c r="K10" i="29"/>
  <c r="K8" i="29"/>
  <c r="K11" i="29"/>
  <c r="B20" i="2"/>
  <c r="B19" i="2"/>
  <c r="C9" i="21" l="1"/>
  <c r="C5" i="21" l="1"/>
  <c r="C6" i="21"/>
  <c r="C7" i="21"/>
  <c r="C8" i="21"/>
  <c r="C4" i="21" l="1"/>
  <c r="C3" i="21"/>
</calcChain>
</file>

<file path=xl/sharedStrings.xml><?xml version="1.0" encoding="utf-8"?>
<sst xmlns="http://schemas.openxmlformats.org/spreadsheetml/2006/main" count="515" uniqueCount="423">
  <si>
    <t>ANO</t>
  </si>
  <si>
    <t>Protocolos</t>
  </si>
  <si>
    <t>Variação (%)*</t>
  </si>
  <si>
    <t>Média</t>
  </si>
  <si>
    <t>2017 **</t>
  </si>
  <si>
    <t>Total</t>
  </si>
  <si>
    <t>Média (2017 a 2025)</t>
  </si>
  <si>
    <t>* Variação percentual em relação ao ano imediatamente anterior.</t>
  </si>
  <si>
    <t>** Início da série histórica.</t>
  </si>
  <si>
    <t>Variação*</t>
  </si>
  <si>
    <t>2017**</t>
  </si>
  <si>
    <t>Controladoria Geral do Município - Ouvidoria Geral do Município</t>
  </si>
  <si>
    <t>SIGRC - Sistema Integrado de Gerenciamento e Relacionamento com o Cidadão</t>
  </si>
  <si>
    <t>Evolução Mensal dos Protocolos - 2025</t>
  </si>
  <si>
    <t>Meses</t>
  </si>
  <si>
    <t xml:space="preserve">   </t>
  </si>
  <si>
    <t>Controladoria Geral do Município - Ouvidoria Geral</t>
  </si>
  <si>
    <t>ATENDIMENTOS</t>
  </si>
  <si>
    <t>2025</t>
  </si>
  <si>
    <t>2024**</t>
  </si>
  <si>
    <t>2023</t>
  </si>
  <si>
    <t>2022</t>
  </si>
  <si>
    <t>2021</t>
  </si>
  <si>
    <t>2020</t>
  </si>
  <si>
    <t>2019</t>
  </si>
  <si>
    <t>%Total</t>
  </si>
  <si>
    <t>% Variação entre 2024 e 2025</t>
  </si>
  <si>
    <t>Carta</t>
  </si>
  <si>
    <t>Central SP156</t>
  </si>
  <si>
    <t>Zap Denúncia</t>
  </si>
  <si>
    <t>E-mail</t>
  </si>
  <si>
    <t>Encaminhamento de outros órgãos (Processo SEI, Memorando, Ofício, etc.)</t>
  </si>
  <si>
    <t>Portal</t>
  </si>
  <si>
    <t>Presencial</t>
  </si>
  <si>
    <t>App SP156*</t>
  </si>
  <si>
    <t>-</t>
  </si>
  <si>
    <t>TOTAL</t>
  </si>
  <si>
    <t xml:space="preserve">* Em 23/01/2025 foram incluídos no App SP156 os formulários de
denúncias e manifestações sobre o BRT Aricanduva. A partir de
10/03/2025, devido a questões técnicas que impactavam o
funcionamento (exibição de campos e regras de negócio), os
serviços foram temporariamente desativados. Em 17/09/2025, os
formulários foram normalizados e voltaram a funcionar.
</t>
  </si>
  <si>
    <t>** O formulário "Manifestações sobre o BRT Aricanduva" foi registrado para testes de sistema nos meses de outubro (5 protocolos) e novembro (1 protocolo) de 2024. Dessa forma, esses seis protocolos não foram contabilizados nos canais de atendimento.</t>
  </si>
  <si>
    <t>Assuntos - 10 mais solicitados de 2025</t>
  </si>
  <si>
    <t>ASSUNTO (Guia Portal 156)</t>
  </si>
  <si>
    <t>% em relação ao todo de 2025 (excetuando-se denúncias)</t>
  </si>
  <si>
    <t>Qualidade de atendimento</t>
  </si>
  <si>
    <t>Órgão externo</t>
  </si>
  <si>
    <t>Multas de trânsito e guinchamentos</t>
  </si>
  <si>
    <t>Buraco e Pavimentação</t>
  </si>
  <si>
    <t>Árvore</t>
  </si>
  <si>
    <t>Ônibus</t>
  </si>
  <si>
    <t>Processo Administrativo</t>
  </si>
  <si>
    <t>Ponto viciado, entulho e caçamba de entulho</t>
  </si>
  <si>
    <t>Poluição sonora - PSIU</t>
  </si>
  <si>
    <t>Cadastro Único (CadÚnico)</t>
  </si>
  <si>
    <t>Outros</t>
  </si>
  <si>
    <t>%total</t>
  </si>
  <si>
    <t>Assuntos de 2025  (excetuando-se denúncias)</t>
  </si>
  <si>
    <t>ASSUNTO (Guia Portal 156)*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</si>
  <si>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</si>
  <si>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</si>
  <si>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</si>
  <si>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</si>
  <si>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</si>
  <si>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</si>
  <si>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</si>
  <si>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</si>
  <si>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</si>
  <si>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</si>
  <si>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</si>
  <si>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</si>
  <si>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</si>
  <si>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</si>
  <si>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</si>
  <si>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</si>
  <si>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</si>
  <si>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</si>
  <si>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</si>
  <si>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</si>
  <si>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</si>
  <si>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</si>
  <si>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</si>
  <si>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Arquivo Histórico Municipal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</si>
  <si>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</si>
  <si>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</si>
  <si>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</si>
  <si>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</si>
  <si>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</si>
  <si>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</si>
  <si>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</si>
  <si>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</si>
  <si>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</si>
  <si>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</si>
  <si>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</si>
  <si>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</si>
  <si>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</si>
  <si>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</si>
  <si>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</si>
  <si>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Cadastro de Prestadores de Outros Municípios</t>
  </si>
  <si>
    <t>Cadastro Municipal de Vigilância em Saúde - CMVS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</si>
  <si>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</si>
  <si>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</si>
  <si>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</si>
  <si>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</si>
  <si>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</si>
  <si>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</si>
  <si>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</si>
  <si>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</si>
  <si>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CCM - Cadastro de Contribuintes Mobiliários</t>
  </si>
  <si>
    <t>Cemitérios</t>
  </si>
  <si>
    <t>Central 156</t>
  </si>
  <si>
    <t>Centro Cultural São Paulo (CCSP)</t>
  </si>
  <si>
    <t>Centro de Apoio ao Trabalho e Empreendedorismo - CATe</t>
  </si>
  <si>
    <t>Centro de Formação em Controle Interno (CFCI)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</si>
  <si>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</si>
  <si>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</si>
  <si>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</si>
  <si>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</si>
  <si>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</si>
  <si>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</si>
  <si>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</si>
  <si>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</si>
  <si>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</si>
  <si>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</si>
  <si>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</si>
  <si>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</si>
  <si>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</si>
  <si>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</si>
  <si>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</si>
  <si>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</si>
  <si>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Conselho Participativo Municipal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</si>
  <si>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</si>
  <si>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</si>
  <si>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</si>
  <si>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</si>
  <si>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</si>
  <si>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</si>
  <si>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</si>
  <si>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</si>
  <si>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</si>
  <si>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</si>
  <si>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</si>
  <si>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</si>
  <si>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</si>
  <si>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</si>
  <si>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Cidade Tiradentes</t>
  </si>
  <si>
    <t>Descomplica SP - Correção de cadastro</t>
  </si>
  <si>
    <t>Descomplica SP - Ermelino Matarazzo</t>
  </si>
  <si>
    <t>Descomplica SP - Guaianases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</si>
  <si>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</si>
  <si>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</si>
  <si>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</si>
  <si>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</si>
  <si>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</si>
  <si>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</si>
  <si>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</si>
  <si>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</si>
  <si>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</si>
  <si>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</si>
  <si>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</si>
  <si>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</si>
  <si>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</si>
  <si>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</si>
  <si>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</si>
  <si>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</si>
  <si>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</si>
  <si>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</si>
  <si>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</si>
  <si>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Descomplica SP - Vila Mariana</t>
  </si>
  <si>
    <t>Descomplica SP - Vila Prudente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</si>
  <si>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</si>
  <si>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</si>
  <si>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</si>
  <si>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</si>
  <si>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</si>
  <si>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</si>
  <si>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</si>
  <si>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</si>
  <si>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Elogio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</si>
  <si>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</si>
  <si>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</si>
  <si>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</si>
  <si>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</si>
  <si>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</si>
  <si>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</si>
  <si>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</si>
  <si>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</si>
  <si>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</si>
  <si>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</si>
  <si>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</si>
  <si>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</si>
  <si>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</si>
  <si>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Filmagens em espaços públicos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</si>
  <si>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</si>
  <si>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</si>
  <si>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</si>
  <si>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</si>
  <si>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</si>
  <si>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</si>
  <si>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</si>
  <si>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</si>
  <si>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</si>
  <si>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</si>
  <si>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</si>
  <si>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</si>
  <si>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</si>
  <si>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</si>
  <si>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</si>
  <si>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</si>
  <si>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</si>
  <si>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</si>
  <si>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</si>
  <si>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</si>
  <si>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</si>
  <si>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ITBI - Imposto sobre a Transmissão de Bens Imóveis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</si>
  <si>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</si>
  <si>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</si>
  <si>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</si>
  <si>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</si>
  <si>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</si>
  <si>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</si>
  <si>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</si>
  <si>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</si>
  <si>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</si>
  <si>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</si>
  <si>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</si>
  <si>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</si>
  <si>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</si>
  <si>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</si>
  <si>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</si>
  <si>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</si>
  <si>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</si>
  <si>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</si>
  <si>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</si>
  <si>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</si>
  <si>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</si>
  <si>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</si>
  <si>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</si>
  <si>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 e Ponto de ônibus</t>
  </si>
  <si>
    <t>Ônibus fretado</t>
  </si>
  <si>
    <t>Organizações da Sociedade Civil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</si>
  <si>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</si>
  <si>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</si>
  <si>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</si>
  <si>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</si>
  <si>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</si>
  <si>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</si>
  <si>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</si>
  <si>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</si>
  <si>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</si>
  <si>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</si>
  <si>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População ou pessoa em situação de rua</t>
  </si>
  <si>
    <t>Portal SP156</t>
  </si>
  <si>
    <t>Praças</t>
  </si>
  <si>
    <t>Precatórios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</si>
  <si>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</si>
  <si>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</si>
  <si>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</si>
  <si>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</si>
  <si>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</si>
  <si>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</si>
  <si>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</si>
  <si>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</si>
  <si>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</si>
  <si>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</si>
  <si>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</si>
  <si>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</si>
  <si>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</si>
  <si>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</si>
  <si>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</si>
  <si>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</si>
  <si>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</si>
  <si>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</si>
  <si>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</si>
  <si>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</si>
  <si>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</si>
  <si>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</si>
  <si>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</si>
  <si>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alimentar e nutricional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</si>
  <si>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</si>
  <si>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</si>
  <si>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</si>
  <si>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</si>
  <si>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</si>
  <si>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</si>
  <si>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</si>
  <si>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</si>
  <si>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</si>
  <si>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</si>
  <si>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</si>
  <si>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</si>
  <si>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</si>
  <si>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</si>
  <si>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</si>
  <si>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</si>
  <si>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</si>
  <si>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</si>
  <si>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</si>
  <si>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</si>
  <si>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</si>
  <si>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</si>
  <si>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</si>
  <si>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</si>
  <si>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</si>
  <si>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</si>
  <si>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</si>
  <si>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</si>
  <si>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</si>
  <si>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>**Os protocolos classificadas como assunto "não identificado", são reclamações recebidas no sistema sem que se tenha o registro do assunto demandado.</t>
  </si>
  <si>
    <t>Média Mensal</t>
  </si>
  <si>
    <t>% Total 2025</t>
  </si>
  <si>
    <t>Denúncias</t>
  </si>
  <si>
    <t>Recebidas</t>
  </si>
  <si>
    <t>Não Recebidas</t>
  </si>
  <si>
    <t>Canceladas</t>
  </si>
  <si>
    <t>Total de denúncias *(exceto canceladas)</t>
  </si>
  <si>
    <t>Total denúncias</t>
  </si>
  <si>
    <t>Convertidas</t>
  </si>
  <si>
    <t>Total Geral</t>
  </si>
  <si>
    <t/>
  </si>
  <si>
    <t>Subprefeituras - 10 mais demandadas de 2025</t>
  </si>
  <si>
    <t>Subprefeituras PMSP</t>
  </si>
  <si>
    <t>Sé</t>
  </si>
  <si>
    <t>Lapa</t>
  </si>
  <si>
    <t>Butantã</t>
  </si>
  <si>
    <t>Ipiranga</t>
  </si>
  <si>
    <t>Penha</t>
  </si>
  <si>
    <t>Pirituba/Jaraguá</t>
  </si>
  <si>
    <t>Mooca</t>
  </si>
  <si>
    <t>Itaquera</t>
  </si>
  <si>
    <t>Pinheiros</t>
  </si>
  <si>
    <t>Campo Limpo</t>
  </si>
  <si>
    <t>Subprefeituras de 2025  (excetuando-se denúncias)</t>
  </si>
  <si>
    <t>% Total dentre as subprefeituras</t>
  </si>
  <si>
    <t>Aricanduva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</si>
  <si>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</si>
  <si>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</si>
  <si>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</si>
  <si>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</si>
  <si>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</si>
  <si>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</si>
  <si>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</si>
  <si>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Itaim Paulista</t>
  </si>
  <si>
    <t>Jabaquara</t>
  </si>
  <si>
    <t>Jaçanã/Tremembé</t>
  </si>
  <si>
    <t>M Boi Mirim</t>
  </si>
  <si>
    <t>Parelheiros</t>
  </si>
  <si>
    <t>Perus</t>
  </si>
  <si>
    <t>Santana/Tucuruvi</t>
  </si>
  <si>
    <t>Santo Amaro</t>
  </si>
  <si>
    <t>São Mateus</t>
  </si>
  <si>
    <t>São Miguel Paulista</t>
  </si>
  <si>
    <t>Sapopemba</t>
  </si>
  <si>
    <t>Vila Maria/Vila Guilherme</t>
  </si>
  <si>
    <t>Vila Mariana</t>
  </si>
  <si>
    <t>Vila Prudente</t>
  </si>
  <si>
    <t>Unidades - 10 mais solicitadas de 2025</t>
  </si>
  <si>
    <t>Unidades PMSP</t>
  </si>
  <si>
    <t>Secretaria Municipal da Saúde</t>
  </si>
  <si>
    <t>Companhia de Engenharia de Tráfego</t>
  </si>
  <si>
    <t>Secretaria Municipal das Subprefeituras</t>
  </si>
  <si>
    <t>Secretaria Executiva de Limpeza Urbana</t>
  </si>
  <si>
    <t>São Paulo Transportes</t>
  </si>
  <si>
    <t>Secretaria Municipal de Educação</t>
  </si>
  <si>
    <t>Secretaria Municipal de Assistência e Desenvolvimento Social</t>
  </si>
  <si>
    <t>Secretaria Municipal da Fazenda</t>
  </si>
  <si>
    <t>Agência Reguladora de Serviços Públicos do Município</t>
  </si>
  <si>
    <t>Unidades de 2025  (excetuando-se denúncias)</t>
  </si>
  <si>
    <t>Unidades PMSP*</t>
  </si>
  <si>
    <t>Casa Civil</t>
  </si>
  <si>
    <t>Companhia Metropolitana de Habitação</t>
  </si>
  <si>
    <t>Controladoria Geral do Município</t>
  </si>
  <si>
    <t>Procuradoria Geral do Município</t>
  </si>
  <si>
    <t>São Paulo Obras</t>
  </si>
  <si>
    <t>Secretaria de Relações Institucionais</t>
  </si>
  <si>
    <t>Secretaria de Relações Internacionais</t>
  </si>
  <si>
    <t>Secretaria do Governo Municipal</t>
  </si>
  <si>
    <t>Secretaria Municipal da Pessoa com Deficiência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</si>
  <si>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</si>
  <si>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</si>
  <si>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</si>
  <si>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Esportes e Lazer</t>
  </si>
  <si>
    <t>Secretaria Municipal de Gestão</t>
  </si>
  <si>
    <t>Secretaria Municipal de Habitação</t>
  </si>
  <si>
    <t>Secretaria Municipal de Infraestrutura Urbana e Obras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</si>
  <si>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</si>
  <si>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</si>
  <si>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</si>
  <si>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</si>
  <si>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</si>
  <si>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</si>
  <si>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</si>
  <si>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</si>
  <si>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</si>
  <si>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</si>
  <si>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</si>
  <si>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</si>
  <si>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</si>
  <si>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</si>
  <si>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</si>
  <si>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</si>
  <si>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</si>
  <si>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</si>
  <si>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</si>
  <si>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</si>
  <si>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</si>
  <si>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</si>
  <si>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</si>
  <si>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</si>
  <si>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</si>
  <si>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</si>
  <si>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</si>
  <si>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</si>
  <si>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</si>
  <si>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</si>
  <si>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</si>
  <si>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</si>
  <si>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</si>
  <si>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</si>
  <si>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</si>
  <si>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</si>
  <si>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</si>
  <si>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</si>
  <si>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</si>
  <si>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 As Denúncias não estão sendo contabilizadas nessa aba da planilha, pois esses dados estão sendo exibidos em abas específicas.</t>
  </si>
  <si>
    <t>** Considera-se o campo “não identificado” todos os registros que não especificam o órgão denunciado, que não complementam essa informação, ou ainda que a narrativa não permita rastrear o órgão denunciado.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</si>
</sst>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"/>
    <numFmt numFmtId="165" formatCode="&quot; &quot;#,##0.00&quot; &quot;;&quot;-&quot;#,##0.00&quot; &quot;;&quot; -&quot;00&quot; &quot;;&quot; &quot;@&quot; &quot;"/>
  </numFmts>
  <fonts count="58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b/>
      <sz val="11"/>
      <color rgb="FF44546A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 "/>
    </font>
    <font>
      <b/>
      <sz val="11"/>
      <color rgb="FF000000"/>
      <name val="Arial "/>
    </font>
    <font>
      <sz val="12"/>
      <color theme="0"/>
      <name val="Arial "/>
    </font>
    <font>
      <b/>
      <sz val="10"/>
      <color rgb="FF000000"/>
      <name val="Calibri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theme="0" tint="-0.249977111117893"/>
        <bgColor rgb="FFD9D9D9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8EA9DB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Border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2" fillId="0" borderId="0" applyNumberFormat="0" applyFont="0" applyBorder="0" applyProtection="0"/>
    <xf numFmtId="0" fontId="35" fillId="0" borderId="0"/>
    <xf numFmtId="0" fontId="8" fillId="0" borderId="0"/>
    <xf numFmtId="0" fontId="35" fillId="0" borderId="0"/>
    <xf numFmtId="0" fontId="12" fillId="0" borderId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8" fillId="0" borderId="0"/>
    <xf numFmtId="0" fontId="12" fillId="0" borderId="0" applyNumberFormat="0" applyBorder="0" applyProtection="0"/>
    <xf numFmtId="0" fontId="41" fillId="0" borderId="58" applyNumberFormat="0" applyFill="0" applyAlignment="0" applyProtection="0"/>
    <xf numFmtId="0" fontId="7" fillId="0" borderId="0"/>
    <xf numFmtId="43" fontId="35" fillId="0" borderId="0" applyFont="0" applyFill="0" applyBorder="0" applyAlignment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9" fillId="0" borderId="0" applyNumberFormat="0" applyBorder="0" applyProtection="0"/>
    <xf numFmtId="0" fontId="12" fillId="0" borderId="0" applyNumberFormat="0" applyFont="0" applyBorder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57">
    <xf numFmtId="0" fontId="0" fillId="0" borderId="0" xfId="0"/>
    <xf numFmtId="0" fontId="14" fillId="0" borderId="0" xfId="0" applyFont="1"/>
    <xf numFmtId="0" fontId="1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9" fillId="0" borderId="0" xfId="0" applyFont="1"/>
    <xf numFmtId="0" fontId="16" fillId="2" borderId="15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22" fillId="0" borderId="0" xfId="0" applyFont="1" applyAlignment="1">
      <alignment horizontal="center"/>
    </xf>
    <xf numFmtId="3" fontId="15" fillId="0" borderId="5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0" fillId="0" borderId="1" xfId="0" applyBorder="1"/>
    <xf numFmtId="0" fontId="13" fillId="0" borderId="1" xfId="0" applyFont="1" applyBorder="1" applyAlignment="1">
      <alignment horizontal="left"/>
    </xf>
    <xf numFmtId="0" fontId="4" fillId="0" borderId="0" xfId="0" applyFont="1"/>
    <xf numFmtId="49" fontId="27" fillId="0" borderId="0" xfId="0" applyNumberFormat="1" applyFont="1"/>
    <xf numFmtId="49" fontId="9" fillId="0" borderId="0" xfId="0" applyNumberFormat="1" applyFont="1"/>
    <xf numFmtId="1" fontId="9" fillId="0" borderId="0" xfId="0" applyNumberFormat="1" applyFont="1"/>
    <xf numFmtId="2" fontId="9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17" fillId="0" borderId="0" xfId="0" applyNumberFormat="1" applyFont="1"/>
    <xf numFmtId="0" fontId="29" fillId="0" borderId="0" xfId="0" applyFont="1"/>
    <xf numFmtId="0" fontId="33" fillId="0" borderId="0" xfId="0" applyFont="1"/>
    <xf numFmtId="17" fontId="16" fillId="0" borderId="3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35" xfId="0" applyNumberFormat="1" applyFont="1" applyBorder="1" applyAlignment="1">
      <alignment horizontal="center"/>
    </xf>
    <xf numFmtId="2" fontId="18" fillId="0" borderId="36" xfId="0" applyNumberFormat="1" applyFont="1" applyBorder="1" applyAlignment="1">
      <alignment horizontal="center"/>
    </xf>
    <xf numFmtId="0" fontId="12" fillId="0" borderId="0" xfId="94"/>
    <xf numFmtId="1" fontId="32" fillId="0" borderId="46" xfId="94" applyNumberFormat="1" applyFont="1" applyBorder="1" applyAlignment="1">
      <alignment horizontal="center" vertical="center"/>
    </xf>
    <xf numFmtId="0" fontId="32" fillId="0" borderId="46" xfId="95" applyFont="1" applyBorder="1" applyAlignment="1">
      <alignment horizontal="center" vertical="center"/>
    </xf>
    <xf numFmtId="0" fontId="6" fillId="0" borderId="45" xfId="94" applyFont="1" applyBorder="1" applyAlignment="1">
      <alignment horizontal="center"/>
    </xf>
    <xf numFmtId="0" fontId="6" fillId="0" borderId="44" xfId="94" applyFont="1" applyBorder="1" applyAlignment="1">
      <alignment horizontal="center"/>
    </xf>
    <xf numFmtId="0" fontId="6" fillId="0" borderId="44" xfId="95" applyFont="1" applyBorder="1" applyAlignment="1">
      <alignment horizontal="center" vertical="center"/>
    </xf>
    <xf numFmtId="0" fontId="44" fillId="0" borderId="46" xfId="94" applyFont="1" applyBorder="1" applyAlignment="1">
      <alignment horizontal="left"/>
    </xf>
    <xf numFmtId="2" fontId="16" fillId="4" borderId="2" xfId="94" applyNumberFormat="1" applyFont="1" applyFill="1" applyBorder="1" applyAlignment="1">
      <alignment horizontal="center" vertical="center"/>
    </xf>
    <xf numFmtId="1" fontId="16" fillId="4" borderId="2" xfId="94" applyNumberFormat="1" applyFont="1" applyFill="1" applyBorder="1" applyAlignment="1">
      <alignment horizontal="center" vertical="center"/>
    </xf>
    <xf numFmtId="0" fontId="16" fillId="7" borderId="2" xfId="94" applyFont="1" applyFill="1" applyBorder="1" applyAlignment="1">
      <alignment horizontal="center"/>
    </xf>
    <xf numFmtId="0" fontId="16" fillId="0" borderId="0" xfId="94" applyFont="1" applyAlignment="1">
      <alignment horizontal="center" vertical="center"/>
    </xf>
    <xf numFmtId="0" fontId="36" fillId="0" borderId="0" xfId="94" applyFont="1" applyAlignment="1">
      <alignment horizontal="center" wrapText="1"/>
    </xf>
    <xf numFmtId="0" fontId="18" fillId="0" borderId="0" xfId="94" applyFont="1"/>
    <xf numFmtId="1" fontId="18" fillId="0" borderId="0" xfId="94" applyNumberFormat="1" applyFont="1"/>
    <xf numFmtId="0" fontId="18" fillId="0" borderId="0" xfId="94" applyFont="1" applyAlignment="1">
      <alignment horizontal="center" vertical="center"/>
    </xf>
    <xf numFmtId="0" fontId="19" fillId="0" borderId="0" xfId="94" applyFont="1"/>
    <xf numFmtId="0" fontId="19" fillId="0" borderId="0" xfId="94" applyFont="1" applyAlignment="1">
      <alignment horizontal="center" vertical="center"/>
    </xf>
    <xf numFmtId="0" fontId="49" fillId="0" borderId="0" xfId="94" applyFont="1"/>
    <xf numFmtId="1" fontId="49" fillId="0" borderId="0" xfId="94" applyNumberFormat="1" applyFont="1"/>
    <xf numFmtId="0" fontId="49" fillId="0" borderId="0" xfId="94" applyFont="1" applyAlignment="1">
      <alignment horizontal="center" vertical="center"/>
    </xf>
    <xf numFmtId="0" fontId="50" fillId="0" borderId="0" xfId="94" applyFont="1"/>
    <xf numFmtId="0" fontId="50" fillId="0" borderId="0" xfId="94" applyFont="1" applyAlignment="1">
      <alignment horizontal="center" vertical="center"/>
    </xf>
    <xf numFmtId="0" fontId="1" fillId="0" borderId="0" xfId="94" applyFont="1"/>
    <xf numFmtId="1" fontId="1" fillId="0" borderId="0" xfId="94" applyNumberFormat="1" applyFont="1"/>
    <xf numFmtId="0" fontId="1" fillId="0" borderId="0" xfId="94" applyFont="1" applyAlignment="1">
      <alignment horizontal="center" vertical="center"/>
    </xf>
    <xf numFmtId="2" fontId="1" fillId="0" borderId="0" xfId="94" applyNumberFormat="1" applyFont="1" applyAlignment="1">
      <alignment horizontal="center"/>
    </xf>
    <xf numFmtId="0" fontId="1" fillId="0" borderId="0" xfId="94" applyFont="1" applyAlignment="1">
      <alignment horizontal="center"/>
    </xf>
    <xf numFmtId="1" fontId="1" fillId="0" borderId="0" xfId="94" applyNumberFormat="1" applyFont="1" applyAlignment="1">
      <alignment horizontal="center"/>
    </xf>
    <xf numFmtId="0" fontId="1" fillId="0" borderId="0" xfId="94" applyFont="1" applyAlignment="1">
      <alignment horizontal="left"/>
    </xf>
    <xf numFmtId="0" fontId="15" fillId="0" borderId="0" xfId="94" applyFont="1"/>
    <xf numFmtId="0" fontId="6" fillId="0" borderId="7" xfId="95" applyFont="1" applyBorder="1" applyAlignment="1">
      <alignment horizontal="center" vertical="center"/>
    </xf>
    <xf numFmtId="17" fontId="16" fillId="4" borderId="65" xfId="94" applyNumberFormat="1" applyFont="1" applyFill="1" applyBorder="1" applyAlignment="1">
      <alignment horizontal="center" vertical="center"/>
    </xf>
    <xf numFmtId="2" fontId="16" fillId="0" borderId="25" xfId="94" applyNumberFormat="1" applyFont="1" applyBorder="1" applyAlignment="1">
      <alignment horizontal="center" vertical="center"/>
    </xf>
    <xf numFmtId="164" fontId="24" fillId="0" borderId="0" xfId="94" applyNumberFormat="1" applyFont="1"/>
    <xf numFmtId="3" fontId="47" fillId="0" borderId="0" xfId="94" applyNumberFormat="1" applyFont="1" applyAlignment="1">
      <alignment horizontal="center" vertical="center"/>
    </xf>
    <xf numFmtId="3" fontId="24" fillId="0" borderId="0" xfId="94" applyNumberFormat="1" applyFont="1"/>
    <xf numFmtId="0" fontId="24" fillId="0" borderId="0" xfId="94" applyFont="1"/>
    <xf numFmtId="0" fontId="16" fillId="0" borderId="0" xfId="94" applyFont="1" applyAlignment="1">
      <alignment horizontal="center"/>
    </xf>
    <xf numFmtId="0" fontId="16" fillId="0" borderId="0" xfId="94" applyFont="1"/>
    <xf numFmtId="3" fontId="37" fillId="0" borderId="0" xfId="94" applyNumberFormat="1" applyFont="1" applyAlignment="1">
      <alignment horizontal="center" vertical="center"/>
    </xf>
    <xf numFmtId="0" fontId="45" fillId="0" borderId="0" xfId="94" applyFont="1"/>
    <xf numFmtId="3" fontId="45" fillId="0" borderId="0" xfId="94" applyNumberFormat="1" applyFont="1" applyAlignment="1">
      <alignment horizontal="center"/>
    </xf>
    <xf numFmtId="3" fontId="46" fillId="0" borderId="0" xfId="94" applyNumberFormat="1" applyFont="1"/>
    <xf numFmtId="0" fontId="32" fillId="0" borderId="38" xfId="95" applyFont="1" applyBorder="1" applyAlignment="1">
      <alignment horizontal="center" vertical="center"/>
    </xf>
    <xf numFmtId="2" fontId="32" fillId="0" borderId="46" xfId="95" applyNumberFormat="1" applyFont="1" applyBorder="1" applyAlignment="1">
      <alignment horizontal="center" vertical="center"/>
    </xf>
    <xf numFmtId="3" fontId="12" fillId="0" borderId="0" xfId="94" applyNumberFormat="1"/>
    <xf numFmtId="0" fontId="46" fillId="0" borderId="0" xfId="94" applyFont="1"/>
    <xf numFmtId="0" fontId="23" fillId="0" borderId="29" xfId="94" applyFont="1" applyBorder="1" applyAlignment="1">
      <alignment horizontal="left" vertical="center" wrapText="1"/>
    </xf>
    <xf numFmtId="1" fontId="12" fillId="0" borderId="0" xfId="94" applyNumberFormat="1"/>
    <xf numFmtId="3" fontId="16" fillId="0" borderId="20" xfId="94" applyNumberFormat="1" applyFont="1" applyBorder="1" applyAlignment="1">
      <alignment horizontal="center" vertical="center"/>
    </xf>
    <xf numFmtId="2" fontId="16" fillId="0" borderId="12" xfId="94" applyNumberFormat="1" applyFont="1" applyBorder="1" applyAlignment="1">
      <alignment horizontal="center" vertical="center"/>
    </xf>
    <xf numFmtId="1" fontId="32" fillId="0" borderId="38" xfId="94" applyNumberFormat="1" applyFont="1" applyBorder="1" applyAlignment="1">
      <alignment horizontal="center" vertical="center"/>
    </xf>
    <xf numFmtId="0" fontId="32" fillId="0" borderId="17" xfId="95" applyFont="1" applyBorder="1" applyAlignment="1">
      <alignment horizontal="center" vertical="center"/>
    </xf>
    <xf numFmtId="1" fontId="32" fillId="0" borderId="17" xfId="94" applyNumberFormat="1" applyFont="1" applyBorder="1" applyAlignment="1">
      <alignment horizontal="center" vertical="center"/>
    </xf>
    <xf numFmtId="0" fontId="6" fillId="0" borderId="38" xfId="95" applyFont="1" applyBorder="1"/>
    <xf numFmtId="0" fontId="4" fillId="0" borderId="1" xfId="94" applyFont="1" applyBorder="1" applyAlignment="1">
      <alignment horizontal="center"/>
    </xf>
    <xf numFmtId="43" fontId="0" fillId="0" borderId="0" xfId="111" applyFont="1" applyFill="1"/>
    <xf numFmtId="0" fontId="6" fillId="0" borderId="38" xfId="111" applyNumberFormat="1" applyFont="1" applyFill="1" applyBorder="1" applyAlignment="1">
      <alignment horizontal="left"/>
    </xf>
    <xf numFmtId="0" fontId="6" fillId="0" borderId="7" xfId="111" applyNumberFormat="1" applyFont="1" applyFill="1" applyBorder="1" applyAlignment="1">
      <alignment horizontal="center" vertical="center"/>
    </xf>
    <xf numFmtId="0" fontId="6" fillId="0" borderId="1" xfId="111" applyNumberFormat="1" applyFont="1" applyFill="1" applyBorder="1" applyAlignment="1">
      <alignment horizontal="center" vertical="center"/>
    </xf>
    <xf numFmtId="0" fontId="6" fillId="0" borderId="1" xfId="111" applyNumberFormat="1" applyFont="1" applyFill="1" applyBorder="1" applyAlignment="1">
      <alignment horizontal="center"/>
    </xf>
    <xf numFmtId="0" fontId="6" fillId="0" borderId="37" xfId="111" applyNumberFormat="1" applyFont="1" applyFill="1" applyBorder="1" applyAlignment="1">
      <alignment horizontal="center"/>
    </xf>
    <xf numFmtId="0" fontId="32" fillId="0" borderId="29" xfId="111" applyNumberFormat="1" applyFont="1" applyFill="1" applyBorder="1" applyAlignment="1">
      <alignment horizontal="center" vertical="center"/>
    </xf>
    <xf numFmtId="1" fontId="32" fillId="0" borderId="29" xfId="111" applyNumberFormat="1" applyFont="1" applyFill="1" applyBorder="1" applyAlignment="1">
      <alignment horizontal="center" vertical="center"/>
    </xf>
    <xf numFmtId="2" fontId="32" fillId="0" borderId="17" xfId="111" applyNumberFormat="1" applyFont="1" applyFill="1" applyBorder="1" applyAlignment="1">
      <alignment horizontal="center" vertical="center"/>
    </xf>
    <xf numFmtId="0" fontId="12" fillId="0" borderId="38" xfId="94" applyBorder="1" applyAlignment="1">
      <alignment horizontal="left"/>
    </xf>
    <xf numFmtId="0" fontId="4" fillId="0" borderId="37" xfId="94" applyFont="1" applyBorder="1" applyAlignment="1">
      <alignment horizontal="center"/>
    </xf>
    <xf numFmtId="0" fontId="0" fillId="0" borderId="0" xfId="95" applyFont="1"/>
    <xf numFmtId="0" fontId="6" fillId="0" borderId="38" xfId="94" applyFont="1" applyBorder="1" applyAlignment="1">
      <alignment horizontal="left"/>
    </xf>
    <xf numFmtId="2" fontId="32" fillId="0" borderId="17" xfId="95" applyNumberFormat="1" applyFont="1" applyBorder="1" applyAlignment="1">
      <alignment horizontal="center" vertical="center"/>
    </xf>
    <xf numFmtId="0" fontId="32" fillId="0" borderId="29" xfId="95" applyFont="1" applyBorder="1" applyAlignment="1">
      <alignment horizontal="center" vertical="center"/>
    </xf>
    <xf numFmtId="1" fontId="32" fillId="0" borderId="29" xfId="94" applyNumberFormat="1" applyFont="1" applyBorder="1" applyAlignment="1">
      <alignment horizontal="center" vertical="center"/>
    </xf>
    <xf numFmtId="0" fontId="6" fillId="0" borderId="38" xfId="94" applyFont="1" applyBorder="1"/>
    <xf numFmtId="0" fontId="6" fillId="0" borderId="7" xfId="94" applyFont="1" applyBorder="1" applyAlignment="1">
      <alignment horizontal="center" vertical="center"/>
    </xf>
    <xf numFmtId="0" fontId="6" fillId="0" borderId="1" xfId="95" applyFont="1" applyBorder="1" applyAlignment="1">
      <alignment horizontal="center" vertical="center"/>
    </xf>
    <xf numFmtId="0" fontId="6" fillId="0" borderId="1" xfId="94" applyFont="1" applyBorder="1" applyAlignment="1">
      <alignment horizontal="center" vertical="center"/>
    </xf>
    <xf numFmtId="0" fontId="6" fillId="0" borderId="1" xfId="94" applyFont="1" applyBorder="1" applyAlignment="1">
      <alignment horizontal="center"/>
    </xf>
    <xf numFmtId="0" fontId="6" fillId="0" borderId="37" xfId="94" applyFont="1" applyBorder="1" applyAlignment="1">
      <alignment horizontal="center"/>
    </xf>
    <xf numFmtId="2" fontId="32" fillId="0" borderId="38" xfId="95" applyNumberFormat="1" applyFont="1" applyBorder="1" applyAlignment="1">
      <alignment horizontal="center" vertical="center"/>
    </xf>
    <xf numFmtId="0" fontId="6" fillId="0" borderId="39" xfId="94" applyFont="1" applyBorder="1"/>
    <xf numFmtId="0" fontId="6" fillId="0" borderId="41" xfId="94" applyFont="1" applyBorder="1" applyAlignment="1">
      <alignment horizontal="center" vertical="center"/>
    </xf>
    <xf numFmtId="0" fontId="32" fillId="0" borderId="61" xfId="95" applyFont="1" applyBorder="1" applyAlignment="1">
      <alignment horizontal="center" vertical="center"/>
    </xf>
    <xf numFmtId="1" fontId="32" fillId="0" borderId="61" xfId="94" applyNumberFormat="1" applyFont="1" applyBorder="1" applyAlignment="1">
      <alignment horizontal="center" vertical="center"/>
    </xf>
    <xf numFmtId="2" fontId="32" fillId="0" borderId="67" xfId="95" applyNumberFormat="1" applyFont="1" applyBorder="1" applyAlignment="1">
      <alignment horizontal="center" vertical="center"/>
    </xf>
    <xf numFmtId="0" fontId="6" fillId="0" borderId="41" xfId="94" applyFont="1" applyBorder="1" applyAlignment="1">
      <alignment horizontal="center"/>
    </xf>
    <xf numFmtId="0" fontId="12" fillId="0" borderId="0" xfId="94" applyAlignment="1">
      <alignment vertical="top" wrapText="1"/>
    </xf>
    <xf numFmtId="0" fontId="12" fillId="0" borderId="0" xfId="94" applyAlignment="1">
      <alignment wrapText="1"/>
    </xf>
    <xf numFmtId="0" fontId="6" fillId="0" borderId="42" xfId="94" applyFont="1" applyBorder="1" applyAlignment="1">
      <alignment horizontal="center"/>
    </xf>
    <xf numFmtId="0" fontId="15" fillId="0" borderId="0" xfId="94" applyFont="1" applyAlignment="1">
      <alignment horizontal="center"/>
    </xf>
    <xf numFmtId="1" fontId="15" fillId="0" borderId="0" xfId="94" applyNumberFormat="1" applyFont="1" applyAlignment="1">
      <alignment horizontal="center"/>
    </xf>
    <xf numFmtId="0" fontId="6" fillId="0" borderId="40" xfId="94" applyFont="1" applyBorder="1" applyAlignment="1">
      <alignment horizontal="center" vertical="center"/>
    </xf>
    <xf numFmtId="0" fontId="6" fillId="0" borderId="41" xfId="95" applyFont="1" applyBorder="1" applyAlignment="1">
      <alignment horizontal="center" vertical="center"/>
    </xf>
    <xf numFmtId="0" fontId="12" fillId="0" borderId="0" xfId="94" applyAlignment="1">
      <alignment horizontal="center"/>
    </xf>
    <xf numFmtId="0" fontId="12" fillId="0" borderId="0" xfId="94" applyAlignment="1">
      <alignment horizontal="center" vertical="center" wrapText="1"/>
    </xf>
    <xf numFmtId="0" fontId="12" fillId="0" borderId="0" xfId="94" applyAlignment="1">
      <alignment horizontal="center" vertical="center"/>
    </xf>
    <xf numFmtId="2" fontId="12" fillId="0" borderId="0" xfId="94" applyNumberFormat="1" applyAlignment="1">
      <alignment horizontal="center" vertical="center"/>
    </xf>
    <xf numFmtId="17" fontId="16" fillId="4" borderId="2" xfId="94" applyNumberFormat="1" applyFont="1" applyFill="1" applyBorder="1" applyAlignment="1">
      <alignment horizontal="center" vertical="center"/>
    </xf>
    <xf numFmtId="17" fontId="16" fillId="4" borderId="20" xfId="94" applyNumberFormat="1" applyFont="1" applyFill="1" applyBorder="1" applyAlignment="1">
      <alignment horizontal="center" vertical="center"/>
    </xf>
    <xf numFmtId="1" fontId="18" fillId="0" borderId="32" xfId="94" applyNumberFormat="1" applyFont="1" applyBorder="1" applyAlignment="1">
      <alignment horizontal="center"/>
    </xf>
    <xf numFmtId="1" fontId="18" fillId="0" borderId="31" xfId="94" applyNumberFormat="1" applyFont="1" applyBorder="1" applyAlignment="1">
      <alignment horizontal="center"/>
    </xf>
    <xf numFmtId="1" fontId="18" fillId="0" borderId="60" xfId="94" applyNumberFormat="1" applyFont="1" applyBorder="1" applyAlignment="1">
      <alignment horizontal="center"/>
    </xf>
    <xf numFmtId="3" fontId="18" fillId="0" borderId="1" xfId="94" applyNumberFormat="1" applyFont="1" applyBorder="1" applyAlignment="1">
      <alignment horizontal="center" vertical="center"/>
    </xf>
    <xf numFmtId="3" fontId="18" fillId="0" borderId="44" xfId="94" applyNumberFormat="1" applyFont="1" applyBorder="1" applyAlignment="1">
      <alignment horizontal="center" vertical="center"/>
    </xf>
    <xf numFmtId="0" fontId="15" fillId="0" borderId="0" xfId="94" applyFont="1" applyAlignment="1">
      <alignment horizontal="center" vertical="center"/>
    </xf>
    <xf numFmtId="0" fontId="15" fillId="0" borderId="0" xfId="94" applyFont="1" applyAlignment="1">
      <alignment horizontal="left"/>
    </xf>
    <xf numFmtId="1" fontId="15" fillId="0" borderId="0" xfId="94" applyNumberFormat="1" applyFont="1"/>
    <xf numFmtId="0" fontId="25" fillId="0" borderId="0" xfId="94" applyFont="1" applyAlignment="1">
      <alignment horizontal="center" vertical="center" wrapText="1"/>
    </xf>
    <xf numFmtId="0" fontId="25" fillId="0" borderId="0" xfId="94" applyFont="1" applyAlignment="1">
      <alignment wrapText="1"/>
    </xf>
    <xf numFmtId="0" fontId="25" fillId="0" borderId="0" xfId="94" applyFont="1" applyAlignment="1">
      <alignment horizontal="center" vertical="center"/>
    </xf>
    <xf numFmtId="0" fontId="25" fillId="0" borderId="0" xfId="94" applyFont="1"/>
    <xf numFmtId="17" fontId="15" fillId="0" borderId="0" xfId="94" applyNumberFormat="1" applyFont="1"/>
    <xf numFmtId="0" fontId="26" fillId="0" borderId="0" xfId="94" applyFont="1" applyAlignment="1">
      <alignment horizontal="left" vertical="top" wrapText="1"/>
    </xf>
    <xf numFmtId="0" fontId="51" fillId="0" borderId="0" xfId="94" applyFont="1"/>
    <xf numFmtId="0" fontId="20" fillId="0" borderId="0" xfId="94" applyFont="1"/>
    <xf numFmtId="2" fontId="20" fillId="0" borderId="0" xfId="94" applyNumberFormat="1" applyFont="1"/>
    <xf numFmtId="0" fontId="20" fillId="0" borderId="0" xfId="94" applyFont="1" applyAlignment="1">
      <alignment horizontal="center" vertical="center"/>
    </xf>
    <xf numFmtId="1" fontId="16" fillId="4" borderId="62" xfId="94" applyNumberFormat="1" applyFont="1" applyFill="1" applyBorder="1" applyAlignment="1">
      <alignment horizontal="center"/>
    </xf>
    <xf numFmtId="0" fontId="16" fillId="4" borderId="68" xfId="94" applyFont="1" applyFill="1" applyBorder="1" applyAlignment="1">
      <alignment horizontal="center" vertical="center"/>
    </xf>
    <xf numFmtId="0" fontId="16" fillId="4" borderId="24" xfId="94" applyFont="1" applyFill="1" applyBorder="1" applyAlignment="1">
      <alignment horizontal="right"/>
    </xf>
    <xf numFmtId="1" fontId="16" fillId="0" borderId="69" xfId="94" applyNumberFormat="1" applyFont="1" applyBorder="1" applyAlignment="1">
      <alignment horizontal="center"/>
    </xf>
    <xf numFmtId="0" fontId="16" fillId="0" borderId="22" xfId="94" applyFont="1" applyBorder="1" applyAlignment="1">
      <alignment horizontal="center" vertical="center"/>
    </xf>
    <xf numFmtId="0" fontId="1" fillId="0" borderId="1" xfId="95" applyFont="1" applyBorder="1" applyAlignment="1">
      <alignment horizontal="center" vertical="center"/>
    </xf>
    <xf numFmtId="1" fontId="16" fillId="0" borderId="47" xfId="94" applyNumberFormat="1" applyFont="1" applyBorder="1" applyAlignment="1">
      <alignment horizontal="center"/>
    </xf>
    <xf numFmtId="0" fontId="16" fillId="0" borderId="70" xfId="94" applyFont="1" applyBorder="1" applyAlignment="1">
      <alignment horizontal="center" vertical="center"/>
    </xf>
    <xf numFmtId="1" fontId="16" fillId="0" borderId="71" xfId="94" applyNumberFormat="1" applyFont="1" applyBorder="1" applyAlignment="1">
      <alignment horizontal="center"/>
    </xf>
    <xf numFmtId="0" fontId="16" fillId="0" borderId="28" xfId="94" applyFont="1" applyBorder="1" applyAlignment="1">
      <alignment horizontal="center" vertical="center"/>
    </xf>
    <xf numFmtId="0" fontId="1" fillId="0" borderId="44" xfId="95" applyFont="1" applyBorder="1" applyAlignment="1">
      <alignment horizontal="center" vertical="center"/>
    </xf>
    <xf numFmtId="1" fontId="21" fillId="4" borderId="72" xfId="94" applyNumberFormat="1" applyFont="1" applyFill="1" applyBorder="1" applyAlignment="1">
      <alignment horizontal="center" vertical="center" wrapText="1"/>
    </xf>
    <xf numFmtId="17" fontId="16" fillId="4" borderId="66" xfId="94" applyNumberFormat="1" applyFont="1" applyFill="1" applyBorder="1" applyAlignment="1">
      <alignment horizontal="center" vertical="center"/>
    </xf>
    <xf numFmtId="0" fontId="16" fillId="4" borderId="2" xfId="94" applyFont="1" applyFill="1" applyBorder="1" applyAlignment="1">
      <alignment horizontal="center" vertical="center"/>
    </xf>
    <xf numFmtId="1" fontId="20" fillId="0" borderId="0" xfId="94" applyNumberFormat="1" applyFont="1"/>
    <xf numFmtId="0" fontId="16" fillId="0" borderId="0" xfId="90" applyFont="1"/>
    <xf numFmtId="0" fontId="16" fillId="0" borderId="0" xfId="90" applyFont="1" applyAlignment="1">
      <alignment horizontal="center" vertical="center"/>
    </xf>
    <xf numFmtId="0" fontId="18" fillId="0" borderId="0" xfId="94" applyFont="1" applyAlignment="1">
      <alignment horizontal="center"/>
    </xf>
    <xf numFmtId="1" fontId="18" fillId="0" borderId="0" xfId="94" applyNumberFormat="1" applyFont="1" applyAlignment="1">
      <alignment horizontal="center"/>
    </xf>
    <xf numFmtId="0" fontId="18" fillId="0" borderId="0" xfId="94" applyFont="1" applyAlignment="1">
      <alignment horizontal="left"/>
    </xf>
    <xf numFmtId="2" fontId="16" fillId="4" borderId="20" xfId="94" applyNumberFormat="1" applyFont="1" applyFill="1" applyBorder="1" applyAlignment="1">
      <alignment horizontal="center"/>
    </xf>
    <xf numFmtId="1" fontId="16" fillId="4" borderId="12" xfId="94" applyNumberFormat="1" applyFont="1" applyFill="1" applyBorder="1" applyAlignment="1">
      <alignment horizontal="center"/>
    </xf>
    <xf numFmtId="1" fontId="16" fillId="4" borderId="73" xfId="94" applyNumberFormat="1" applyFont="1" applyFill="1" applyBorder="1" applyAlignment="1">
      <alignment horizontal="center"/>
    </xf>
    <xf numFmtId="0" fontId="16" fillId="4" borderId="12" xfId="94" applyFont="1" applyFill="1" applyBorder="1" applyAlignment="1">
      <alignment horizontal="center"/>
    </xf>
    <xf numFmtId="0" fontId="16" fillId="4" borderId="12" xfId="94" applyFont="1" applyFill="1" applyBorder="1" applyAlignment="1">
      <alignment horizontal="left"/>
    </xf>
    <xf numFmtId="2" fontId="16" fillId="0" borderId="74" xfId="94" applyNumberFormat="1" applyFont="1" applyBorder="1" applyAlignment="1">
      <alignment horizontal="center"/>
    </xf>
    <xf numFmtId="1" fontId="16" fillId="0" borderId="75" xfId="94" applyNumberFormat="1" applyFont="1" applyBorder="1" applyAlignment="1">
      <alignment horizontal="center"/>
    </xf>
    <xf numFmtId="1" fontId="16" fillId="0" borderId="76" xfId="94" applyNumberFormat="1" applyFont="1" applyBorder="1" applyAlignment="1">
      <alignment horizontal="center"/>
    </xf>
    <xf numFmtId="2" fontId="16" fillId="0" borderId="9" xfId="94" applyNumberFormat="1" applyFont="1" applyBorder="1" applyAlignment="1">
      <alignment horizontal="center"/>
    </xf>
    <xf numFmtId="1" fontId="16" fillId="0" borderId="21" xfId="94" applyNumberFormat="1" applyFont="1" applyBorder="1" applyAlignment="1">
      <alignment horizontal="center"/>
    </xf>
    <xf numFmtId="1" fontId="16" fillId="0" borderId="10" xfId="94" applyNumberFormat="1" applyFont="1" applyBorder="1" applyAlignment="1">
      <alignment horizontal="center"/>
    </xf>
    <xf numFmtId="1" fontId="16" fillId="0" borderId="8" xfId="94" applyNumberFormat="1" applyFont="1" applyBorder="1" applyAlignment="1">
      <alignment horizontal="center"/>
    </xf>
    <xf numFmtId="17" fontId="16" fillId="4" borderId="79" xfId="94" applyNumberFormat="1" applyFont="1" applyFill="1" applyBorder="1" applyAlignment="1">
      <alignment horizontal="center"/>
    </xf>
    <xf numFmtId="17" fontId="16" fillId="4" borderId="16" xfId="94" applyNumberFormat="1" applyFont="1" applyFill="1" applyBorder="1" applyAlignment="1">
      <alignment horizontal="center"/>
    </xf>
    <xf numFmtId="0" fontId="16" fillId="0" borderId="0" xfId="94" applyFont="1" applyAlignment="1">
      <alignment horizontal="left"/>
    </xf>
    <xf numFmtId="0" fontId="16" fillId="0" borderId="0" xfId="90" applyFont="1" applyAlignment="1">
      <alignment horizontal="center"/>
    </xf>
    <xf numFmtId="0" fontId="52" fillId="0" borderId="0" xfId="94" applyFont="1"/>
    <xf numFmtId="0" fontId="52" fillId="0" borderId="0" xfId="94" applyFont="1" applyAlignment="1">
      <alignment horizontal="center" vertical="center"/>
    </xf>
    <xf numFmtId="2" fontId="20" fillId="0" borderId="0" xfId="94" applyNumberFormat="1" applyFont="1" applyAlignment="1">
      <alignment horizontal="center"/>
    </xf>
    <xf numFmtId="1" fontId="20" fillId="0" borderId="0" xfId="94" applyNumberFormat="1" applyFont="1" applyAlignment="1">
      <alignment horizontal="center"/>
    </xf>
    <xf numFmtId="0" fontId="20" fillId="0" borderId="0" xfId="94" applyFont="1" applyAlignment="1">
      <alignment horizontal="center"/>
    </xf>
    <xf numFmtId="0" fontId="20" fillId="0" borderId="0" xfId="94" applyFont="1" applyAlignment="1">
      <alignment horizontal="left"/>
    </xf>
    <xf numFmtId="0" fontId="52" fillId="0" borderId="0" xfId="94" applyFont="1" applyAlignment="1">
      <alignment horizontal="center" vertical="center" wrapText="1"/>
    </xf>
    <xf numFmtId="0" fontId="52" fillId="0" borderId="0" xfId="94" applyFont="1" applyAlignment="1">
      <alignment wrapText="1"/>
    </xf>
    <xf numFmtId="17" fontId="20" fillId="0" borderId="0" xfId="94" applyNumberFormat="1" applyFont="1"/>
    <xf numFmtId="0" fontId="53" fillId="0" borderId="0" xfId="94" applyFont="1"/>
    <xf numFmtId="1" fontId="16" fillId="4" borderId="63" xfId="94" applyNumberFormat="1" applyFont="1" applyFill="1" applyBorder="1" applyAlignment="1">
      <alignment horizontal="center"/>
    </xf>
    <xf numFmtId="1" fontId="16" fillId="4" borderId="68" xfId="94" applyNumberFormat="1" applyFont="1" applyFill="1" applyBorder="1" applyAlignment="1">
      <alignment horizontal="center" vertical="center"/>
    </xf>
    <xf numFmtId="0" fontId="16" fillId="4" borderId="2" xfId="94" applyFont="1" applyFill="1" applyBorder="1" applyAlignment="1">
      <alignment horizontal="right"/>
    </xf>
    <xf numFmtId="1" fontId="16" fillId="0" borderId="54" xfId="94" applyNumberFormat="1" applyFont="1" applyBorder="1" applyAlignment="1">
      <alignment horizontal="center"/>
    </xf>
    <xf numFmtId="0" fontId="16" fillId="4" borderId="12" xfId="94" applyFont="1" applyFill="1" applyBorder="1" applyAlignment="1">
      <alignment horizontal="left" vertical="center"/>
    </xf>
    <xf numFmtId="1" fontId="16" fillId="4" borderId="81" xfId="94" applyNumberFormat="1" applyFont="1" applyFill="1" applyBorder="1" applyAlignment="1">
      <alignment horizontal="center" vertical="center" wrapText="1"/>
    </xf>
    <xf numFmtId="164" fontId="12" fillId="0" borderId="0" xfId="94" applyNumberFormat="1"/>
    <xf numFmtId="1" fontId="12" fillId="0" borderId="0" xfId="94" applyNumberFormat="1" applyAlignment="1">
      <alignment horizontal="center"/>
    </xf>
    <xf numFmtId="0" fontId="12" fillId="0" borderId="0" xfId="94" applyAlignment="1">
      <alignment horizontal="left"/>
    </xf>
    <xf numFmtId="164" fontId="16" fillId="4" borderId="12" xfId="94" applyNumberFormat="1" applyFont="1" applyFill="1" applyBorder="1" applyAlignment="1">
      <alignment horizontal="center"/>
    </xf>
    <xf numFmtId="1" fontId="16" fillId="4" borderId="12" xfId="94" applyNumberFormat="1" applyFont="1" applyFill="1" applyBorder="1" applyAlignment="1">
      <alignment horizontal="center" vertical="center"/>
    </xf>
    <xf numFmtId="1" fontId="16" fillId="4" borderId="79" xfId="94" applyNumberFormat="1" applyFont="1" applyFill="1" applyBorder="1" applyAlignment="1">
      <alignment horizontal="center"/>
    </xf>
    <xf numFmtId="1" fontId="16" fillId="4" borderId="20" xfId="94" applyNumberFormat="1" applyFont="1" applyFill="1" applyBorder="1" applyAlignment="1">
      <alignment horizontal="center" vertical="center"/>
    </xf>
    <xf numFmtId="0" fontId="16" fillId="4" borderId="12" xfId="94" applyFont="1" applyFill="1" applyBorder="1" applyAlignment="1">
      <alignment horizontal="center" vertical="center"/>
    </xf>
    <xf numFmtId="0" fontId="16" fillId="4" borderId="25" xfId="94" applyFont="1" applyFill="1" applyBorder="1" applyAlignment="1">
      <alignment horizontal="left"/>
    </xf>
    <xf numFmtId="164" fontId="16" fillId="0" borderId="9" xfId="94" applyNumberFormat="1" applyFont="1" applyBorder="1" applyAlignment="1">
      <alignment horizontal="center" vertical="center"/>
    </xf>
    <xf numFmtId="1" fontId="16" fillId="0" borderId="75" xfId="94" applyNumberFormat="1" applyFont="1" applyBorder="1" applyAlignment="1">
      <alignment horizontal="center" vertical="center"/>
    </xf>
    <xf numFmtId="1" fontId="16" fillId="0" borderId="11" xfId="94" applyNumberFormat="1" applyFont="1" applyBorder="1" applyAlignment="1">
      <alignment horizontal="center" vertical="center"/>
    </xf>
    <xf numFmtId="1" fontId="16" fillId="0" borderId="21" xfId="94" applyNumberFormat="1" applyFont="1" applyBorder="1" applyAlignment="1">
      <alignment horizontal="center" vertical="center"/>
    </xf>
    <xf numFmtId="1" fontId="16" fillId="0" borderId="9" xfId="94" applyNumberFormat="1" applyFont="1" applyBorder="1" applyAlignment="1">
      <alignment horizontal="center" vertical="center"/>
    </xf>
    <xf numFmtId="164" fontId="16" fillId="0" borderId="28" xfId="94" applyNumberFormat="1" applyFont="1" applyBorder="1" applyAlignment="1">
      <alignment horizontal="center" vertical="center"/>
    </xf>
    <xf numFmtId="1" fontId="16" fillId="0" borderId="13" xfId="94" applyNumberFormat="1" applyFont="1" applyBorder="1" applyAlignment="1">
      <alignment horizontal="center" vertical="center"/>
    </xf>
    <xf numFmtId="1" fontId="16" fillId="0" borderId="28" xfId="94" applyNumberFormat="1" applyFont="1" applyBorder="1" applyAlignment="1">
      <alignment horizontal="center" vertical="center"/>
    </xf>
    <xf numFmtId="164" fontId="21" fillId="4" borderId="16" xfId="94" applyNumberFormat="1" applyFont="1" applyFill="1" applyBorder="1" applyAlignment="1">
      <alignment horizontal="center" wrapText="1"/>
    </xf>
    <xf numFmtId="0" fontId="16" fillId="4" borderId="25" xfId="94" applyFont="1" applyFill="1" applyBorder="1" applyAlignment="1">
      <alignment horizontal="center" vertical="center"/>
    </xf>
    <xf numFmtId="0" fontId="16" fillId="0" borderId="0" xfId="90" applyFont="1" applyAlignment="1">
      <alignment horizontal="left"/>
    </xf>
    <xf numFmtId="0" fontId="36" fillId="0" borderId="0" xfId="94" applyFont="1" applyAlignment="1">
      <alignment horizontal="center" vertical="center" wrapText="1"/>
    </xf>
    <xf numFmtId="0" fontId="6" fillId="0" borderId="0" xfId="94" applyFont="1"/>
    <xf numFmtId="0" fontId="54" fillId="0" borderId="0" xfId="94" applyFont="1"/>
    <xf numFmtId="0" fontId="49" fillId="0" borderId="0" xfId="94" applyFont="1" applyAlignment="1">
      <alignment horizontal="center"/>
    </xf>
    <xf numFmtId="0" fontId="49" fillId="0" borderId="0" xfId="94" applyFont="1" applyAlignment="1">
      <alignment horizontal="left"/>
    </xf>
    <xf numFmtId="0" fontId="34" fillId="0" borderId="0" xfId="94" applyFont="1"/>
    <xf numFmtId="1" fontId="49" fillId="0" borderId="0" xfId="94" applyNumberFormat="1" applyFont="1" applyAlignment="1">
      <alignment horizontal="center"/>
    </xf>
    <xf numFmtId="1" fontId="6" fillId="0" borderId="0" xfId="94" applyNumberFormat="1" applyFont="1"/>
    <xf numFmtId="2" fontId="24" fillId="0" borderId="0" xfId="94" applyNumberFormat="1" applyFont="1"/>
    <xf numFmtId="1" fontId="24" fillId="0" borderId="0" xfId="94" applyNumberFormat="1" applyFont="1"/>
    <xf numFmtId="2" fontId="32" fillId="4" borderId="2" xfId="94" applyNumberFormat="1" applyFont="1" applyFill="1" applyBorder="1" applyAlignment="1">
      <alignment horizontal="center" vertical="center"/>
    </xf>
    <xf numFmtId="1" fontId="5" fillId="4" borderId="25" xfId="94" applyNumberFormat="1" applyFont="1" applyFill="1" applyBorder="1" applyAlignment="1">
      <alignment horizontal="center" vertical="center"/>
    </xf>
    <xf numFmtId="1" fontId="5" fillId="4" borderId="73" xfId="94" applyNumberFormat="1" applyFont="1" applyFill="1" applyBorder="1" applyAlignment="1">
      <alignment horizontal="center" vertical="center"/>
    </xf>
    <xf numFmtId="1" fontId="5" fillId="4" borderId="20" xfId="94" applyNumberFormat="1" applyFont="1" applyFill="1" applyBorder="1" applyAlignment="1">
      <alignment horizontal="center"/>
    </xf>
    <xf numFmtId="0" fontId="5" fillId="4" borderId="12" xfId="94" applyFont="1" applyFill="1" applyBorder="1" applyAlignment="1">
      <alignment horizontal="center"/>
    </xf>
    <xf numFmtId="0" fontId="16" fillId="4" borderId="20" xfId="94" applyFont="1" applyFill="1" applyBorder="1" applyAlignment="1">
      <alignment horizontal="center"/>
    </xf>
    <xf numFmtId="0" fontId="16" fillId="4" borderId="64" xfId="94" applyFont="1" applyFill="1" applyBorder="1" applyAlignment="1">
      <alignment horizontal="left"/>
    </xf>
    <xf numFmtId="1" fontId="5" fillId="0" borderId="56" xfId="94" applyNumberFormat="1" applyFont="1" applyBorder="1" applyAlignment="1">
      <alignment horizontal="center" vertical="center"/>
    </xf>
    <xf numFmtId="1" fontId="5" fillId="0" borderId="11" xfId="94" applyNumberFormat="1" applyFont="1" applyBorder="1" applyAlignment="1">
      <alignment horizontal="center" vertical="center"/>
    </xf>
    <xf numFmtId="1" fontId="5" fillId="0" borderId="21" xfId="94" applyNumberFormat="1" applyFont="1" applyBorder="1" applyAlignment="1">
      <alignment horizontal="center" vertical="center"/>
    </xf>
    <xf numFmtId="1" fontId="5" fillId="0" borderId="9" xfId="94" applyNumberFormat="1" applyFont="1" applyBorder="1" applyAlignment="1">
      <alignment horizontal="center" vertical="center"/>
    </xf>
    <xf numFmtId="1" fontId="5" fillId="0" borderId="13" xfId="94" applyNumberFormat="1" applyFont="1" applyBorder="1" applyAlignment="1">
      <alignment horizontal="center" vertical="center"/>
    </xf>
    <xf numFmtId="1" fontId="5" fillId="0" borderId="28" xfId="94" applyNumberFormat="1" applyFont="1" applyBorder="1" applyAlignment="1">
      <alignment horizontal="center" vertical="center"/>
    </xf>
    <xf numFmtId="1" fontId="31" fillId="4" borderId="16" xfId="94" applyNumberFormat="1" applyFont="1" applyFill="1" applyBorder="1" applyAlignment="1">
      <alignment horizontal="center" vertical="center" wrapText="1"/>
    </xf>
    <xf numFmtId="17" fontId="5" fillId="4" borderId="2" xfId="94" applyNumberFormat="1" applyFont="1" applyFill="1" applyBorder="1" applyAlignment="1">
      <alignment horizontal="center" vertical="center"/>
    </xf>
    <xf numFmtId="17" fontId="5" fillId="4" borderId="80" xfId="94" applyNumberFormat="1" applyFont="1" applyFill="1" applyBorder="1" applyAlignment="1">
      <alignment horizontal="center" vertical="center"/>
    </xf>
    <xf numFmtId="0" fontId="5" fillId="4" borderId="25" xfId="94" applyFont="1" applyFill="1" applyBorder="1" applyAlignment="1">
      <alignment horizontal="center" vertical="center"/>
    </xf>
    <xf numFmtId="0" fontId="24" fillId="0" borderId="0" xfId="94" quotePrefix="1" applyFont="1"/>
    <xf numFmtId="1" fontId="55" fillId="0" borderId="0" xfId="94" applyNumberFormat="1" applyFont="1"/>
    <xf numFmtId="0" fontId="26" fillId="0" borderId="0" xfId="94" applyFont="1"/>
    <xf numFmtId="2" fontId="12" fillId="0" borderId="0" xfId="94" applyNumberFormat="1"/>
    <xf numFmtId="2" fontId="48" fillId="0" borderId="76" xfId="94" applyNumberFormat="1" applyFont="1" applyBorder="1"/>
    <xf numFmtId="1" fontId="48" fillId="0" borderId="12" xfId="94" applyNumberFormat="1" applyFont="1" applyBorder="1"/>
    <xf numFmtId="0" fontId="48" fillId="0" borderId="11" xfId="94" applyFont="1" applyBorder="1"/>
    <xf numFmtId="0" fontId="48" fillId="0" borderId="11" xfId="94" applyFont="1" applyBorder="1" applyAlignment="1">
      <alignment horizontal="center"/>
    </xf>
    <xf numFmtId="0" fontId="48" fillId="9" borderId="12" xfId="94" applyFont="1" applyFill="1" applyBorder="1" applyAlignment="1">
      <alignment horizontal="left"/>
    </xf>
    <xf numFmtId="2" fontId="48" fillId="8" borderId="85" xfId="94" applyNumberFormat="1" applyFont="1" applyFill="1" applyBorder="1"/>
    <xf numFmtId="1" fontId="48" fillId="8" borderId="0" xfId="94" applyNumberFormat="1" applyFont="1" applyFill="1"/>
    <xf numFmtId="0" fontId="48" fillId="8" borderId="70" xfId="94" applyFont="1" applyFill="1" applyBorder="1"/>
    <xf numFmtId="0" fontId="56" fillId="8" borderId="0" xfId="94" applyFont="1" applyFill="1"/>
    <xf numFmtId="0" fontId="56" fillId="8" borderId="86" xfId="94" applyFont="1" applyFill="1" applyBorder="1"/>
    <xf numFmtId="0" fontId="56" fillId="8" borderId="86" xfId="94" applyFont="1" applyFill="1" applyBorder="1" applyAlignment="1">
      <alignment horizontal="center"/>
    </xf>
    <xf numFmtId="0" fontId="56" fillId="8" borderId="87" xfId="94" applyFont="1" applyFill="1" applyBorder="1"/>
    <xf numFmtId="2" fontId="48" fillId="0" borderId="84" xfId="94" applyNumberFormat="1" applyFont="1" applyBorder="1"/>
    <xf numFmtId="1" fontId="48" fillId="0" borderId="75" xfId="94" applyNumberFormat="1" applyFont="1" applyBorder="1"/>
    <xf numFmtId="0" fontId="48" fillId="0" borderId="84" xfId="94" applyFont="1" applyBorder="1"/>
    <xf numFmtId="2" fontId="56" fillId="8" borderId="10" xfId="94" applyNumberFormat="1" applyFont="1" applyFill="1" applyBorder="1"/>
    <xf numFmtId="1" fontId="56" fillId="8" borderId="21" xfId="94" applyNumberFormat="1" applyFont="1" applyFill="1" applyBorder="1"/>
    <xf numFmtId="0" fontId="56" fillId="8" borderId="9" xfId="94" applyFont="1" applyFill="1" applyBorder="1"/>
    <xf numFmtId="0" fontId="56" fillId="8" borderId="89" xfId="94" applyFont="1" applyFill="1" applyBorder="1"/>
    <xf numFmtId="0" fontId="56" fillId="8" borderId="90" xfId="94" applyFont="1" applyFill="1" applyBorder="1"/>
    <xf numFmtId="0" fontId="56" fillId="8" borderId="90" xfId="94" applyFont="1" applyFill="1" applyBorder="1" applyAlignment="1">
      <alignment horizontal="center"/>
    </xf>
    <xf numFmtId="0" fontId="56" fillId="8" borderId="16" xfId="94" applyFont="1" applyFill="1" applyBorder="1"/>
    <xf numFmtId="2" fontId="56" fillId="8" borderId="85" xfId="94" applyNumberFormat="1" applyFont="1" applyFill="1" applyBorder="1"/>
    <xf numFmtId="1" fontId="56" fillId="8" borderId="13" xfId="94" applyNumberFormat="1" applyFont="1" applyFill="1" applyBorder="1"/>
    <xf numFmtId="0" fontId="56" fillId="8" borderId="70" xfId="94" applyFont="1" applyFill="1" applyBorder="1"/>
    <xf numFmtId="1" fontId="48" fillId="0" borderId="0" xfId="94" applyNumberFormat="1" applyFont="1"/>
    <xf numFmtId="0" fontId="48" fillId="0" borderId="22" xfId="94" applyFont="1" applyBorder="1"/>
    <xf numFmtId="0" fontId="48" fillId="9" borderId="91" xfId="94" applyFont="1" applyFill="1" applyBorder="1"/>
    <xf numFmtId="0" fontId="48" fillId="9" borderId="91" xfId="94" applyFont="1" applyFill="1" applyBorder="1" applyAlignment="1">
      <alignment horizontal="center"/>
    </xf>
    <xf numFmtId="2" fontId="48" fillId="8" borderId="84" xfId="94" applyNumberFormat="1" applyFont="1" applyFill="1" applyBorder="1"/>
    <xf numFmtId="1" fontId="48" fillId="10" borderId="12" xfId="94" applyNumberFormat="1" applyFont="1" applyFill="1" applyBorder="1"/>
    <xf numFmtId="0" fontId="56" fillId="4" borderId="23" xfId="94" applyFont="1" applyFill="1" applyBorder="1"/>
    <xf numFmtId="0" fontId="56" fillId="4" borderId="91" xfId="94" applyFont="1" applyFill="1" applyBorder="1" applyAlignment="1">
      <alignment horizontal="center" vertical="center"/>
    </xf>
    <xf numFmtId="0" fontId="57" fillId="4" borderId="12" xfId="94" applyFont="1" applyFill="1" applyBorder="1" applyAlignment="1">
      <alignment horizontal="left" wrapText="1"/>
    </xf>
    <xf numFmtId="1" fontId="48" fillId="0" borderId="11" xfId="94" applyNumberFormat="1" applyFont="1" applyBorder="1"/>
    <xf numFmtId="0" fontId="48" fillId="0" borderId="52" xfId="94" applyFont="1" applyBorder="1"/>
    <xf numFmtId="0" fontId="56" fillId="0" borderId="87" xfId="94" applyFont="1" applyBorder="1" applyAlignment="1">
      <alignment horizontal="left"/>
    </xf>
    <xf numFmtId="2" fontId="48" fillId="0" borderId="8" xfId="94" applyNumberFormat="1" applyFont="1" applyBorder="1"/>
    <xf numFmtId="1" fontId="48" fillId="0" borderId="9" xfId="94" applyNumberFormat="1" applyFont="1" applyBorder="1"/>
    <xf numFmtId="0" fontId="48" fillId="0" borderId="47" xfId="94" applyFont="1" applyBorder="1"/>
    <xf numFmtId="1" fontId="48" fillId="0" borderId="28" xfId="94" applyNumberFormat="1" applyFont="1" applyBorder="1"/>
    <xf numFmtId="0" fontId="48" fillId="0" borderId="51" xfId="94" applyFont="1" applyBorder="1"/>
    <xf numFmtId="2" fontId="56" fillId="8" borderId="16" xfId="94" applyNumberFormat="1" applyFont="1" applyFill="1" applyBorder="1"/>
    <xf numFmtId="1" fontId="56" fillId="8" borderId="80" xfId="94" applyNumberFormat="1" applyFont="1" applyFill="1" applyBorder="1"/>
    <xf numFmtId="0" fontId="56" fillId="8" borderId="15" xfId="94" applyFont="1" applyFill="1" applyBorder="1"/>
    <xf numFmtId="0" fontId="48" fillId="0" borderId="94" xfId="94" applyFont="1" applyBorder="1" applyAlignment="1">
      <alignment horizontal="center"/>
    </xf>
    <xf numFmtId="2" fontId="21" fillId="4" borderId="15" xfId="94" applyNumberFormat="1" applyFont="1" applyFill="1" applyBorder="1" applyAlignment="1">
      <alignment horizontal="center" vertical="center" wrapText="1"/>
    </xf>
    <xf numFmtId="0" fontId="21" fillId="4" borderId="53" xfId="94" applyFont="1" applyFill="1" applyBorder="1" applyAlignment="1">
      <alignment horizontal="center" vertical="center" wrapText="1"/>
    </xf>
    <xf numFmtId="17" fontId="21" fillId="4" borderId="15" xfId="94" applyNumberFormat="1" applyFont="1" applyFill="1" applyBorder="1" applyAlignment="1">
      <alignment horizontal="center" vertical="center" wrapText="1"/>
    </xf>
    <xf numFmtId="0" fontId="48" fillId="0" borderId="94" xfId="94" applyFont="1" applyBorder="1" applyAlignment="1">
      <alignment horizontal="center" vertical="center" wrapText="1"/>
    </xf>
    <xf numFmtId="0" fontId="12" fillId="0" borderId="0" xfId="94" applyAlignment="1">
      <alignment horizontal="left" vertical="center" wrapText="1"/>
    </xf>
    <xf numFmtId="0" fontId="13" fillId="0" borderId="95" xfId="0" applyFont="1" applyBorder="1" applyAlignment="1">
      <alignment horizontal="left"/>
    </xf>
    <xf numFmtId="0" fontId="27" fillId="0" borderId="95" xfId="0" applyFont="1" applyBorder="1" applyAlignment="1">
      <alignment horizontal="left"/>
    </xf>
    <xf numFmtId="3" fontId="9" fillId="0" borderId="0" xfId="0" applyNumberFormat="1" applyFont="1"/>
    <xf numFmtId="2" fontId="9" fillId="0" borderId="1" xfId="0" applyNumberFormat="1" applyFont="1" applyBorder="1" applyAlignment="1">
      <alignment horizontal="center"/>
    </xf>
    <xf numFmtId="0" fontId="23" fillId="0" borderId="0" xfId="94" applyFont="1" applyAlignment="1">
      <alignment horizontal="left" vertical="center" wrapText="1"/>
    </xf>
    <xf numFmtId="0" fontId="12" fillId="0" borderId="1" xfId="94" applyBorder="1"/>
    <xf numFmtId="3" fontId="0" fillId="0" borderId="0" xfId="0" applyNumberFormat="1" applyAlignment="1">
      <alignment horizontal="center"/>
    </xf>
    <xf numFmtId="3" fontId="18" fillId="0" borderId="99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" fillId="0" borderId="21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3" fontId="18" fillId="0" borderId="100" xfId="0" applyNumberFormat="1" applyFont="1" applyBorder="1" applyAlignment="1">
      <alignment horizontal="center"/>
    </xf>
    <xf numFmtId="17" fontId="16" fillId="4" borderId="66" xfId="0" applyNumberFormat="1" applyFont="1" applyFill="1" applyBorder="1" applyAlignment="1">
      <alignment horizontal="center" vertical="center"/>
    </xf>
    <xf numFmtId="17" fontId="16" fillId="4" borderId="101" xfId="0" applyNumberFormat="1" applyFont="1" applyFill="1" applyBorder="1" applyAlignment="1">
      <alignment horizontal="center" vertical="center"/>
    </xf>
    <xf numFmtId="0" fontId="1" fillId="0" borderId="46" xfId="0" applyFont="1" applyBorder="1"/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0" fontId="1" fillId="0" borderId="38" xfId="0" applyFont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8" xfId="0" applyFont="1" applyBorder="1"/>
    <xf numFmtId="17" fontId="16" fillId="7" borderId="3" xfId="0" applyNumberFormat="1" applyFont="1" applyFill="1" applyBorder="1" applyAlignment="1">
      <alignment horizontal="center" vertical="center"/>
    </xf>
    <xf numFmtId="17" fontId="16" fillId="7" borderId="18" xfId="0" applyNumberFormat="1" applyFont="1" applyFill="1" applyBorder="1" applyAlignment="1">
      <alignment horizontal="center" vertical="center"/>
    </xf>
    <xf numFmtId="17" fontId="16" fillId="7" borderId="14" xfId="0" applyNumberFormat="1" applyFont="1" applyFill="1" applyBorder="1" applyAlignment="1">
      <alignment horizontal="center" vertical="center"/>
    </xf>
    <xf numFmtId="17" fontId="16" fillId="7" borderId="19" xfId="0" applyNumberFormat="1" applyFont="1" applyFill="1" applyBorder="1" applyAlignment="1">
      <alignment horizontal="center" vertical="center"/>
    </xf>
    <xf numFmtId="17" fontId="16" fillId="4" borderId="18" xfId="0" applyNumberFormat="1" applyFont="1" applyFill="1" applyBorder="1" applyAlignment="1">
      <alignment horizontal="center" vertical="center"/>
    </xf>
    <xf numFmtId="17" fontId="16" fillId="4" borderId="3" xfId="0" applyNumberFormat="1" applyFont="1" applyFill="1" applyBorder="1" applyAlignment="1">
      <alignment horizontal="center" vertical="center"/>
    </xf>
    <xf numFmtId="0" fontId="6" fillId="0" borderId="1" xfId="94" applyFont="1" applyBorder="1"/>
    <xf numFmtId="0" fontId="32" fillId="0" borderId="1" xfId="95" applyFont="1" applyBorder="1" applyAlignment="1">
      <alignment horizontal="center" vertical="center"/>
    </xf>
    <xf numFmtId="0" fontId="12" fillId="0" borderId="1" xfId="94" applyBorder="1" applyAlignment="1">
      <alignment horizontal="center" vertical="center" wrapText="1"/>
    </xf>
    <xf numFmtId="0" fontId="12" fillId="0" borderId="1" xfId="94" applyBorder="1" applyAlignment="1">
      <alignment horizontal="center" vertical="center"/>
    </xf>
    <xf numFmtId="0" fontId="12" fillId="0" borderId="41" xfId="94" applyBorder="1"/>
    <xf numFmtId="0" fontId="12" fillId="0" borderId="41" xfId="94" applyBorder="1" applyAlignment="1">
      <alignment horizontal="center" vertical="center" wrapText="1"/>
    </xf>
    <xf numFmtId="0" fontId="12" fillId="0" borderId="41" xfId="94" applyBorder="1" applyAlignment="1">
      <alignment horizontal="center" vertical="center"/>
    </xf>
    <xf numFmtId="0" fontId="23" fillId="3" borderId="98" xfId="94" applyFont="1" applyFill="1" applyBorder="1"/>
    <xf numFmtId="0" fontId="23" fillId="3" borderId="26" xfId="94" applyFont="1" applyFill="1" applyBorder="1" applyAlignment="1">
      <alignment horizontal="center" vertical="center" wrapText="1"/>
    </xf>
    <xf numFmtId="0" fontId="23" fillId="3" borderId="26" xfId="94" applyFont="1" applyFill="1" applyBorder="1" applyAlignment="1">
      <alignment horizontal="center" vertical="center"/>
    </xf>
    <xf numFmtId="1" fontId="23" fillId="3" borderId="26" xfId="112" applyNumberFormat="1" applyFont="1" applyFill="1" applyBorder="1" applyAlignment="1">
      <alignment horizontal="center" vertical="center"/>
    </xf>
    <xf numFmtId="2" fontId="23" fillId="3" borderId="27" xfId="94" applyNumberFormat="1" applyFont="1" applyFill="1" applyBorder="1" applyAlignment="1">
      <alignment horizontal="center" vertical="center"/>
    </xf>
    <xf numFmtId="17" fontId="21" fillId="7" borderId="15" xfId="0" applyNumberFormat="1" applyFont="1" applyFill="1" applyBorder="1" applyAlignment="1">
      <alignment horizontal="center" vertical="center" wrapText="1"/>
    </xf>
    <xf numFmtId="17" fontId="21" fillId="7" borderId="53" xfId="0" applyNumberFormat="1" applyFont="1" applyFill="1" applyBorder="1" applyAlignment="1">
      <alignment horizontal="center" vertical="center" wrapText="1"/>
    </xf>
    <xf numFmtId="17" fontId="21" fillId="7" borderId="16" xfId="0" applyNumberFormat="1" applyFont="1" applyFill="1" applyBorder="1" applyAlignment="1">
      <alignment horizontal="center" vertical="center" wrapText="1"/>
    </xf>
    <xf numFmtId="17" fontId="21" fillId="4" borderId="15" xfId="0" applyNumberFormat="1" applyFont="1" applyFill="1" applyBorder="1" applyAlignment="1">
      <alignment horizontal="center" vertical="center" wrapText="1"/>
    </xf>
    <xf numFmtId="0" fontId="56" fillId="0" borderId="51" xfId="0" applyFont="1" applyBorder="1" applyAlignment="1">
      <alignment vertical="center"/>
    </xf>
    <xf numFmtId="0" fontId="56" fillId="0" borderId="59" xfId="0" applyFont="1" applyBorder="1" applyAlignment="1">
      <alignment vertical="center"/>
    </xf>
    <xf numFmtId="0" fontId="56" fillId="0" borderId="87" xfId="0" applyFont="1" applyBorder="1"/>
    <xf numFmtId="0" fontId="48" fillId="0" borderId="87" xfId="0" applyFont="1" applyBorder="1" applyAlignment="1">
      <alignment horizontal="center"/>
    </xf>
    <xf numFmtId="0" fontId="56" fillId="0" borderId="48" xfId="0" applyFont="1" applyBorder="1" applyAlignment="1">
      <alignment horizontal="center"/>
    </xf>
    <xf numFmtId="0" fontId="56" fillId="0" borderId="49" xfId="0" applyFont="1" applyBorder="1" applyAlignment="1">
      <alignment horizontal="center"/>
    </xf>
    <xf numFmtId="0" fontId="56" fillId="0" borderId="49" xfId="0" applyFont="1" applyBorder="1" applyAlignment="1">
      <alignment horizontal="center" vertical="center"/>
    </xf>
    <xf numFmtId="0" fontId="56" fillId="0" borderId="50" xfId="0" applyFont="1" applyBorder="1" applyAlignment="1">
      <alignment horizontal="center" vertical="center"/>
    </xf>
    <xf numFmtId="0" fontId="56" fillId="0" borderId="93" xfId="0" applyFont="1" applyBorder="1" applyAlignment="1">
      <alignment horizontal="center"/>
    </xf>
    <xf numFmtId="0" fontId="56" fillId="0" borderId="31" xfId="0" applyFont="1" applyBorder="1" applyAlignment="1">
      <alignment horizontal="center"/>
    </xf>
    <xf numFmtId="0" fontId="56" fillId="0" borderId="31" xfId="0" applyFont="1" applyBorder="1" applyAlignment="1">
      <alignment horizontal="center" vertical="center"/>
    </xf>
    <xf numFmtId="0" fontId="56" fillId="0" borderId="59" xfId="0" applyFont="1" applyBorder="1" applyAlignment="1">
      <alignment horizontal="center" vertical="center"/>
    </xf>
    <xf numFmtId="0" fontId="56" fillId="0" borderId="92" xfId="0" applyFont="1" applyBorder="1" applyAlignment="1">
      <alignment horizontal="center"/>
    </xf>
    <xf numFmtId="0" fontId="56" fillId="0" borderId="55" xfId="0" applyFont="1" applyBorder="1" applyAlignment="1">
      <alignment horizontal="center"/>
    </xf>
    <xf numFmtId="0" fontId="56" fillId="0" borderId="55" xfId="0" applyFont="1" applyBorder="1" applyAlignment="1">
      <alignment horizontal="center" vertical="center"/>
    </xf>
    <xf numFmtId="0" fontId="56" fillId="0" borderId="57" xfId="0" applyFont="1" applyBorder="1" applyAlignment="1">
      <alignment horizontal="center" vertical="center"/>
    </xf>
    <xf numFmtId="0" fontId="56" fillId="0" borderId="82" xfId="0" applyFont="1" applyBorder="1" applyAlignment="1">
      <alignment horizontal="center"/>
    </xf>
    <xf numFmtId="0" fontId="56" fillId="0" borderId="83" xfId="0" applyFont="1" applyBorder="1" applyAlignment="1">
      <alignment horizontal="center"/>
    </xf>
    <xf numFmtId="0" fontId="56" fillId="0" borderId="83" xfId="0" applyFont="1" applyBorder="1" applyAlignment="1">
      <alignment horizontal="center" vertical="center"/>
    </xf>
    <xf numFmtId="0" fontId="56" fillId="0" borderId="88" xfId="0" applyFont="1" applyBorder="1" applyAlignment="1">
      <alignment horizontal="center" vertical="center"/>
    </xf>
    <xf numFmtId="17" fontId="30" fillId="4" borderId="12" xfId="0" applyNumberFormat="1" applyFont="1" applyFill="1" applyBorder="1" applyAlignment="1">
      <alignment horizontal="center" vertical="center"/>
    </xf>
    <xf numFmtId="17" fontId="30" fillId="4" borderId="20" xfId="0" applyNumberFormat="1" applyFont="1" applyFill="1" applyBorder="1" applyAlignment="1">
      <alignment horizontal="center" vertical="center"/>
    </xf>
    <xf numFmtId="17" fontId="30" fillId="4" borderId="79" xfId="0" applyNumberFormat="1" applyFont="1" applyFill="1" applyBorder="1" applyAlignment="1">
      <alignment horizontal="center" vertical="center"/>
    </xf>
    <xf numFmtId="17" fontId="30" fillId="4" borderId="25" xfId="0" applyNumberFormat="1" applyFont="1" applyFill="1" applyBorder="1" applyAlignment="1">
      <alignment horizontal="center" vertical="center"/>
    </xf>
    <xf numFmtId="17" fontId="30" fillId="4" borderId="2" xfId="0" applyNumberFormat="1" applyFont="1" applyFill="1" applyBorder="1" applyAlignment="1">
      <alignment horizontal="center" vertical="center"/>
    </xf>
    <xf numFmtId="0" fontId="44" fillId="0" borderId="96" xfId="0" applyFont="1" applyBorder="1"/>
    <xf numFmtId="0" fontId="44" fillId="0" borderId="32" xfId="0" applyFont="1" applyBorder="1" applyAlignment="1">
      <alignment horizontal="center"/>
    </xf>
    <xf numFmtId="0" fontId="44" fillId="0" borderId="31" xfId="0" applyFont="1" applyBorder="1" applyAlignment="1">
      <alignment horizontal="center"/>
    </xf>
    <xf numFmtId="0" fontId="44" fillId="0" borderId="102" xfId="0" applyFont="1" applyBorder="1" applyAlignment="1">
      <alignment horizontal="center"/>
    </xf>
    <xf numFmtId="0" fontId="44" fillId="0" borderId="44" xfId="0" applyFont="1" applyBorder="1" applyAlignment="1">
      <alignment horizontal="center"/>
    </xf>
    <xf numFmtId="0" fontId="44" fillId="0" borderId="38" xfId="0" applyFont="1" applyBorder="1"/>
    <xf numFmtId="0" fontId="44" fillId="0" borderId="59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41" xfId="0" applyFont="1" applyBorder="1" applyAlignment="1">
      <alignment horizontal="center"/>
    </xf>
    <xf numFmtId="17" fontId="21" fillId="4" borderId="12" xfId="0" applyNumberFormat="1" applyFont="1" applyFill="1" applyBorder="1" applyAlignment="1">
      <alignment horizontal="center" vertical="center"/>
    </xf>
    <xf numFmtId="17" fontId="21" fillId="4" borderId="20" xfId="0" applyNumberFormat="1" applyFont="1" applyFill="1" applyBorder="1" applyAlignment="1">
      <alignment horizontal="center" vertical="center"/>
    </xf>
    <xf numFmtId="17" fontId="21" fillId="4" borderId="79" xfId="0" applyNumberFormat="1" applyFont="1" applyFill="1" applyBorder="1" applyAlignment="1">
      <alignment horizontal="center" vertical="center"/>
    </xf>
    <xf numFmtId="0" fontId="44" fillId="0" borderId="33" xfId="0" applyFont="1" applyBorder="1" applyAlignment="1">
      <alignment horizontal="center"/>
    </xf>
    <xf numFmtId="0" fontId="44" fillId="0" borderId="13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44" fillId="0" borderId="36" xfId="0" applyFont="1" applyBorder="1"/>
    <xf numFmtId="0" fontId="44" fillId="0" borderId="103" xfId="0" applyFont="1" applyBorder="1" applyAlignment="1">
      <alignment horizontal="center"/>
    </xf>
    <xf numFmtId="0" fontId="44" fillId="0" borderId="60" xfId="0" applyFont="1" applyBorder="1" applyAlignment="1">
      <alignment horizontal="center"/>
    </xf>
    <xf numFmtId="0" fontId="44" fillId="0" borderId="75" xfId="0" applyFont="1" applyBorder="1" applyAlignment="1">
      <alignment horizontal="center"/>
    </xf>
    <xf numFmtId="17" fontId="16" fillId="4" borderId="80" xfId="0" applyNumberFormat="1" applyFont="1" applyFill="1" applyBorder="1" applyAlignment="1">
      <alignment horizontal="center" vertical="center"/>
    </xf>
    <xf numFmtId="17" fontId="16" fillId="4" borderId="12" xfId="0" applyNumberFormat="1" applyFont="1" applyFill="1" applyBorder="1" applyAlignment="1">
      <alignment horizontal="center" vertical="center"/>
    </xf>
    <xf numFmtId="17" fontId="16" fillId="4" borderId="15" xfId="0" applyNumberFormat="1" applyFont="1" applyFill="1" applyBorder="1" applyAlignment="1">
      <alignment horizontal="center" vertical="center"/>
    </xf>
    <xf numFmtId="17" fontId="16" fillId="4" borderId="16" xfId="0" applyNumberFormat="1" applyFont="1" applyFill="1" applyBorder="1" applyAlignment="1">
      <alignment horizontal="center" vertical="center"/>
    </xf>
    <xf numFmtId="17" fontId="16" fillId="4" borderId="25" xfId="0" applyNumberFormat="1" applyFont="1" applyFill="1" applyBorder="1" applyAlignment="1">
      <alignment horizontal="center" vertical="center"/>
    </xf>
    <xf numFmtId="17" fontId="16" fillId="4" borderId="2" xfId="0" applyNumberFormat="1" applyFont="1" applyFill="1" applyBorder="1" applyAlignment="1">
      <alignment horizontal="center" vertical="center"/>
    </xf>
    <xf numFmtId="0" fontId="44" fillId="0" borderId="32" xfId="0" applyFont="1" applyBorder="1" applyAlignment="1">
      <alignment horizontal="left"/>
    </xf>
    <xf numFmtId="0" fontId="44" fillId="0" borderId="78" xfId="0" applyFont="1" applyBorder="1" applyAlignment="1">
      <alignment horizontal="center"/>
    </xf>
    <xf numFmtId="0" fontId="44" fillId="0" borderId="49" xfId="0" applyFont="1" applyBorder="1" applyAlignment="1">
      <alignment horizontal="center"/>
    </xf>
    <xf numFmtId="0" fontId="44" fillId="0" borderId="31" xfId="0" applyFont="1" applyBorder="1" applyAlignment="1">
      <alignment horizontal="left"/>
    </xf>
    <xf numFmtId="0" fontId="44" fillId="0" borderId="31" xfId="0" applyFont="1" applyBorder="1" applyAlignment="1">
      <alignment horizontal="center" vertical="center"/>
    </xf>
    <xf numFmtId="0" fontId="44" fillId="0" borderId="104" xfId="0" applyFont="1" applyBorder="1" applyAlignment="1">
      <alignment horizontal="center"/>
    </xf>
    <xf numFmtId="17" fontId="16" fillId="4" borderId="80" xfId="0" applyNumberFormat="1" applyFont="1" applyFill="1" applyBorder="1" applyAlignment="1">
      <alignment horizontal="center"/>
    </xf>
    <xf numFmtId="17" fontId="16" fillId="4" borderId="12" xfId="0" applyNumberFormat="1" applyFont="1" applyFill="1" applyBorder="1" applyAlignment="1">
      <alignment horizontal="center"/>
    </xf>
    <xf numFmtId="0" fontId="44" fillId="0" borderId="49" xfId="0" applyFont="1" applyBorder="1" applyAlignment="1">
      <alignment horizontal="center" vertical="center"/>
    </xf>
    <xf numFmtId="0" fontId="17" fillId="0" borderId="31" xfId="0" applyFont="1" applyBorder="1" applyAlignment="1">
      <alignment horizontal="left"/>
    </xf>
    <xf numFmtId="0" fontId="44" fillId="0" borderId="60" xfId="0" applyFont="1" applyBorder="1" applyAlignment="1">
      <alignment horizontal="left"/>
    </xf>
    <xf numFmtId="0" fontId="44" fillId="0" borderId="77" xfId="0" applyFont="1" applyBorder="1" applyAlignment="1">
      <alignment horizontal="center"/>
    </xf>
    <xf numFmtId="0" fontId="44" fillId="0" borderId="55" xfId="0" applyFont="1" applyBorder="1" applyAlignment="1">
      <alignment horizontal="center"/>
    </xf>
    <xf numFmtId="0" fontId="44" fillId="0" borderId="55" xfId="0" applyFont="1" applyBorder="1" applyAlignment="1">
      <alignment horizontal="center" vertical="center"/>
    </xf>
    <xf numFmtId="3" fontId="16" fillId="0" borderId="96" xfId="94" applyNumberFormat="1" applyFont="1" applyBorder="1" applyAlignment="1">
      <alignment horizontal="center" vertical="center"/>
    </xf>
    <xf numFmtId="0" fontId="43" fillId="0" borderId="44" xfId="65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3" fontId="12" fillId="0" borderId="7" xfId="94" applyNumberFormat="1" applyBorder="1" applyAlignment="1">
      <alignment horizontal="center" vertical="center"/>
    </xf>
    <xf numFmtId="0" fontId="43" fillId="0" borderId="1" xfId="65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" fontId="12" fillId="0" borderId="1" xfId="94" applyNumberFormat="1" applyBorder="1" applyAlignment="1">
      <alignment horizontal="center" vertical="center"/>
    </xf>
    <xf numFmtId="0" fontId="12" fillId="0" borderId="42" xfId="94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23" fillId="0" borderId="105" xfId="94" applyFont="1" applyBorder="1" applyAlignment="1">
      <alignment horizontal="left" vertical="center"/>
    </xf>
    <xf numFmtId="0" fontId="23" fillId="0" borderId="106" xfId="94" applyFont="1" applyBorder="1" applyAlignment="1">
      <alignment horizontal="left" vertical="center"/>
    </xf>
    <xf numFmtId="164" fontId="16" fillId="4" borderId="107" xfId="94" applyNumberFormat="1" applyFont="1" applyFill="1" applyBorder="1" applyAlignment="1">
      <alignment horizontal="center" vertical="center" wrapText="1"/>
    </xf>
    <xf numFmtId="0" fontId="5" fillId="11" borderId="108" xfId="94" applyFont="1" applyFill="1" applyBorder="1" applyAlignment="1">
      <alignment horizontal="center" vertical="center"/>
    </xf>
    <xf numFmtId="0" fontId="5" fillId="11" borderId="87" xfId="94" applyFont="1" applyFill="1" applyBorder="1" applyAlignment="1">
      <alignment horizontal="center" vertical="center"/>
    </xf>
    <xf numFmtId="164" fontId="30" fillId="11" borderId="97" xfId="94" applyNumberFormat="1" applyFont="1" applyFill="1" applyBorder="1" applyAlignment="1">
      <alignment horizontal="center" vertical="center" wrapText="1"/>
    </xf>
    <xf numFmtId="0" fontId="38" fillId="11" borderId="0" xfId="94" applyFont="1" applyFill="1" applyAlignment="1">
      <alignment horizontal="left" vertical="center"/>
    </xf>
    <xf numFmtId="3" fontId="28" fillId="11" borderId="109" xfId="94" applyNumberFormat="1" applyFont="1" applyFill="1" applyBorder="1" applyAlignment="1">
      <alignment horizontal="center" vertical="center"/>
    </xf>
    <xf numFmtId="0" fontId="13" fillId="3" borderId="110" xfId="0" applyFont="1" applyFill="1" applyBorder="1" applyAlignment="1">
      <alignment horizontal="center" vertical="center"/>
    </xf>
    <xf numFmtId="0" fontId="13" fillId="3" borderId="111" xfId="0" applyFont="1" applyFill="1" applyBorder="1" applyAlignment="1">
      <alignment horizontal="center" vertical="center"/>
    </xf>
    <xf numFmtId="3" fontId="16" fillId="11" borderId="86" xfId="94" applyNumberFormat="1" applyFont="1" applyFill="1" applyBorder="1" applyAlignment="1">
      <alignment horizontal="center" vertical="center"/>
    </xf>
    <xf numFmtId="2" fontId="16" fillId="11" borderId="53" xfId="94" applyNumberFormat="1" applyFont="1" applyFill="1" applyBorder="1" applyAlignment="1">
      <alignment horizontal="center" vertical="center"/>
    </xf>
    <xf numFmtId="164" fontId="16" fillId="4" borderId="112" xfId="94" applyNumberFormat="1" applyFont="1" applyFill="1" applyBorder="1" applyAlignment="1">
      <alignment horizontal="center" vertical="center" wrapText="1"/>
    </xf>
    <xf numFmtId="17" fontId="5" fillId="11" borderId="86" xfId="94" applyNumberFormat="1" applyFont="1" applyFill="1" applyBorder="1" applyAlignment="1">
      <alignment horizontal="center" vertical="center"/>
    </xf>
    <xf numFmtId="0" fontId="23" fillId="0" borderId="113" xfId="94" applyFont="1" applyBorder="1" applyAlignment="1">
      <alignment horizontal="left" vertical="center"/>
    </xf>
    <xf numFmtId="0" fontId="12" fillId="0" borderId="43" xfId="94" applyBorder="1" applyAlignment="1">
      <alignment horizontal="center" vertical="center"/>
    </xf>
    <xf numFmtId="0" fontId="5" fillId="11" borderId="2" xfId="94" applyFont="1" applyFill="1" applyBorder="1" applyAlignment="1">
      <alignment horizontal="left" vertical="center"/>
    </xf>
    <xf numFmtId="0" fontId="5" fillId="11" borderId="114" xfId="94" applyFont="1" applyFill="1" applyBorder="1" applyAlignment="1">
      <alignment horizontal="center" vertical="center"/>
    </xf>
    <xf numFmtId="0" fontId="5" fillId="11" borderId="5" xfId="94" applyFont="1" applyFill="1" applyBorder="1" applyAlignment="1">
      <alignment horizontal="center" vertical="center"/>
    </xf>
    <xf numFmtId="0" fontId="55" fillId="0" borderId="0" xfId="94" applyFont="1" applyAlignment="1">
      <alignment horizontal="left" vertical="center"/>
    </xf>
    <xf numFmtId="0" fontId="24" fillId="0" borderId="0" xfId="94" applyFont="1" applyAlignment="1">
      <alignment horizontal="center" vertical="center"/>
    </xf>
    <xf numFmtId="3" fontId="24" fillId="0" borderId="0" xfId="94" applyNumberFormat="1" applyFont="1" applyAlignment="1">
      <alignment horizontal="center" vertical="center"/>
    </xf>
    <xf numFmtId="0" fontId="17" fillId="0" borderId="0" xfId="0" applyFont="1" applyAlignment="1">
      <alignment horizontal="justify" vertical="top" wrapText="1"/>
    </xf>
    <xf numFmtId="0" fontId="44" fillId="0" borderId="0" xfId="0" applyFont="1" applyAlignment="1">
      <alignment vertical="top" wrapText="1"/>
    </xf>
    <xf numFmtId="1" fontId="32" fillId="0" borderId="37" xfId="94" applyNumberFormat="1" applyFont="1" applyBorder="1" applyAlignment="1">
      <alignment horizontal="center" vertical="center"/>
    </xf>
    <xf numFmtId="0" fontId="12" fillId="0" borderId="37" xfId="94" applyBorder="1" applyAlignment="1">
      <alignment horizontal="center" vertical="center"/>
    </xf>
    <xf numFmtId="9" fontId="12" fillId="0" borderId="42" xfId="112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2" fillId="0" borderId="0" xfId="94" applyAlignment="1"/>
    <xf numFmtId="0" fontId="26" fillId="0" borderId="0" xfId="94" applyFont="1" applyAlignment="1"/>
    <xf numFmtId="0" fontId="24" fillId="0" borderId="0" xfId="94" applyFont="1" applyAlignment="1"/>
  </cellXfs>
  <cellStyles count="113">
    <cellStyle name="cf1" xfId="97" xr:uid="{00000000-0005-0000-0000-000000000000}"/>
    <cellStyle name="cf2" xfId="98" xr:uid="{00000000-0005-0000-0000-000001000000}"/>
    <cellStyle name="Excel Built-in Normal" xfId="1" xr:uid="{00000000-0005-0000-0000-000002000000}"/>
    <cellStyle name="Hyperlink 2" xfId="2" xr:uid="{00000000-0005-0000-0000-000003000000}"/>
    <cellStyle name="Hyperlink 2 10" xfId="3" xr:uid="{00000000-0005-0000-0000-000004000000}"/>
    <cellStyle name="Hyperlink 2 11" xfId="4" xr:uid="{00000000-0005-0000-0000-000005000000}"/>
    <cellStyle name="Hyperlink 2 12" xfId="5" xr:uid="{00000000-0005-0000-0000-000006000000}"/>
    <cellStyle name="Hyperlink 2 13" xfId="6" xr:uid="{00000000-0005-0000-0000-000007000000}"/>
    <cellStyle name="Hyperlink 2 14" xfId="7" xr:uid="{00000000-0005-0000-0000-000008000000}"/>
    <cellStyle name="Hyperlink 2 15" xfId="8" xr:uid="{00000000-0005-0000-0000-000009000000}"/>
    <cellStyle name="Hyperlink 2 16" xfId="9" xr:uid="{00000000-0005-0000-0000-00000A000000}"/>
    <cellStyle name="Hyperlink 2 17" xfId="10" xr:uid="{00000000-0005-0000-0000-00000B000000}"/>
    <cellStyle name="Hyperlink 2 18" xfId="11" xr:uid="{00000000-0005-0000-0000-00000C000000}"/>
    <cellStyle name="Hyperlink 2 19" xfId="12" xr:uid="{00000000-0005-0000-0000-00000D000000}"/>
    <cellStyle name="Hyperlink 2 2" xfId="13" xr:uid="{00000000-0005-0000-0000-00000E000000}"/>
    <cellStyle name="Hyperlink 2 2 2" xfId="14" xr:uid="{00000000-0005-0000-0000-00000F000000}"/>
    <cellStyle name="Hyperlink 2 2 3" xfId="15" xr:uid="{00000000-0005-0000-0000-000010000000}"/>
    <cellStyle name="Hyperlink 2 2 4" xfId="16" xr:uid="{00000000-0005-0000-0000-000011000000}"/>
    <cellStyle name="Hyperlink 2 2 5" xfId="17" xr:uid="{00000000-0005-0000-0000-000012000000}"/>
    <cellStyle name="Hyperlink 2 2 6" xfId="18" xr:uid="{00000000-0005-0000-0000-000013000000}"/>
    <cellStyle name="Hyperlink 2 2 7" xfId="19" xr:uid="{00000000-0005-0000-0000-000014000000}"/>
    <cellStyle name="Hyperlink 2 2 8" xfId="20" xr:uid="{00000000-0005-0000-0000-000015000000}"/>
    <cellStyle name="Hyperlink 2 2 9" xfId="21" xr:uid="{00000000-0005-0000-0000-000016000000}"/>
    <cellStyle name="Hyperlink 2 20" xfId="22" xr:uid="{00000000-0005-0000-0000-000017000000}"/>
    <cellStyle name="Hyperlink 2 21" xfId="23" xr:uid="{00000000-0005-0000-0000-000018000000}"/>
    <cellStyle name="Hyperlink 2 22" xfId="24" xr:uid="{00000000-0005-0000-0000-000019000000}"/>
    <cellStyle name="Hyperlink 2 23" xfId="25" xr:uid="{00000000-0005-0000-0000-00001A000000}"/>
    <cellStyle name="Hyperlink 2 24" xfId="26" xr:uid="{00000000-0005-0000-0000-00001B000000}"/>
    <cellStyle name="Hyperlink 2 25" xfId="27" xr:uid="{00000000-0005-0000-0000-00001C000000}"/>
    <cellStyle name="Hyperlink 2 26" xfId="28" xr:uid="{00000000-0005-0000-0000-00001D000000}"/>
    <cellStyle name="Hyperlink 2 27" xfId="29" xr:uid="{00000000-0005-0000-0000-00001E000000}"/>
    <cellStyle name="Hyperlink 2 28" xfId="30" xr:uid="{00000000-0005-0000-0000-00001F000000}"/>
    <cellStyle name="Hyperlink 2 29" xfId="31" xr:uid="{00000000-0005-0000-0000-000020000000}"/>
    <cellStyle name="Hyperlink 2 3" xfId="32" xr:uid="{00000000-0005-0000-0000-000021000000}"/>
    <cellStyle name="Hyperlink 2 30" xfId="33" xr:uid="{00000000-0005-0000-0000-000022000000}"/>
    <cellStyle name="Hyperlink 2 31" xfId="34" xr:uid="{00000000-0005-0000-0000-000023000000}"/>
    <cellStyle name="Hyperlink 2 32" xfId="35" xr:uid="{00000000-0005-0000-0000-000024000000}"/>
    <cellStyle name="Hyperlink 2 33" xfId="36" xr:uid="{00000000-0005-0000-0000-000025000000}"/>
    <cellStyle name="Hyperlink 2 34" xfId="37" xr:uid="{00000000-0005-0000-0000-000026000000}"/>
    <cellStyle name="Hyperlink 2 35" xfId="38" xr:uid="{00000000-0005-0000-0000-000027000000}"/>
    <cellStyle name="Hyperlink 2 36" xfId="39" xr:uid="{00000000-0005-0000-0000-000028000000}"/>
    <cellStyle name="Hyperlink 2 37" xfId="40" xr:uid="{00000000-0005-0000-0000-000029000000}"/>
    <cellStyle name="Hyperlink 2 38" xfId="41" xr:uid="{00000000-0005-0000-0000-00002A000000}"/>
    <cellStyle name="Hyperlink 2 39" xfId="42" xr:uid="{00000000-0005-0000-0000-00002B000000}"/>
    <cellStyle name="Hyperlink 2 4" xfId="43" xr:uid="{00000000-0005-0000-0000-00002C000000}"/>
    <cellStyle name="Hyperlink 2 40" xfId="44" xr:uid="{00000000-0005-0000-0000-00002D000000}"/>
    <cellStyle name="Hyperlink 2 41" xfId="45" xr:uid="{00000000-0005-0000-0000-00002E000000}"/>
    <cellStyle name="Hyperlink 2 42" xfId="46" xr:uid="{00000000-0005-0000-0000-00002F000000}"/>
    <cellStyle name="Hyperlink 2 43" xfId="47" xr:uid="{00000000-0005-0000-0000-000030000000}"/>
    <cellStyle name="Hyperlink 2 44" xfId="48" xr:uid="{00000000-0005-0000-0000-000031000000}"/>
    <cellStyle name="Hyperlink 2 45" xfId="49" xr:uid="{00000000-0005-0000-0000-000032000000}"/>
    <cellStyle name="Hyperlink 2 46" xfId="50" xr:uid="{00000000-0005-0000-0000-000033000000}"/>
    <cellStyle name="Hyperlink 2 47" xfId="51" xr:uid="{00000000-0005-0000-0000-000034000000}"/>
    <cellStyle name="Hyperlink 2 48" xfId="52" xr:uid="{00000000-0005-0000-0000-000035000000}"/>
    <cellStyle name="Hyperlink 2 49" xfId="53" xr:uid="{00000000-0005-0000-0000-000036000000}"/>
    <cellStyle name="Hyperlink 2 5" xfId="54" xr:uid="{00000000-0005-0000-0000-000037000000}"/>
    <cellStyle name="Hyperlink 2 50" xfId="55" xr:uid="{00000000-0005-0000-0000-000038000000}"/>
    <cellStyle name="Hyperlink 2 51" xfId="56" xr:uid="{00000000-0005-0000-0000-000039000000}"/>
    <cellStyle name="Hyperlink 2 52" xfId="57" xr:uid="{00000000-0005-0000-0000-00003A000000}"/>
    <cellStyle name="Hyperlink 2 53" xfId="58" xr:uid="{00000000-0005-0000-0000-00003B000000}"/>
    <cellStyle name="Hyperlink 2 54" xfId="59" xr:uid="{00000000-0005-0000-0000-00003C000000}"/>
    <cellStyle name="Hyperlink 2 55" xfId="60" xr:uid="{00000000-0005-0000-0000-00003D000000}"/>
    <cellStyle name="Hyperlink 2 6" xfId="61" xr:uid="{00000000-0005-0000-0000-00003E000000}"/>
    <cellStyle name="Hyperlink 2 7" xfId="62" xr:uid="{00000000-0005-0000-0000-00003F000000}"/>
    <cellStyle name="Hyperlink 2 8" xfId="63" xr:uid="{00000000-0005-0000-0000-000040000000}"/>
    <cellStyle name="Hyperlink 2 9" xfId="64" xr:uid="{00000000-0005-0000-0000-000041000000}"/>
    <cellStyle name="Normal" xfId="0" builtinId="0"/>
    <cellStyle name="Normal 2" xfId="65" xr:uid="{00000000-0005-0000-0000-000043000000}"/>
    <cellStyle name="Normal 2 10" xfId="66" xr:uid="{00000000-0005-0000-0000-000044000000}"/>
    <cellStyle name="Normal 2 11" xfId="67" xr:uid="{00000000-0005-0000-0000-000045000000}"/>
    <cellStyle name="Normal 2 12" xfId="68" xr:uid="{00000000-0005-0000-0000-000046000000}"/>
    <cellStyle name="Normal 2 13" xfId="69" xr:uid="{00000000-0005-0000-0000-000047000000}"/>
    <cellStyle name="Normal 2 14" xfId="70" xr:uid="{00000000-0005-0000-0000-000048000000}"/>
    <cellStyle name="Normal 2 15" xfId="71" xr:uid="{00000000-0005-0000-0000-000049000000}"/>
    <cellStyle name="Normal 2 16" xfId="72" xr:uid="{00000000-0005-0000-0000-00004A000000}"/>
    <cellStyle name="Normal 2 17" xfId="73" xr:uid="{00000000-0005-0000-0000-00004B000000}"/>
    <cellStyle name="Normal 2 18" xfId="74" xr:uid="{00000000-0005-0000-0000-00004C000000}"/>
    <cellStyle name="Normal 2 19" xfId="75" xr:uid="{00000000-0005-0000-0000-00004D000000}"/>
    <cellStyle name="Normal 2 2" xfId="76" xr:uid="{00000000-0005-0000-0000-00004E000000}"/>
    <cellStyle name="Normal 2 2 2" xfId="99" xr:uid="{00000000-0005-0000-0000-00004F000000}"/>
    <cellStyle name="Normal 2 2 3" xfId="100" xr:uid="{00000000-0005-0000-0000-000050000000}"/>
    <cellStyle name="Normal 2 20" xfId="77" xr:uid="{00000000-0005-0000-0000-000051000000}"/>
    <cellStyle name="Normal 2 21" xfId="92" xr:uid="{00000000-0005-0000-0000-000052000000}"/>
    <cellStyle name="Normal 2 22" xfId="95" xr:uid="{00000000-0005-0000-0000-000053000000}"/>
    <cellStyle name="Normal 2 3" xfId="78" xr:uid="{00000000-0005-0000-0000-000054000000}"/>
    <cellStyle name="Normal 2 4" xfId="79" xr:uid="{00000000-0005-0000-0000-000055000000}"/>
    <cellStyle name="Normal 2 5" xfId="80" xr:uid="{00000000-0005-0000-0000-000056000000}"/>
    <cellStyle name="Normal 2 6" xfId="81" xr:uid="{00000000-0005-0000-0000-000057000000}"/>
    <cellStyle name="Normal 2 7" xfId="82" xr:uid="{00000000-0005-0000-0000-000058000000}"/>
    <cellStyle name="Normal 2 8" xfId="83" xr:uid="{00000000-0005-0000-0000-000059000000}"/>
    <cellStyle name="Normal 2 9" xfId="84" xr:uid="{00000000-0005-0000-0000-00005A000000}"/>
    <cellStyle name="Normal 3" xfId="85" xr:uid="{00000000-0005-0000-0000-00005B000000}"/>
    <cellStyle name="Normal 3 2" xfId="91" xr:uid="{00000000-0005-0000-0000-00005C000000}"/>
    <cellStyle name="Normal 3 2 2" xfId="104" xr:uid="{00000000-0005-0000-0000-00005D000000}"/>
    <cellStyle name="Normal 3 3" xfId="96" xr:uid="{00000000-0005-0000-0000-00005E000000}"/>
    <cellStyle name="Normal 4" xfId="90" xr:uid="{00000000-0005-0000-0000-00005F000000}"/>
    <cellStyle name="Normal 4 2" xfId="86" xr:uid="{00000000-0005-0000-0000-000060000000}"/>
    <cellStyle name="Normal 5" xfId="93" xr:uid="{00000000-0005-0000-0000-000061000000}"/>
    <cellStyle name="Normal 5 2" xfId="105" xr:uid="{00000000-0005-0000-0000-000062000000}"/>
    <cellStyle name="Normal 6" xfId="94" xr:uid="{00000000-0005-0000-0000-000063000000}"/>
    <cellStyle name="Normal 6 2" xfId="102" xr:uid="{00000000-0005-0000-0000-000064000000}"/>
    <cellStyle name="Normal 6 3" xfId="106" xr:uid="{00000000-0005-0000-0000-000065000000}"/>
    <cellStyle name="Normal 7" xfId="107" xr:uid="{00000000-0005-0000-0000-000066000000}"/>
    <cellStyle name="Porcentagem" xfId="112" builtinId="5"/>
    <cellStyle name="Porcentagem 2" xfId="87" xr:uid="{00000000-0005-0000-0000-000068000000}"/>
    <cellStyle name="Porcentagem 3" xfId="109" xr:uid="{00000000-0005-0000-0000-000069000000}"/>
    <cellStyle name="Título 3 2" xfId="101" xr:uid="{00000000-0005-0000-0000-00006A000000}"/>
    <cellStyle name="Vírgula 2" xfId="88" xr:uid="{00000000-0005-0000-0000-00006B000000}"/>
    <cellStyle name="Vírgula 2 2" xfId="103" xr:uid="{00000000-0005-0000-0000-00006C000000}"/>
    <cellStyle name="Vírgula 2 3" xfId="108" xr:uid="{00000000-0005-0000-0000-00006D000000}"/>
    <cellStyle name="Vírgula 3" xfId="89" xr:uid="{00000000-0005-0000-0000-00006E000000}"/>
    <cellStyle name="Vírgula 4" xfId="110" xr:uid="{00000000-0005-0000-0000-00006F000000}"/>
    <cellStyle name="Vírgula 5" xfId="111" xr:uid="{00000000-0005-0000-0000-000070000000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0.0"/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400" b="1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Entrada de Protocolos OGM 2017 a 2025 </a:t>
            </a:r>
            <a:endParaRPr lang="pt-BR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843031329944517"/>
          <c:y val="3.6968555187357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662580152164518E-2"/>
          <c:y val="0.1186560600873894"/>
          <c:w val="0.80863750091986164"/>
          <c:h val="0.7315654292162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'Histórico de Protocolos '!$B$17</c:f>
              <c:strCache>
                <c:ptCount val="1"/>
                <c:pt idx="0">
                  <c:v>Protocolos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253770356392268E-2"/>
                  <c:y val="-2.2646845624299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65-473B-89DF-E58D07E75ECD}"/>
                </c:ext>
              </c:extLst>
            </c:dLbl>
            <c:dLbl>
              <c:idx val="4"/>
              <c:layout>
                <c:manualLayout>
                  <c:x val="-2.1387816099791068E-2"/>
                  <c:y val="5.40479518244198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65-473B-89DF-E58D07E75ECD}"/>
                </c:ext>
              </c:extLst>
            </c:dLbl>
            <c:dLbl>
              <c:idx val="5"/>
              <c:layout>
                <c:manualLayout>
                  <c:x val="1.5336684761237555E-2"/>
                  <c:y val="5.18984216873570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65-473B-89DF-E58D07E75ECD}"/>
                </c:ext>
              </c:extLst>
            </c:dLbl>
            <c:dLbl>
              <c:idx val="6"/>
              <c:layout>
                <c:manualLayout>
                  <c:x val="-1.2148820177372774E-2"/>
                  <c:y val="-4.47427187977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65-473B-89DF-E58D07E75ECD}"/>
                </c:ext>
              </c:extLst>
            </c:dLbl>
            <c:dLbl>
              <c:idx val="7"/>
              <c:layout>
                <c:manualLayout>
                  <c:x val="1.7900145200364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65-473B-89DF-E58D07E75E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'Histórico de Protocolos '!$A$18:$A$26</c:f>
              <c:strCache>
                <c:ptCount val="9"/>
                <c:pt idx="0">
                  <c:v>2017**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'Histórico de Protocolos '!$B$18:$B$26</c:f>
              <c:numCache>
                <c:formatCode>0</c:formatCode>
                <c:ptCount val="9"/>
                <c:pt idx="0">
                  <c:v>15339</c:v>
                </c:pt>
                <c:pt idx="1">
                  <c:v>24639</c:v>
                </c:pt>
                <c:pt idx="2">
                  <c:v>29569</c:v>
                </c:pt>
                <c:pt idx="3">
                  <c:v>39523</c:v>
                </c:pt>
                <c:pt idx="4">
                  <c:v>56211</c:v>
                </c:pt>
                <c:pt idx="5">
                  <c:v>46103</c:v>
                </c:pt>
                <c:pt idx="6">
                  <c:v>59924</c:v>
                </c:pt>
                <c:pt idx="7">
                  <c:v>70366</c:v>
                </c:pt>
                <c:pt idx="8" formatCode="#,##0">
                  <c:v>71995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5-473B-89DF-E58D07E75E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03649408"/>
        <c:axId val="303649824"/>
      </c:barChart>
      <c:lineChart>
        <c:grouping val="standard"/>
        <c:varyColors val="0"/>
        <c:ser>
          <c:idx val="1"/>
          <c:order val="1"/>
          <c:tx>
            <c:strRef>
              <c:f>'Histórico de Protocolos '!$C$17</c:f>
              <c:strCache>
                <c:ptCount val="1"/>
                <c:pt idx="0">
                  <c:v>Variação*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Lbls>
            <c:delete val="1"/>
          </c:dLbls>
          <c:cat>
            <c:strRef>
              <c:f>'Histórico de Protocolos '!$A$18:$A$26</c:f>
              <c:strCache>
                <c:ptCount val="9"/>
                <c:pt idx="0">
                  <c:v>2017**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'Histórico de Protocolos '!$C$18:$C$26</c:f>
              <c:numCache>
                <c:formatCode>0.00</c:formatCode>
                <c:ptCount val="9"/>
                <c:pt idx="1">
                  <c:v>60.629767259925686</c:v>
                </c:pt>
                <c:pt idx="2">
                  <c:v>20.008928933804132</c:v>
                </c:pt>
                <c:pt idx="3">
                  <c:v>33.663634211505297</c:v>
                </c:pt>
                <c:pt idx="4">
                  <c:v>42.223515421400201</c:v>
                </c:pt>
                <c:pt idx="5">
                  <c:v>-17.982245467968902</c:v>
                </c:pt>
                <c:pt idx="6">
                  <c:v>29.978526343188079</c:v>
                </c:pt>
                <c:pt idx="7">
                  <c:v>17.425405513650624</c:v>
                </c:pt>
                <c:pt idx="8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5-473B-89DF-E58D07E75E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774608"/>
        <c:axId val="210773776"/>
      </c:lineChart>
      <c:catAx>
        <c:axId val="3036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03649824"/>
        <c:crosses val="autoZero"/>
        <c:auto val="1"/>
        <c:lblAlgn val="ctr"/>
        <c:lblOffset val="100"/>
        <c:noMultiLvlLbl val="0"/>
      </c:catAx>
      <c:valAx>
        <c:axId val="303649824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03649408"/>
        <c:crosses val="autoZero"/>
        <c:crossBetween val="between"/>
      </c:valAx>
      <c:valAx>
        <c:axId val="2107737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774608"/>
        <c:crosses val="max"/>
        <c:crossBetween val="between"/>
      </c:valAx>
      <c:catAx>
        <c:axId val="2107746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1077377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2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10 Subprefeituras mais demandados de 2025 </a:t>
            </a:r>
            <a:r>
              <a:rPr lang="en-US" sz="12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(excetuando-se denúncias)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075680637669465"/>
          <c:y val="4.7552458025980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'10+ Subs - 2025'!$N$6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89F-4DA1-9D1E-DFB1F284E76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9F-4DA1-9D1E-DFB1F284E76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89F-4DA1-9D1E-DFB1F284E76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9F-4DA1-9D1E-DFB1F284E76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89F-4DA1-9D1E-DFB1F284E76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9F-4DA1-9D1E-DFB1F284E76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89F-4DA1-9D1E-DFB1F284E76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9F-4DA1-9D1E-DFB1F284E76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89F-4DA1-9D1E-DFB1F284E76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9F-4DA1-9D1E-DFB1F284E7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 Subs - 2025'!$A$7:$A$16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Penha</c:v>
                </c:pt>
                <c:pt idx="5">
                  <c:v>Pirituba/Jaraguá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Campo Limpo</c:v>
                </c:pt>
              </c:strCache>
            </c:strRef>
          </c:cat>
          <c:val>
            <c:numRef>
              <c:f>'10+ Subs - 2025'!$N$7:$N$16</c:f>
              <c:numCache>
                <c:formatCode>0</c:formatCode>
                <c:ptCount val="10"/>
                <c:pt idx="0">
                  <c:v>1200</c:v>
                </c:pt>
                <c:pt idx="1">
                  <c:v>934</c:v>
                </c:pt>
                <c:pt idx="2">
                  <c:v>892</c:v>
                </c:pt>
                <c:pt idx="3">
                  <c:v>844</c:v>
                </c:pt>
                <c:pt idx="4">
                  <c:v>690</c:v>
                </c:pt>
                <c:pt idx="5">
                  <c:v>690</c:v>
                </c:pt>
                <c:pt idx="6">
                  <c:v>629</c:v>
                </c:pt>
                <c:pt idx="7">
                  <c:v>587</c:v>
                </c:pt>
                <c:pt idx="8">
                  <c:v>583</c:v>
                </c:pt>
                <c:pt idx="9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9F-4DA1-9D1E-DFB1F284E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2025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69389051321E-2"/>
          <c:y val="8.2995555832339238E-2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A3-4C01-8650-0159450BE5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A3-4C01-8650-0159450BE5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A3-4C01-8650-0159450BE5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AA3-4C01-8650-0159450BE57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AA3-4C01-8650-0159450BE57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AA3-4C01-8650-0159450BE57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AA3-4C01-8650-0159450BE57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AA3-4C01-8650-0159450BE57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AA3-4C01-8650-0159450BE57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AA3-4C01-8650-0159450BE57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AA3-4C01-8650-0159450BE57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A3-4C01-8650-0159450BE57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A3-4C01-8650-0159450BE57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 Subs - 2025'!$A$7:$A$18</c15:sqref>
                  </c15:fullRef>
                </c:ext>
              </c:extLst>
              <c:f>('10+ Subs - 2025'!$A$7:$A$16,'10+ Subs - 2025'!$A$18)</c:f>
              <c:strCache>
                <c:ptCount val="11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Penha</c:v>
                </c:pt>
                <c:pt idx="5">
                  <c:v>Pirituba/Jaraguá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Campo Limpo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 Subs - 2025'!$P$7:$P$18</c15:sqref>
                  </c15:fullRef>
                </c:ext>
              </c:extLst>
              <c:f>('10+ Subs - 2025'!$P$7:$P$16,'10+ Subs - 2025'!$P$18)</c:f>
              <c:numCache>
                <c:formatCode>0.00</c:formatCode>
                <c:ptCount val="11"/>
                <c:pt idx="0">
                  <c:v>8.4805653710247348</c:v>
                </c:pt>
                <c:pt idx="1">
                  <c:v>6.6007067137809186</c:v>
                </c:pt>
                <c:pt idx="2">
                  <c:v>6.3038869257950534</c:v>
                </c:pt>
                <c:pt idx="3">
                  <c:v>5.9646643109540634</c:v>
                </c:pt>
                <c:pt idx="4">
                  <c:v>4.8763250883392226</c:v>
                </c:pt>
                <c:pt idx="5">
                  <c:v>4.8763250883392226</c:v>
                </c:pt>
                <c:pt idx="6">
                  <c:v>4.4452296819787982</c:v>
                </c:pt>
                <c:pt idx="7">
                  <c:v>4.1484098939929321</c:v>
                </c:pt>
                <c:pt idx="8">
                  <c:v>4.1201413427561837</c:v>
                </c:pt>
                <c:pt idx="9">
                  <c:v>3.9929328621908131</c:v>
                </c:pt>
                <c:pt idx="10">
                  <c:v>46.190812720848051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AA3-4C01-8650-0159450BE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2025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Subprefeituras!$P$6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Subprefeituras!$A$7:$A$38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Subprefeituras!$P$7:$P$38</c:f>
              <c:numCache>
                <c:formatCode>0.0</c:formatCode>
                <c:ptCount val="32"/>
                <c:pt idx="0">
                  <c:v>2.1766784452296819</c:v>
                </c:pt>
                <c:pt idx="1">
                  <c:v>6.3038869257950534</c:v>
                </c:pt>
                <c:pt idx="2">
                  <c:v>3.9929328621908131</c:v>
                </c:pt>
                <c:pt idx="3">
                  <c:v>3.3356890459363955</c:v>
                </c:pt>
                <c:pt idx="4">
                  <c:v>2.7279151943462896</c:v>
                </c:pt>
                <c:pt idx="5">
                  <c:v>2.6360424028268552</c:v>
                </c:pt>
                <c:pt idx="6">
                  <c:v>0.48056537102473496</c:v>
                </c:pt>
                <c:pt idx="7">
                  <c:v>0.77031802120141346</c:v>
                </c:pt>
                <c:pt idx="8">
                  <c:v>1.7173144876325086</c:v>
                </c:pt>
                <c:pt idx="9">
                  <c:v>1.2296819787985867</c:v>
                </c:pt>
                <c:pt idx="10">
                  <c:v>5.9646643109540634</c:v>
                </c:pt>
                <c:pt idx="11">
                  <c:v>2.0070671378091873</c:v>
                </c:pt>
                <c:pt idx="12">
                  <c:v>4.1484098939929321</c:v>
                </c:pt>
                <c:pt idx="13">
                  <c:v>1.4911660777385158</c:v>
                </c:pt>
                <c:pt idx="14">
                  <c:v>2.6572438162544167</c:v>
                </c:pt>
                <c:pt idx="15">
                  <c:v>6.6007067137809186</c:v>
                </c:pt>
                <c:pt idx="16">
                  <c:v>2.1342756183745584</c:v>
                </c:pt>
                <c:pt idx="17">
                  <c:v>4.4452296819787982</c:v>
                </c:pt>
                <c:pt idx="18">
                  <c:v>1.2438162544169611</c:v>
                </c:pt>
                <c:pt idx="19">
                  <c:v>4.8763250883392226</c:v>
                </c:pt>
                <c:pt idx="20">
                  <c:v>0.50176678445229683</c:v>
                </c:pt>
                <c:pt idx="21">
                  <c:v>4.1201413427561837</c:v>
                </c:pt>
                <c:pt idx="22">
                  <c:v>4.8763250883392226</c:v>
                </c:pt>
                <c:pt idx="23">
                  <c:v>3.9222614840989398</c:v>
                </c:pt>
                <c:pt idx="24">
                  <c:v>3.9929328621908131</c:v>
                </c:pt>
                <c:pt idx="25">
                  <c:v>2.0918727915194344</c:v>
                </c:pt>
                <c:pt idx="26">
                  <c:v>1.4558303886925794</c:v>
                </c:pt>
                <c:pt idx="27">
                  <c:v>1.1590106007067138</c:v>
                </c:pt>
                <c:pt idx="28">
                  <c:v>8.4805653710247348</c:v>
                </c:pt>
                <c:pt idx="29">
                  <c:v>2.9257950530035335</c:v>
                </c:pt>
                <c:pt idx="30">
                  <c:v>3.6466431095406358</c:v>
                </c:pt>
                <c:pt idx="31">
                  <c:v>1.8869257950530036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3C0-8FC3-E1B9A6386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Subprefeituras!$O$6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Subprefeituras!$A$7:$A$38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Subprefeituras!$O$7:$O$38</c:f>
              <c:numCache>
                <c:formatCode>0</c:formatCode>
                <c:ptCount val="32"/>
                <c:pt idx="0">
                  <c:v>25.666666666666668</c:v>
                </c:pt>
                <c:pt idx="1">
                  <c:v>74.333333333333329</c:v>
                </c:pt>
                <c:pt idx="2">
                  <c:v>47.083333333333336</c:v>
                </c:pt>
                <c:pt idx="3">
                  <c:v>39.333333333333336</c:v>
                </c:pt>
                <c:pt idx="4">
                  <c:v>32.166666666666664</c:v>
                </c:pt>
                <c:pt idx="5">
                  <c:v>31.083333333333332</c:v>
                </c:pt>
                <c:pt idx="6">
                  <c:v>5.666666666666667</c:v>
                </c:pt>
                <c:pt idx="7">
                  <c:v>9.0833333333333339</c:v>
                </c:pt>
                <c:pt idx="8">
                  <c:v>20.25</c:v>
                </c:pt>
                <c:pt idx="9">
                  <c:v>14.5</c:v>
                </c:pt>
                <c:pt idx="10">
                  <c:v>70.333333333333329</c:v>
                </c:pt>
                <c:pt idx="11">
                  <c:v>23.666666666666668</c:v>
                </c:pt>
                <c:pt idx="12">
                  <c:v>48.916666666666664</c:v>
                </c:pt>
                <c:pt idx="13">
                  <c:v>17.583333333333332</c:v>
                </c:pt>
                <c:pt idx="14">
                  <c:v>31.333333333333332</c:v>
                </c:pt>
                <c:pt idx="15">
                  <c:v>77.833333333333329</c:v>
                </c:pt>
                <c:pt idx="16">
                  <c:v>25.166666666666668</c:v>
                </c:pt>
                <c:pt idx="17">
                  <c:v>52.416666666666664</c:v>
                </c:pt>
                <c:pt idx="18">
                  <c:v>14.666666666666666</c:v>
                </c:pt>
                <c:pt idx="19">
                  <c:v>57.5</c:v>
                </c:pt>
                <c:pt idx="20">
                  <c:v>5.916666666666667</c:v>
                </c:pt>
                <c:pt idx="21">
                  <c:v>48.583333333333336</c:v>
                </c:pt>
                <c:pt idx="22">
                  <c:v>57.5</c:v>
                </c:pt>
                <c:pt idx="23">
                  <c:v>46.25</c:v>
                </c:pt>
                <c:pt idx="24">
                  <c:v>47.083333333333336</c:v>
                </c:pt>
                <c:pt idx="25">
                  <c:v>24.666666666666668</c:v>
                </c:pt>
                <c:pt idx="26">
                  <c:v>17.166666666666668</c:v>
                </c:pt>
                <c:pt idx="27">
                  <c:v>13.666666666666666</c:v>
                </c:pt>
                <c:pt idx="28">
                  <c:v>100</c:v>
                </c:pt>
                <c:pt idx="29">
                  <c:v>34.5</c:v>
                </c:pt>
                <c:pt idx="30">
                  <c:v>43</c:v>
                </c:pt>
                <c:pt idx="31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E-43C0-8FC3-E1B9A6386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BB-496F-8A5A-2C0DEF659A4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728-4D6B-8D79-754DFCE436A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28-4D6B-8D79-754DFCE436A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728-4D6B-8D79-754DFCE436A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28-4D6B-8D79-754DFCE436A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28-4D6B-8D79-754DFCE436A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28-4D6B-8D79-754DFCE436A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728-4D6B-8D79-754DFCE436A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28-4D6B-8D79-754DFCE436A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728-4D6B-8D79-754DFCE436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'10+_UNIDADES_2025'!$A$7:$A$16</c:f>
              <c:strCache>
                <c:ptCount val="10"/>
                <c:pt idx="0">
                  <c:v>Secretaria Municipal da Saúde</c:v>
                </c:pt>
                <c:pt idx="1">
                  <c:v>Companhia de Engenharia de Tráfego</c:v>
                </c:pt>
                <c:pt idx="2">
                  <c:v>Secretaria Municipal das Subprefeituras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Secretaria Municipal da Fazenda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'10+_UNIDADES_2025'!$N$7:$N$16</c:f>
              <c:numCache>
                <c:formatCode>0</c:formatCode>
                <c:ptCount val="10"/>
                <c:pt idx="0">
                  <c:v>8374</c:v>
                </c:pt>
                <c:pt idx="1">
                  <c:v>6038</c:v>
                </c:pt>
                <c:pt idx="2">
                  <c:v>5651</c:v>
                </c:pt>
                <c:pt idx="3">
                  <c:v>5333</c:v>
                </c:pt>
                <c:pt idx="4">
                  <c:v>4253</c:v>
                </c:pt>
                <c:pt idx="5">
                  <c:v>3769</c:v>
                </c:pt>
                <c:pt idx="6">
                  <c:v>3713</c:v>
                </c:pt>
                <c:pt idx="7">
                  <c:v>3574</c:v>
                </c:pt>
                <c:pt idx="8">
                  <c:v>3421</c:v>
                </c:pt>
                <c:pt idx="9">
                  <c:v>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28-4D6B-8D79-754DFCE43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t"/>
        <c:numFmt formatCode="0" sourceLinked="1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axMin"/>
        </c:scaling>
        <c:delete val="0"/>
        <c:axPos val="l"/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chemeClr val="tx1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2D-423D-B3B0-5517AB70A4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2D-423D-B3B0-5517AB70A4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2D-423D-B3B0-5517AB70A4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52D-423D-B3B0-5517AB70A4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52D-423D-B3B0-5517AB70A4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52D-423D-B3B0-5517AB70A4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52D-423D-B3B0-5517AB70A4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52D-423D-B3B0-5517AB70A4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52D-423D-B3B0-5517AB70A4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52D-423D-B3B0-5517AB70A4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52D-423D-B3B0-5517AB70A4A3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2D-423D-B3B0-5517AB70A4A3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2D-423D-B3B0-5517AB70A4A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'10+_UNIDADES_2025'!$A$7:$A$17</c15:sqref>
                  </c15:fullRef>
                </c:ext>
              </c:extLst>
              <c:f>'10+_UNIDADES_2025'!$A$7:$A$16</c:f>
              <c:strCache>
                <c:ptCount val="10"/>
                <c:pt idx="0">
                  <c:v>Secretaria Municipal da Saúde</c:v>
                </c:pt>
                <c:pt idx="1">
                  <c:v>Companhia de Engenharia de Tráfego</c:v>
                </c:pt>
                <c:pt idx="2">
                  <c:v>Secretaria Municipal das Subprefeituras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Secretaria Municipal da Fazenda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'10+_UNIDADES_2025'!$P$7:$P$18</c15:sqref>
                  </c15:fullRef>
                </c:ext>
              </c:extLst>
              <c:f>('10+_UNIDADES_2025'!$P$7:$P$16,'10+_UNIDADES_2025'!$P$18)</c:f>
              <c:numCache>
                <c:formatCode>0.00</c:formatCode>
                <c:ptCount val="11"/>
                <c:pt idx="0">
                  <c:v>12.395825623565983</c:v>
                </c:pt>
                <c:pt idx="1">
                  <c:v>8.9379024498556721</c:v>
                </c:pt>
                <c:pt idx="2">
                  <c:v>8.3650358966767815</c:v>
                </c:pt>
                <c:pt idx="3">
                  <c:v>7.8943083413514916</c:v>
                </c:pt>
                <c:pt idx="4">
                  <c:v>6.2956109836429572</c:v>
                </c:pt>
                <c:pt idx="5">
                  <c:v>5.5791577233365404</c:v>
                </c:pt>
                <c:pt idx="6">
                  <c:v>5.49626230478869</c:v>
                </c:pt>
                <c:pt idx="7">
                  <c:v>5.2905040337502776</c:v>
                </c:pt>
                <c:pt idx="8">
                  <c:v>5.0640219080749018</c:v>
                </c:pt>
                <c:pt idx="9">
                  <c:v>2.2603804307601214</c:v>
                </c:pt>
                <c:pt idx="10">
                  <c:v>32.420990304196579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2D-423D-B3B0-5517AB70A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Protocolos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'Evolução Mensal dos Protocolos'!$B$6</c:f>
              <c:strCache>
                <c:ptCount val="1"/>
                <c:pt idx="0">
                  <c:v>Protocolos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/>
              </a:soli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'Evolução Mensal dos Protocolos'!$A$7:$A$18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'Evolução Mensal dos Protocolos'!$B$7:$B$18</c:f>
              <c:numCache>
                <c:formatCode>#,##0</c:formatCode>
                <c:ptCount val="12"/>
                <c:pt idx="0">
                  <c:v>6307</c:v>
                </c:pt>
                <c:pt idx="1">
                  <c:v>7249</c:v>
                </c:pt>
                <c:pt idx="2">
                  <c:v>6677</c:v>
                </c:pt>
                <c:pt idx="3">
                  <c:v>6771</c:v>
                </c:pt>
                <c:pt idx="4">
                  <c:v>6308</c:v>
                </c:pt>
                <c:pt idx="5">
                  <c:v>5155</c:v>
                </c:pt>
                <c:pt idx="6">
                  <c:v>6101</c:v>
                </c:pt>
                <c:pt idx="7">
                  <c:v>5561</c:v>
                </c:pt>
                <c:pt idx="8">
                  <c:v>5890</c:v>
                </c:pt>
                <c:pt idx="9">
                  <c:v>6118</c:v>
                </c:pt>
                <c:pt idx="10">
                  <c:v>5123</c:v>
                </c:pt>
                <c:pt idx="11">
                  <c:v>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C-488F-BE1E-E79692BC0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11536"/>
        <c:axId val="1"/>
      </c:lineChart>
      <c:dateAx>
        <c:axId val="20211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111536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Canais de entrada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408045267991626"/>
          <c:y val="0.19418894736668657"/>
          <c:w val="0.52186252394126409"/>
          <c:h val="0.72232145505356926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Canais_atendimento!$A$20:$A$27</c:f>
              <c:strCache>
                <c:ptCount val="8"/>
                <c:pt idx="0">
                  <c:v>Carta</c:v>
                </c:pt>
                <c:pt idx="1">
                  <c:v>App SP156*</c:v>
                </c:pt>
                <c:pt idx="2">
                  <c:v>Presencial</c:v>
                </c:pt>
                <c:pt idx="3">
                  <c:v>Encaminhamento de outros órgãos (Processo SEI, Memorando, Ofício, etc.)</c:v>
                </c:pt>
                <c:pt idx="4">
                  <c:v>Zap Denúncia</c:v>
                </c:pt>
                <c:pt idx="5">
                  <c:v>Central SP156</c:v>
                </c:pt>
                <c:pt idx="6">
                  <c:v>E-mail</c:v>
                </c:pt>
                <c:pt idx="7">
                  <c:v>Portal</c:v>
                </c:pt>
              </c:strCache>
            </c:strRef>
          </c:cat>
          <c:val>
            <c:numRef>
              <c:f>Canais_atendimento!$B$20:$B$27</c:f>
              <c:numCache>
                <c:formatCode>General</c:formatCode>
                <c:ptCount val="8"/>
                <c:pt idx="0">
                  <c:v>167</c:v>
                </c:pt>
                <c:pt idx="1">
                  <c:v>588</c:v>
                </c:pt>
                <c:pt idx="2" formatCode="#,##0">
                  <c:v>2060</c:v>
                </c:pt>
                <c:pt idx="3" formatCode="#,##0">
                  <c:v>3532</c:v>
                </c:pt>
                <c:pt idx="4" formatCode="#,##0">
                  <c:v>6870</c:v>
                </c:pt>
                <c:pt idx="5" formatCode="#,##0">
                  <c:v>14290</c:v>
                </c:pt>
                <c:pt idx="6" formatCode="#,##0">
                  <c:v>15630</c:v>
                </c:pt>
                <c:pt idx="7" formatCode="#,##0">
                  <c:v>28858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7-4A42-9CA4-84D4280A82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12051903"/>
        <c:axId val="1812053567"/>
      </c:barChart>
      <c:valAx>
        <c:axId val="1812053567"/>
        <c:scaling>
          <c:orientation val="minMax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12051903"/>
        <c:crosses val="autoZero"/>
        <c:crossBetween val="between"/>
      </c:valAx>
      <c:catAx>
        <c:axId val="1812051903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356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Linha do tempo dos Canais de entrada</a:t>
            </a:r>
          </a:p>
        </c:rich>
      </c:tx>
      <c:layout>
        <c:manualLayout>
          <c:xMode val="edge"/>
          <c:yMode val="edge"/>
          <c:x val="0.24393335859755499"/>
          <c:y val="4.14402595798699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91909834800055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98C-468F-8E57-635EFB1CED1A}"/>
              </c:ext>
            </c:extLst>
          </c:dPt>
          <c:cat>
            <c:strRef>
              <c:f>Canais_atendimento!$B$4:$H$4</c:f>
              <c:strCache>
                <c:ptCount val="7"/>
                <c:pt idx="0">
                  <c:v>2025</c:v>
                </c:pt>
                <c:pt idx="1">
                  <c:v>2024**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</c:strCache>
            </c:strRef>
          </c:cat>
          <c:val>
            <c:numRef>
              <c:f>Canais_atendimento!$B$5:$H$5</c:f>
              <c:numCache>
                <c:formatCode>General</c:formatCode>
                <c:ptCount val="7"/>
                <c:pt idx="0">
                  <c:v>167</c:v>
                </c:pt>
                <c:pt idx="1">
                  <c:v>125</c:v>
                </c:pt>
                <c:pt idx="2" formatCode="#,##0">
                  <c:v>138</c:v>
                </c:pt>
                <c:pt idx="3" formatCode="#,##0">
                  <c:v>206</c:v>
                </c:pt>
                <c:pt idx="4" formatCode="#,##0">
                  <c:v>135</c:v>
                </c:pt>
                <c:pt idx="5">
                  <c:v>57</c:v>
                </c:pt>
                <c:pt idx="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8-4636-91D0-EF5717647108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Canais_atendimento!$B$4:$H$4</c:f>
              <c:strCache>
                <c:ptCount val="7"/>
                <c:pt idx="0">
                  <c:v>2025</c:v>
                </c:pt>
                <c:pt idx="1">
                  <c:v>2024**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</c:strCache>
            </c:strRef>
          </c:cat>
          <c:val>
            <c:numRef>
              <c:f>Canais_atendimento!$B$6:$H$6</c:f>
              <c:numCache>
                <c:formatCode>General</c:formatCode>
                <c:ptCount val="7"/>
                <c:pt idx="0" formatCode="#,##0">
                  <c:v>14290</c:v>
                </c:pt>
                <c:pt idx="1">
                  <c:v>17651</c:v>
                </c:pt>
                <c:pt idx="2" formatCode="#,##0">
                  <c:v>20813</c:v>
                </c:pt>
                <c:pt idx="3" formatCode="#,##0">
                  <c:v>13960</c:v>
                </c:pt>
                <c:pt idx="4" formatCode="#,##0">
                  <c:v>21606</c:v>
                </c:pt>
                <c:pt idx="5">
                  <c:v>17390</c:v>
                </c:pt>
                <c:pt idx="6">
                  <c:v>15224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8-4636-91D0-EF5717647108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Canais_atendimento!$B$4:$H$4</c:f>
              <c:strCache>
                <c:ptCount val="7"/>
                <c:pt idx="0">
                  <c:v>2025</c:v>
                </c:pt>
                <c:pt idx="1">
                  <c:v>2024**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</c:strCache>
            </c:strRef>
          </c:cat>
          <c:val>
            <c:numRef>
              <c:f>Canais_atendimento!$B$7:$H$7</c:f>
              <c:numCache>
                <c:formatCode>General</c:formatCode>
                <c:ptCount val="7"/>
                <c:pt idx="0" formatCode="#,##0">
                  <c:v>6870</c:v>
                </c:pt>
                <c:pt idx="1">
                  <c:v>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F8-4636-91D0-EF5717647108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8C-468F-8E57-635EFB1CED1A}"/>
              </c:ext>
            </c:extLst>
          </c:dPt>
          <c:cat>
            <c:strRef>
              <c:f>Canais_atendimento!$B$4:$H$4</c:f>
              <c:strCache>
                <c:ptCount val="7"/>
                <c:pt idx="0">
                  <c:v>2025</c:v>
                </c:pt>
                <c:pt idx="1">
                  <c:v>2024**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</c:strCache>
            </c:strRef>
          </c:cat>
          <c:val>
            <c:numRef>
              <c:f>Canais_atendimento!$B$8:$H$8</c:f>
              <c:numCache>
                <c:formatCode>General</c:formatCode>
                <c:ptCount val="7"/>
                <c:pt idx="0" formatCode="#,##0">
                  <c:v>15630</c:v>
                </c:pt>
                <c:pt idx="1">
                  <c:v>15777</c:v>
                </c:pt>
                <c:pt idx="2" formatCode="#,##0">
                  <c:v>10819</c:v>
                </c:pt>
                <c:pt idx="3" formatCode="#,##0">
                  <c:v>8856</c:v>
                </c:pt>
                <c:pt idx="4" formatCode="#,##0">
                  <c:v>10675</c:v>
                </c:pt>
                <c:pt idx="5">
                  <c:v>5889</c:v>
                </c:pt>
                <c:pt idx="6">
                  <c:v>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F8-4636-91D0-EF5717647108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cat>
            <c:strRef>
              <c:f>Canais_atendimento!$B$4:$H$4</c:f>
              <c:strCache>
                <c:ptCount val="7"/>
                <c:pt idx="0">
                  <c:v>2025</c:v>
                </c:pt>
                <c:pt idx="1">
                  <c:v>2024**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</c:strCache>
            </c:strRef>
          </c:cat>
          <c:val>
            <c:numRef>
              <c:f>Canais_atendimento!$B$9:$H$9</c:f>
              <c:numCache>
                <c:formatCode>General</c:formatCode>
                <c:ptCount val="7"/>
                <c:pt idx="0" formatCode="#,##0">
                  <c:v>3532</c:v>
                </c:pt>
                <c:pt idx="1">
                  <c:v>4881</c:v>
                </c:pt>
                <c:pt idx="2" formatCode="#,##0">
                  <c:v>746</c:v>
                </c:pt>
                <c:pt idx="3" formatCode="#,##0">
                  <c:v>67</c:v>
                </c:pt>
                <c:pt idx="4" formatCode="#,##0">
                  <c:v>30</c:v>
                </c:pt>
                <c:pt idx="5">
                  <c:v>51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F8-4636-91D0-EF5717647108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cat>
            <c:strRef>
              <c:f>Canais_atendimento!$B$4:$H$4</c:f>
              <c:strCache>
                <c:ptCount val="7"/>
                <c:pt idx="0">
                  <c:v>2025</c:v>
                </c:pt>
                <c:pt idx="1">
                  <c:v>2024**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</c:strCache>
            </c:strRef>
          </c:cat>
          <c:val>
            <c:numRef>
              <c:f>Canais_atendimento!$B$10:$H$10</c:f>
              <c:numCache>
                <c:formatCode>General</c:formatCode>
                <c:ptCount val="7"/>
                <c:pt idx="0" formatCode="#,##0">
                  <c:v>28858</c:v>
                </c:pt>
                <c:pt idx="1">
                  <c:v>25378</c:v>
                </c:pt>
                <c:pt idx="2" formatCode="#,##0">
                  <c:v>25924</c:v>
                </c:pt>
                <c:pt idx="3" formatCode="#,##0">
                  <c:v>21294</c:v>
                </c:pt>
                <c:pt idx="4" formatCode="#,##0">
                  <c:v>22971</c:v>
                </c:pt>
                <c:pt idx="5">
                  <c:v>15167</c:v>
                </c:pt>
                <c:pt idx="6">
                  <c:v>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CF8-4636-91D0-EF5717647108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marker>
            <c:symbol val="none"/>
          </c:marker>
          <c:cat>
            <c:strRef>
              <c:f>Canais_atendimento!$B$4:$H$4</c:f>
              <c:strCache>
                <c:ptCount val="7"/>
                <c:pt idx="0">
                  <c:v>2025</c:v>
                </c:pt>
                <c:pt idx="1">
                  <c:v>2024**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</c:strCache>
            </c:strRef>
          </c:cat>
          <c:val>
            <c:numRef>
              <c:f>Canais_atendimento!$B$11:$H$11</c:f>
              <c:numCache>
                <c:formatCode>General</c:formatCode>
                <c:ptCount val="7"/>
                <c:pt idx="0" formatCode="#,##0">
                  <c:v>2060</c:v>
                </c:pt>
                <c:pt idx="1">
                  <c:v>2582</c:v>
                </c:pt>
                <c:pt idx="2" formatCode="#,##0">
                  <c:v>1484</c:v>
                </c:pt>
                <c:pt idx="3" formatCode="#,##0">
                  <c:v>1720</c:v>
                </c:pt>
                <c:pt idx="4" formatCode="#,##0">
                  <c:v>794</c:v>
                </c:pt>
                <c:pt idx="5">
                  <c:v>969</c:v>
                </c:pt>
                <c:pt idx="6">
                  <c:v>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CF8-4636-91D0-EF5717647108}"/>
            </c:ext>
          </c:extLst>
        </c:ser>
        <c:ser>
          <c:idx val="7"/>
          <c:order val="7"/>
          <c:tx>
            <c:strRef>
              <c:f>Canais_atendimento!$A$12</c:f>
              <c:strCache>
                <c:ptCount val="1"/>
                <c:pt idx="0">
                  <c:v>App SP156*</c:v>
                </c:pt>
              </c:strCache>
            </c:strRef>
          </c:tx>
          <c:marker>
            <c:symbol val="none"/>
          </c:marker>
          <c:cat>
            <c:strRef>
              <c:f>Canais_atendimento!$B$4:$H$4</c:f>
              <c:strCache>
                <c:ptCount val="7"/>
                <c:pt idx="0">
                  <c:v>2025</c:v>
                </c:pt>
                <c:pt idx="1">
                  <c:v>2024**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</c:strCache>
            </c:strRef>
          </c:cat>
          <c:val>
            <c:numRef>
              <c:f>Canais_atendimento!$B$12:$H$12</c:f>
              <c:numCache>
                <c:formatCode>General</c:formatCode>
                <c:ptCount val="7"/>
                <c:pt idx="0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D-4B92-9A4C-9854745F7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2052735"/>
        <c:axId val="1812048159"/>
      </c:lineChart>
      <c:valAx>
        <c:axId val="1812048159"/>
        <c:scaling>
          <c:orientation val="minMax"/>
          <c:max val="30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12052735"/>
        <c:crosses val="autoZero"/>
        <c:crossBetween val="between"/>
        <c:majorUnit val="2000"/>
      </c:valAx>
      <c:dateAx>
        <c:axId val="1812052735"/>
        <c:scaling>
          <c:orientation val="minMax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0"/>
        <c:lblOffset val="100"/>
        <c:baseTimeUnit val="days"/>
        <c:majorUnit val="1"/>
      </c:dateAx>
    </c:plotArea>
    <c:legend>
      <c:legendPos val="r"/>
      <c:layout>
        <c:manualLayout>
          <c:xMode val="edge"/>
          <c:yMode val="edge"/>
          <c:x val="0.64527629233511585"/>
          <c:y val="0.16727819135860186"/>
          <c:w val="0.33903636977281382"/>
          <c:h val="0.7925556703596832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0623014059756E-2"/>
          <c:y val="0.17578888124804026"/>
          <c:w val="0.51191764668555206"/>
          <c:h val="0.75780697408131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Canais_atendimento!$K$4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Canais_atendimento!$K$5</c:f>
              <c:numCache>
                <c:formatCode>0.00</c:formatCode>
                <c:ptCount val="1"/>
                <c:pt idx="0">
                  <c:v>0.28473179282015604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D-4AFB-A033-C182D3A771C4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Canais_atendimento!$K$4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Canais_atendimento!$K$6</c:f>
              <c:numCache>
                <c:formatCode>0.00</c:formatCode>
                <c:ptCount val="1"/>
                <c:pt idx="0">
                  <c:v>32.362551346722505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D-4AFB-A033-C182D3A771C4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CBD-4AFB-A033-C182D3A771C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Canais_atendimento!$K$4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Canais_atendimento!$K$7</c:f>
              <c:numCache>
                <c:formatCode>0.00</c:formatCode>
                <c:ptCount val="1"/>
                <c:pt idx="0">
                  <c:v>2.8997685216157993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BD-4AFB-A033-C182D3A771C4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Canais_atendimento!$K$4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Canais_atendimento!$K$8</c:f>
              <c:numCache>
                <c:formatCode>0.00</c:formatCode>
                <c:ptCount val="1"/>
                <c:pt idx="0">
                  <c:v>18.675354911222019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BD-4AFB-A033-C182D3A771C4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CBD-4AFB-A033-C182D3A771C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Canais_atendimento!$K$4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Canais_atendimento!$K$9</c:f>
              <c:numCache>
                <c:formatCode>0.00</c:formatCode>
                <c:ptCount val="1"/>
                <c:pt idx="0">
                  <c:v>2.504248230461485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BD-4AFB-A033-C182D3A771C4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Canais_atendimento!$K$4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Canais_atendimento!$K$10</c:f>
              <c:numCache>
                <c:formatCode>0.00</c:formatCode>
                <c:ptCount val="1"/>
                <c:pt idx="0">
                  <c:v>40.026760506843999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BD-4AFB-A033-C182D3A771C4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Canais_atendimento!$K$4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Canais_atendimento!$K$11</c:f>
              <c:numCache>
                <c:formatCode>0.00</c:formatCode>
                <c:ptCount val="1"/>
                <c:pt idx="0">
                  <c:v>3.0892329100713165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BD-4AFB-A033-C182D3A771C4}"/>
            </c:ext>
          </c:extLst>
        </c:ser>
        <c:ser>
          <c:idx val="7"/>
          <c:order val="7"/>
          <c:tx>
            <c:strRef>
              <c:f>Canais_atendimento!$A$12</c:f>
              <c:strCache>
                <c:ptCount val="1"/>
                <c:pt idx="0">
                  <c:v>App SP156*</c:v>
                </c:pt>
              </c:strCache>
            </c:strRef>
          </c:tx>
          <c:invertIfNegative val="0"/>
          <c:cat>
            <c:strRef>
              <c:f>Canais_atendimento!$K$4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Canais_atendimento!$K$12</c:f>
              <c:numCache>
                <c:formatCode>0.00</c:formatCode>
                <c:ptCount val="1"/>
                <c:pt idx="0">
                  <c:v>0.15735178024271781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1A-4007-AEB2-930A2E424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59453698883303208"/>
          <c:y val="0.16246699281996654"/>
          <c:w val="0.30802665383048117"/>
          <c:h val="0.8010063355022691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10 assuntos mais solicitados de 2025 </a:t>
            </a:r>
            <a:r>
              <a:rPr lang="en-US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(excetuando-se denúncias)</a:t>
            </a:r>
            <a:endParaRPr lang="pt-B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158868515694245"/>
          <c:y val="2.4267642662692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AA-4752-B21F-E47B408DC9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65B-4C42-84FD-7569346E83C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5B-4C42-84FD-7569346E83C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65B-4C42-84FD-7569346E83C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5B-4C42-84FD-7569346E83C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5B-4C42-84FD-7569346E83C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5B-4C42-84FD-7569346E83C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65B-4C42-84FD-7569346E83C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5B-4C42-84FD-7569346E83C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65B-4C42-84FD-7569346E83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'10+_Assuntos_2025'!$A$7:$A$16</c:f>
              <c:strCache>
                <c:ptCount val="10"/>
                <c:pt idx="0">
                  <c:v>Qualidade de atendimento</c:v>
                </c:pt>
                <c:pt idx="1">
                  <c:v>Órgão externo</c:v>
                </c:pt>
                <c:pt idx="2">
                  <c:v>Multas de trânsito e guinchamentos</c:v>
                </c:pt>
                <c:pt idx="3">
                  <c:v>Buraco e Pavimentação</c:v>
                </c:pt>
                <c:pt idx="4">
                  <c:v>Árvore</c:v>
                </c:pt>
                <c:pt idx="5">
                  <c:v>Ônibus</c:v>
                </c:pt>
                <c:pt idx="6">
                  <c:v>Processo Administrativo</c:v>
                </c:pt>
                <c:pt idx="7">
                  <c:v>Ponto viciado, entulho e caçamba de entulho</c:v>
                </c:pt>
                <c:pt idx="8">
                  <c:v>Poluição sonora - PSIU</c:v>
                </c:pt>
                <c:pt idx="9">
                  <c:v>Cadastro Único (CadÚnico)</c:v>
                </c:pt>
              </c:strCache>
            </c:strRef>
          </c:cat>
          <c:val>
            <c:numRef>
              <c:f>'10+_Assuntos_2025'!$N$7:$N$16</c:f>
              <c:numCache>
                <c:formatCode>General</c:formatCode>
                <c:ptCount val="10"/>
                <c:pt idx="0">
                  <c:v>3651</c:v>
                </c:pt>
                <c:pt idx="1">
                  <c:v>3416</c:v>
                </c:pt>
                <c:pt idx="2">
                  <c:v>3302</c:v>
                </c:pt>
                <c:pt idx="3">
                  <c:v>3137</c:v>
                </c:pt>
                <c:pt idx="4">
                  <c:v>3134</c:v>
                </c:pt>
                <c:pt idx="5">
                  <c:v>2923</c:v>
                </c:pt>
                <c:pt idx="6">
                  <c:v>2747</c:v>
                </c:pt>
                <c:pt idx="7">
                  <c:v>2116</c:v>
                </c:pt>
                <c:pt idx="8">
                  <c:v>2053</c:v>
                </c:pt>
                <c:pt idx="9">
                  <c:v>2046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5B-4C42-84FD-7569346E8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2053151"/>
        <c:crosses val="autoZero"/>
        <c:crossBetween val="between"/>
      </c:valAx>
      <c:catAx>
        <c:axId val="1812053151"/>
        <c:scaling>
          <c:orientation val="maxMin"/>
        </c:scaling>
        <c:delete val="0"/>
        <c:axPos val="l"/>
        <c:numFmt formatCode="mm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2050655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2025 (excetuando-se denúncias)</a:t>
            </a:r>
          </a:p>
        </c:rich>
      </c:tx>
      <c:layout>
        <c:manualLayout>
          <c:xMode val="edge"/>
          <c:yMode val="edge"/>
          <c:x val="8.738866177174745E-2"/>
          <c:y val="5.189156720015479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F5D-46A9-8ACD-50BCB3361E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5D-46A9-8ACD-50BCB3361E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F5D-46A9-8ACD-50BCB3361E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5D-46A9-8ACD-50BCB3361E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F5D-46A9-8ACD-50BCB3361E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F5D-46A9-8ACD-50BCB3361E8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F5D-46A9-8ACD-50BCB3361E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5D-46A9-8ACD-50BCB3361E8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F5D-46A9-8ACD-50BCB3361E8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5D-46A9-8ACD-50BCB3361E8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F5D-46A9-8ACD-50BCB3361E8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F5D-46A9-8ACD-50BCB3361E8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5D-46A9-8ACD-50BCB3361E8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5D-46A9-8ACD-50BCB3361E84}"/>
                </c:ext>
              </c:extLst>
            </c:dLbl>
            <c:numFmt formatCode="0.0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('10+_Assuntos_2025'!$A$7:$A$16,'10+_Assuntos_2025'!$A$18)</c:f>
              <c:strCache>
                <c:ptCount val="11"/>
                <c:pt idx="0">
                  <c:v>Qualidade de atendimento</c:v>
                </c:pt>
                <c:pt idx="1">
                  <c:v>Órgão externo</c:v>
                </c:pt>
                <c:pt idx="2">
                  <c:v>Multas de trânsito e guinchamentos</c:v>
                </c:pt>
                <c:pt idx="3">
                  <c:v>Buraco e Pavimentação</c:v>
                </c:pt>
                <c:pt idx="4">
                  <c:v>Árvore</c:v>
                </c:pt>
                <c:pt idx="5">
                  <c:v>Ônibus</c:v>
                </c:pt>
                <c:pt idx="6">
                  <c:v>Processo Administrativo</c:v>
                </c:pt>
                <c:pt idx="7">
                  <c:v>Ponto viciado, entulho e caçamba de entulho</c:v>
                </c:pt>
                <c:pt idx="8">
                  <c:v>Poluição sonora - PSIU</c:v>
                </c:pt>
                <c:pt idx="9">
                  <c:v>Cadastro Único (CadÚnico)</c:v>
                </c:pt>
                <c:pt idx="10">
                  <c:v>Outros</c:v>
                </c:pt>
              </c:strCache>
            </c:strRef>
          </c:cat>
          <c:val>
            <c:numRef>
              <c:f>('10+_Assuntos_2025'!$P$7:$P$16,'10+_Assuntos_2025'!$P$18)</c:f>
              <c:numCache>
                <c:formatCode>0.00</c:formatCode>
                <c:ptCount val="11"/>
                <c:pt idx="0">
                  <c:v>5.4044852342535714</c:v>
                </c:pt>
                <c:pt idx="1">
                  <c:v>5.0566205314188437</c:v>
                </c:pt>
                <c:pt idx="2">
                  <c:v>4.8878691436607209</c:v>
                </c:pt>
                <c:pt idx="3">
                  <c:v>4.6436237140108059</c:v>
                </c:pt>
                <c:pt idx="4">
                  <c:v>4.6391828880171708</c:v>
                </c:pt>
                <c:pt idx="5">
                  <c:v>4.3268447931315226</c:v>
                </c:pt>
                <c:pt idx="6">
                  <c:v>4.0663163348382803</c:v>
                </c:pt>
                <c:pt idx="7">
                  <c:v>3.1322626008437569</c:v>
                </c:pt>
                <c:pt idx="8">
                  <c:v>3.0390052549774258</c:v>
                </c:pt>
                <c:pt idx="9">
                  <c:v>3.0286433276589446</c:v>
                </c:pt>
                <c:pt idx="10">
                  <c:v>57.775146177188958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5D-46A9-8ACD-50BCB336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solid"/>
              <a:round/>
            </a:ln>
            <a:effectLst/>
          </c:spPr>
        </c:serLines>
      </c:of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9125072815573829"/>
          <c:y val="1.1477810096623275E-2"/>
          <c:w val="0.30874928512723787"/>
          <c:h val="0.9885221601185861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2025</a:t>
            </a:r>
          </a:p>
        </c:rich>
      </c:tx>
      <c:layout>
        <c:manualLayout>
          <c:xMode val="edge"/>
          <c:yMode val="edge"/>
          <c:x val="0.11428944203226536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Denúncia_2025!$N$4</c:f>
              <c:strCache>
                <c:ptCount val="1"/>
                <c:pt idx="0">
                  <c:v>Total</c:v>
                </c:pt>
              </c:strCache>
            </c:strRef>
          </c:tx>
          <c:explosion val="4"/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A9-43EF-B0D8-A1EB53DF7AA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A9-43EF-B0D8-A1EB53DF7A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Denúncia_2025!$A$6:$A$7</c:f>
              <c:strCache>
                <c:ptCount val="2"/>
                <c:pt idx="0">
                  <c:v>Recebidas</c:v>
                </c:pt>
                <c:pt idx="1">
                  <c:v>Não Recebidas</c:v>
                </c:pt>
              </c:strCache>
            </c:strRef>
          </c:cat>
          <c:val>
            <c:numRef>
              <c:f>Denúncia_2025!$N$6:$N$7</c:f>
              <c:numCache>
                <c:formatCode>General</c:formatCode>
                <c:ptCount val="2"/>
                <c:pt idx="0">
                  <c:v>1528</c:v>
                </c:pt>
                <c:pt idx="1">
                  <c:v>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9-43EF-B0D8-A1EB53DF7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Denúncia_2025!$P$4</c:f>
              <c:strCache>
                <c:ptCount val="1"/>
                <c:pt idx="0">
                  <c:v>% Total 2025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A3B-4E8F-83AC-6B926D8F1DC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A3B-4E8F-83AC-6B926D8F1DC6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A3B-4E8F-83AC-6B926D8F1DC6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0A3B-4E8F-83AC-6B926D8F1DC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Denúncia_2025!$A$6:$A$13</c15:sqref>
                  </c15:fullRef>
                </c:ext>
              </c:extLst>
              <c:f>(Denúncia_2025!$A$6:$A$8,Denúncia_2025!$A$13)</c:f>
              <c:strCache>
                <c:ptCount val="4"/>
                <c:pt idx="0">
                  <c:v>Recebidas</c:v>
                </c:pt>
                <c:pt idx="1">
                  <c:v>Não Recebidas</c:v>
                </c:pt>
                <c:pt idx="2">
                  <c:v>Canceladas</c:v>
                </c:pt>
                <c:pt idx="3">
                  <c:v>Convertidas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Denúncia_2025!$P$6:$P$13</c15:sqref>
                  </c15:fullRef>
                </c:ext>
              </c:extLst>
              <c:f>(Denúncia_2025!$P$6:$P$8,Denúncia_2025!$P$13)</c:f>
              <c:numCache>
                <c:formatCode>0.00</c:formatCode>
                <c:ptCount val="4"/>
                <c:pt idx="0">
                  <c:v>13.153137643109236</c:v>
                </c:pt>
                <c:pt idx="1">
                  <c:v>24.403890849616943</c:v>
                </c:pt>
                <c:pt idx="2">
                  <c:v>0.6628217267797194</c:v>
                </c:pt>
                <c:pt idx="3">
                  <c:v>61.780149780494099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3B-4E8F-83AC-6B926D8F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14</xdr:col>
      <xdr:colOff>19050</xdr:colOff>
      <xdr:row>110</xdr:row>
      <xdr:rowOff>47624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5" y="0"/>
          <a:ext cx="8429625" cy="21002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Anual da Ouvidoria Geral do Município de São Paulo – 2025</a:t>
          </a:r>
        </a:p>
        <a:p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Resumo Executivo</a:t>
          </a:r>
        </a:p>
        <a:p>
          <a:pPr algn="ctr"/>
          <a:endParaRPr lang="pt-BR" sz="100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algn="l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Durante o ano de 2025, a Ouvidoria Geral do Município registou 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71.995  protocolos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através de diversos canais de atendimento, incluindo atendimento presencial, telefone (Central SP 156 – opção 5), formulário eletrónico (Portal SP 156), e-mails e cartas. Esses registros correspondem às manifestações categorizadas como reclamações, solicitações, denúncias, sugestões e elogios.</a:t>
          </a:r>
        </a:p>
        <a:p>
          <a:pPr algn="l"/>
          <a:endParaRPr lang="pt-B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total registrado, constata-se em 01 janeiro de 2026, que 96,1% foram finalizados com a orientação e resposta aos cidadãos (ãs), 2,2% estão em andamento (aguardando complemento de informações do cidadão ou com processo autuado), 0,3% estão no prazo de análise e 1,4% foi cancelado.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Desde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25 de outubro de 2024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, o Portal SP 156 passou a disponibilizar um formulário específico para manifestações relacionadas às </a:t>
          </a:r>
          <a:r>
            <a:rPr lang="pt-BR" sz="1000" b="0" u="sng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obras do BRT Aricanduva</a:t>
          </a:r>
          <a:r>
            <a:rPr lang="pt-BR" sz="1000" u="sng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e ao </a:t>
          </a:r>
          <a:r>
            <a:rPr lang="pt-BR" sz="1000" b="0" u="sng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Centro de Operações da SPTrans (COP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)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, disponível para consulta através do link: </a:t>
          </a:r>
          <a:r>
            <a:rPr lang="pt-BR" sz="1000" u="sng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https://sp156.prefeitura.sp.gov.br/portal/servicos/informacao?servico=4711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 Esse formulário foi classificado como uma nova categoria de manifestação, denominada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“Manifestações sobre o BRT Aricanduva”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, visando organizar e acompanhar as demandas específicas relacionadas a essa obra. Esse novo formulário foi utilizado para testes nos meses de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outubro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(5 protocolos) e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novembro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(1 protocolo) de 2024, portanto esses protocolos não foram contabilizados nas estatísticas de atendimento.</a:t>
          </a:r>
          <a:b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</a:br>
          <a:endParaRPr lang="pt-BR" sz="10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algn="l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2025, o total de atendimentos registrou um crescimento de 2,32%, passando de 70.366 para 71.995 atendimentos. </a:t>
          </a:r>
        </a:p>
        <a:p>
          <a:pPr algn="l"/>
          <a:endParaRPr lang="pt-B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canais de atendimento apresentaram movimentações significativas que refletem tanto a ampliação do acesso digital quanto a diversificação das formas de contato com o cidadão. O 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Zap Denúncia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teve o avanço mais expressivo, com crescimento de 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73,2%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demonstrando maior confiança da população em um canal rápido, prático e de fácil utilização. O 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Portal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também registrou evolução positiva de 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13,7%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mantendo-se como um dos meios mais utilizados. O canal 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Carta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apresentou aumento de 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33,6%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indicando que, mesmo com a predominância dos meios digitais, esse formato ainda é relevante para parte dos usuários. Já o 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 156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inserido na matriz de atendimento em 2025, contabilizou 588 registros em seu primeiro ano, ampliando o leque de opções disponíveis e reforçando a modernização dos serviços.</a:t>
          </a:r>
        </a:p>
        <a:p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demais canais apresentaram redução, como 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E-mail 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–0,9%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a Central SP156 (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–19%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atendimento presencial 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–20,2%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e os 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encaminhamentos de outros órgãos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–27,6%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Principais Variações nos Assuntos</a:t>
          </a:r>
          <a:b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10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rtl="0" eaLnBrk="1" latinLnBrk="0" hangingPunct="1"/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	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dados das manifestações de 2025 evidenciam variações nos principais assuntos acompanhados ao longo do ano.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Qualidade de Atendimento 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liderou o volume de registros, alcançando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3.651 manifestações 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uma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média mensal de 304, 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"Qualidade de Atendimento" por órgão, indica que a maioria das </a:t>
          </a:r>
          <a:r>
            <a:rPr lang="pt-BR" sz="10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reclamações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é dirigida à Secretaria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unicipal da Saúde, que representa 81,4% do total (2.972 protocolos). Logo atrás, o tema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Órgão Externo 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apresentou desempenho igualmente expressivo, totalizando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3.416 registros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evidenciando a ampliação das interações institucionais e o fortalecimento da integração entre órgãos. Já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Multas de Trânsito e Guinchamentos 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registrou </a:t>
          </a:r>
          <a:r>
            <a:rPr lang="pt-BR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3.302 manifestações</a:t>
          </a:r>
          <a:r>
            <a:rPr lang="pt-B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mantendo-se entre os principais assuntos. Esse crescimento apresenta correlação com mudanças operacionais de trânsito que ampliaram a visibilidade do tema junto à população. </a:t>
          </a:r>
          <a:endParaRPr lang="pt-BR" sz="1000">
            <a:effectLst/>
            <a:latin typeface="+mn-lt"/>
          </a:endParaRPr>
        </a:p>
        <a:p>
          <a:br>
            <a:rPr lang="pt-BR" sz="1100"/>
          </a:br>
          <a:br>
            <a:rPr lang="pt-BR" sz="1100"/>
          </a:br>
          <a:endParaRPr lang="pt-B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br>
            <a:rPr lang="pt-BR" sz="1100"/>
          </a:br>
          <a:endParaRPr lang="pt-BR" sz="1100"/>
        </a:p>
      </xdr:txBody>
    </xdr:sp>
    <xdr:clientData/>
  </xdr:twoCellAnchor>
  <xdr:twoCellAnchor editAs="oneCell">
    <xdr:from>
      <xdr:col>2</xdr:col>
      <xdr:colOff>209550</xdr:colOff>
      <xdr:row>10</xdr:row>
      <xdr:rowOff>114299</xdr:rowOff>
    </xdr:from>
    <xdr:to>
      <xdr:col>11</xdr:col>
      <xdr:colOff>180975</xdr:colOff>
      <xdr:row>24</xdr:row>
      <xdr:rowOff>47624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2019299"/>
          <a:ext cx="5457825" cy="26003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45</xdr:row>
      <xdr:rowOff>0</xdr:rowOff>
    </xdr:from>
    <xdr:to>
      <xdr:col>12</xdr:col>
      <xdr:colOff>89361</xdr:colOff>
      <xdr:row>61</xdr:row>
      <xdr:rowOff>264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8572500"/>
          <a:ext cx="6785436" cy="3048264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72</xdr:row>
      <xdr:rowOff>85725</xdr:rowOff>
    </xdr:from>
    <xdr:to>
      <xdr:col>13</xdr:col>
      <xdr:colOff>142735</xdr:colOff>
      <xdr:row>86</xdr:row>
      <xdr:rowOff>143873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5" y="13801725"/>
          <a:ext cx="7181710" cy="272514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87</xdr:row>
      <xdr:rowOff>0</xdr:rowOff>
    </xdr:from>
    <xdr:to>
      <xdr:col>11</xdr:col>
      <xdr:colOff>257174</xdr:colOff>
      <xdr:row>109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9300" y="16573500"/>
          <a:ext cx="4943474" cy="4343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285748</xdr:colOff>
      <xdr:row>0</xdr:row>
      <xdr:rowOff>43129</xdr:rowOff>
    </xdr:from>
    <xdr:ext cx="7821085" cy="52379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306917</xdr:colOff>
      <xdr:row>24</xdr:row>
      <xdr:rowOff>187325</xdr:rowOff>
    </xdr:from>
    <xdr:ext cx="7937499" cy="3945466"/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18</xdr:col>
      <xdr:colOff>214845</xdr:colOff>
      <xdr:row>25</xdr:row>
      <xdr:rowOff>149224</xdr:rowOff>
    </xdr:from>
    <xdr:ext cx="5504075" cy="381003"/>
    <xdr:sp macro="" textlink="">
      <xdr:nvSpPr>
        <xdr:cNvPr id="4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9221262" y="5525557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2025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0.17593</cdr:x>
      <cdr:y>0.00442</cdr:y>
    </cdr:from>
    <cdr:to>
      <cdr:x>0.77577</cdr:x>
      <cdr:y>0.0863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143001" y="17345"/>
          <a:ext cx="3897075" cy="3214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2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10 órgãos mais demandados de 2025 </a:t>
          </a:r>
          <a:r>
            <a:rPr lang="en-US" sz="12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(excetuando-se denúncias</a:t>
          </a:r>
          <a:r>
            <a:rPr lang="en-US" sz="1800" b="1" i="0" u="none" strike="noStrike" cap="none" baseline="0">
              <a:effectLst/>
              <a:latin typeface="+mn-lt"/>
              <a:ea typeface="+mn-ea"/>
              <a:cs typeface="+mn-cs"/>
            </a:rPr>
            <a:t>)</a:t>
          </a:r>
          <a:endParaRPr lang="pt-BR" sz="1800" b="0" i="0" u="none" strike="noStrike" cap="none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539750</xdr:colOff>
      <xdr:row>0</xdr:row>
      <xdr:rowOff>0</xdr:rowOff>
    </xdr:from>
    <xdr:to>
      <xdr:col>17</xdr:col>
      <xdr:colOff>230717</xdr:colOff>
      <xdr:row>28</xdr:row>
      <xdr:rowOff>161924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123825</xdr:colOff>
      <xdr:row>26</xdr:row>
      <xdr:rowOff>89958</xdr:rowOff>
    </xdr:from>
    <xdr:to>
      <xdr:col>14</xdr:col>
      <xdr:colOff>57150</xdr:colOff>
      <xdr:row>27</xdr:row>
      <xdr:rowOff>99484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622242" y="4852458"/>
          <a:ext cx="1160991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Linha de tendência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2</xdr:row>
      <xdr:rowOff>28574</xdr:rowOff>
    </xdr:from>
    <xdr:to>
      <xdr:col>15</xdr:col>
      <xdr:colOff>333375</xdr:colOff>
      <xdr:row>23</xdr:row>
      <xdr:rowOff>161925</xdr:rowOff>
    </xdr:to>
    <xdr:graphicFrame macro="">
      <xdr:nvGraphicFramePr>
        <xdr:cNvPr id="2118" name="Gráfico 1">
          <a:extLst>
            <a:ext uri="{FF2B5EF4-FFF2-40B4-BE49-F238E27FC236}">
              <a16:creationId xmlns:a16="http://schemas.microsoft.com/office/drawing/2014/main" id="{00000000-0008-0000-0200-00004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28576</xdr:colOff>
      <xdr:row>13</xdr:row>
      <xdr:rowOff>164305</xdr:rowOff>
    </xdr:from>
    <xdr:ext cx="5698331" cy="5479258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357187</xdr:colOff>
      <xdr:row>14</xdr:row>
      <xdr:rowOff>1355</xdr:rowOff>
    </xdr:from>
    <xdr:ext cx="6465094" cy="5415988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13</xdr:col>
      <xdr:colOff>35266</xdr:colOff>
      <xdr:row>12</xdr:row>
      <xdr:rowOff>4956</xdr:rowOff>
    </xdr:from>
    <xdr:ext cx="6579317" cy="5793388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3217866" y="3195831"/>
          <a:ext cx="6579317" cy="5793388"/>
          <a:chOff x="10511772" y="2674754"/>
          <a:chExt cx="4838703" cy="4623512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511772" y="3021545"/>
          <a:ext cx="4838703" cy="4276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258477" y="3187439"/>
            <a:ext cx="3519688" cy="29727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</a:t>
            </a:r>
          </a:p>
        </xdr:txBody>
      </xdr:sp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246587</xdr:colOff>
      <xdr:row>2</xdr:row>
      <xdr:rowOff>33863</xdr:rowOff>
    </xdr:from>
    <xdr:ext cx="8272997" cy="491913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16</xdr:col>
      <xdr:colOff>312208</xdr:colOff>
      <xdr:row>24</xdr:row>
      <xdr:rowOff>116417</xdr:rowOff>
    </xdr:from>
    <xdr:to>
      <xdr:col>29</xdr:col>
      <xdr:colOff>337343</xdr:colOff>
      <xdr:row>48</xdr:row>
      <xdr:rowOff>99217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66671</xdr:colOff>
      <xdr:row>14</xdr:row>
      <xdr:rowOff>180971</xdr:rowOff>
    </xdr:from>
    <xdr:ext cx="4591054" cy="2106082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17</xdr:col>
      <xdr:colOff>38100</xdr:colOff>
      <xdr:row>3</xdr:row>
      <xdr:rowOff>9525</xdr:rowOff>
    </xdr:from>
    <xdr:to>
      <xdr:col>24</xdr:col>
      <xdr:colOff>390525</xdr:colOff>
      <xdr:row>14</xdr:row>
      <xdr:rowOff>28575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recebidas, não recebidas, canceladas e convertidas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2025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549270</xdr:colOff>
      <xdr:row>0</xdr:row>
      <xdr:rowOff>116417</xdr:rowOff>
    </xdr:from>
    <xdr:ext cx="7134229" cy="454024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603249</xdr:colOff>
      <xdr:row>22</xdr:row>
      <xdr:rowOff>63502</xdr:rowOff>
    </xdr:from>
    <xdr:ext cx="7080251" cy="3725332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95059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895952\OneDrive%20-%20rede.sp\!DREST\Relat&#243;rios\Mensais\2024\12.Dezembro\Extens&#245;es\Relatorio_OGM_Dezembro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xto"/>
      <sheetName val="Protocolos"/>
      <sheetName val="Elogios_Sugestões"/>
      <sheetName val="Canais_atendimento"/>
      <sheetName val="Assuntos"/>
      <sheetName val="Órgãos_Externos"/>
      <sheetName val="Órgãos_Externos_Dados"/>
      <sheetName val="Buraco-Pavimentação_dez_2024"/>
      <sheetName val="10+_Assuntos_2024"/>
      <sheetName val="Assuntos-variação_10_mais_2024"/>
      <sheetName val="ASSUNTOS_10+_últimos_3_meses"/>
      <sheetName val="10_ASSUNTOS+_Assuntos_DEZ_24"/>
      <sheetName val="UNIDADES"/>
      <sheetName val="10+_UNIDADES_2024"/>
      <sheetName val="Unidades_-variação_10_mais_2024"/>
      <sheetName val="UNIDADES_-_10+_últimos_3_meses"/>
      <sheetName val="10+_Unidades__DEZ_24"/>
      <sheetName val="Subprefeituras_2024"/>
      <sheetName val="10+_SUB's_2024"/>
      <sheetName val="Subs_-Variação_10_mais_2024"/>
      <sheetName val="10+_Subprefeituras__DEZ_24"/>
      <sheetName val="Georref_3+_Subs_2024"/>
      <sheetName val="Denúncia_Unidades_Mensal_2024"/>
      <sheetName val="Denúncia_Unidades_Total_2024"/>
      <sheetName val="Denúncia_Órgãos_Deferidas"/>
      <sheetName val="Denúncia_Órgãos_Indeferidas"/>
      <sheetName val="Denúncia_Protocolos_2024"/>
      <sheetName val="e-SIC_2024"/>
      <sheetName val="Alteração_de_Processo"/>
      <sheetName val="Alteração_de_Processo_Dados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9">
          <cell r="B259">
            <v>4594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L13" totalsRowShown="0" tableBorderDxfId="10">
  <autoFilter ref="A4:L1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ATENDIMENTOS"/>
    <tableColumn id="2" xr3:uid="{00000000-0010-0000-0000-000002000000}" name="2025"/>
    <tableColumn id="3" xr3:uid="{00000000-0010-0000-0000-000003000000}" name="2024**" dataDxfId="9" dataCellStyle="Normal 2"/>
    <tableColumn id="4" xr3:uid="{00000000-0010-0000-0000-000004000000}" name="2023" dataDxfId="8" dataCellStyle="Normal 6"/>
    <tableColumn id="5" xr3:uid="{00000000-0010-0000-0000-000005000000}" name="2022" dataDxfId="7" dataCellStyle="Normal 6"/>
    <tableColumn id="6" xr3:uid="{00000000-0010-0000-0000-000006000000}" name="2021" dataDxfId="6" dataCellStyle="Normal 6"/>
    <tableColumn id="7" xr3:uid="{00000000-0010-0000-0000-000007000000}" name="2020" dataDxfId="5"/>
    <tableColumn id="8" xr3:uid="{00000000-0010-0000-0000-000008000000}" name="2019" dataDxfId="4"/>
    <tableColumn id="9" xr3:uid="{00000000-0010-0000-0000-000009000000}" name="Total" dataDxfId="3" dataCellStyle="Normal 6"/>
    <tableColumn id="10" xr3:uid="{00000000-0010-0000-0000-00000A000000}" name="Média" dataDxfId="2" dataCellStyle="Normal 6">
      <calculatedColumnFormula>AVERAGE(B5:H5)</calculatedColumnFormula>
    </tableColumn>
    <tableColumn id="11" xr3:uid="{00000000-0010-0000-0000-00000B000000}" name="%Total" dataDxfId="1" dataCellStyle="Normal 6">
      <calculatedColumnFormula>I5/I$13*100</calculatedColumnFormula>
    </tableColumn>
    <tableColumn id="12" xr3:uid="{00000000-0010-0000-0000-00000C000000}" name="% Variação entre 2024 e 2025" dataDxfId="0" dataCellStyle="Normal 6">
      <calculatedColumnFormula>(B5-C5)/C5*100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R8" sqref="R8"/>
    </sheetView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46"/>
  <sheetViews>
    <sheetView zoomScale="90" zoomScaleNormal="90" workbookViewId="0">
      <selection activeCell="AE7" sqref="AE7"/>
    </sheetView>
  </sheetViews>
  <sheetFormatPr defaultColWidth="5.5703125" defaultRowHeight="14.25"/>
  <cols>
    <col min="1" max="1" width="84.7109375" style="44" bestFit="1" customWidth="1"/>
    <col min="2" max="2" width="7.5703125" style="44" hidden="1" customWidth="1"/>
    <col min="3" max="3" width="7.7109375" style="46" hidden="1" customWidth="1"/>
    <col min="4" max="4" width="7.140625" style="44" hidden="1" customWidth="1"/>
    <col min="5" max="5" width="7" style="45" hidden="1" customWidth="1"/>
    <col min="6" max="6" width="7.5703125" style="44" hidden="1" customWidth="1"/>
    <col min="7" max="7" width="6.28515625" style="45" hidden="1" customWidth="1"/>
    <col min="8" max="8" width="7" style="44" hidden="1" customWidth="1"/>
    <col min="9" max="9" width="7.5703125" style="44" hidden="1" customWidth="1"/>
    <col min="10" max="10" width="7.140625" style="44" hidden="1" customWidth="1"/>
    <col min="11" max="11" width="7.5703125" style="44" hidden="1" customWidth="1"/>
    <col min="12" max="12" width="7.140625" style="44" hidden="1" customWidth="1"/>
    <col min="13" max="13" width="6.85546875" style="44" hidden="1" customWidth="1"/>
    <col min="14" max="14" width="6.7109375" style="44" bestFit="1" customWidth="1"/>
    <col min="15" max="15" width="7.140625" style="44" bestFit="1" customWidth="1"/>
    <col min="16" max="16" width="18.140625" style="44" customWidth="1"/>
    <col min="17" max="215" width="9.140625" style="44" customWidth="1"/>
    <col min="216" max="216" width="58.28515625" style="44" customWidth="1"/>
    <col min="217" max="217" width="3.7109375" style="44" bestFit="1" customWidth="1"/>
    <col min="218" max="218" width="5.5703125" style="44" bestFit="1" customWidth="1"/>
    <col min="219" max="219" width="5.5703125" style="44" customWidth="1"/>
    <col min="220" max="16384" width="5.5703125" style="44"/>
  </cols>
  <sheetData>
    <row r="1" spans="1:20" ht="15">
      <c r="A1" s="163" t="s">
        <v>16</v>
      </c>
      <c r="B1" s="163"/>
      <c r="C1" s="164"/>
      <c r="D1" s="163"/>
      <c r="G1" s="55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20" ht="15">
      <c r="A2" s="70" t="s">
        <v>12</v>
      </c>
      <c r="B2" s="70"/>
      <c r="C2" s="42"/>
      <c r="D2" s="70"/>
      <c r="G2" s="55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0" ht="15">
      <c r="A3" s="70"/>
      <c r="B3" s="70"/>
      <c r="C3" s="42"/>
      <c r="D3" s="70"/>
      <c r="G3" s="55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20" ht="15">
      <c r="A4" s="70" t="s">
        <v>353</v>
      </c>
      <c r="B4" s="70"/>
      <c r="C4" s="42"/>
      <c r="D4" s="70"/>
      <c r="G4" s="55"/>
      <c r="H4" s="54"/>
      <c r="I4" s="54"/>
      <c r="J4" s="54"/>
      <c r="K4" s="54"/>
      <c r="L4" s="54"/>
      <c r="M4" s="54"/>
      <c r="N4" s="54"/>
      <c r="O4" s="54"/>
      <c r="P4" s="162">
        <f>UNIDADES!B73</f>
        <v>4328</v>
      </c>
      <c r="Q4" s="54"/>
      <c r="R4" s="54"/>
      <c r="S4" s="49"/>
    </row>
    <row r="5" spans="1:20" ht="15" thickBot="1">
      <c r="E5" s="44"/>
      <c r="F5" s="45"/>
      <c r="G5" s="54"/>
      <c r="H5" s="55"/>
      <c r="I5" s="54"/>
      <c r="J5" s="54"/>
      <c r="K5" s="54"/>
      <c r="L5" s="54"/>
      <c r="M5" s="54"/>
      <c r="N5" s="54"/>
      <c r="O5" s="54"/>
      <c r="P5" s="54"/>
      <c r="Q5" s="54"/>
      <c r="R5" s="54"/>
      <c r="S5" s="49"/>
    </row>
    <row r="6" spans="1:20" ht="57.75" customHeight="1" thickBot="1">
      <c r="A6" s="198" t="s">
        <v>354</v>
      </c>
      <c r="B6" s="393">
        <v>45992</v>
      </c>
      <c r="C6" s="394">
        <v>45962</v>
      </c>
      <c r="D6" s="393">
        <v>45931</v>
      </c>
      <c r="E6" s="395">
        <v>45901</v>
      </c>
      <c r="F6" s="396">
        <v>45870</v>
      </c>
      <c r="G6" s="396">
        <v>45839</v>
      </c>
      <c r="H6" s="396">
        <v>45809</v>
      </c>
      <c r="I6" s="393">
        <v>45778</v>
      </c>
      <c r="J6" s="394">
        <v>45748</v>
      </c>
      <c r="K6" s="394">
        <v>45717</v>
      </c>
      <c r="L6" s="397">
        <v>45689</v>
      </c>
      <c r="M6" s="398">
        <v>45658</v>
      </c>
      <c r="N6" s="160" t="s">
        <v>5</v>
      </c>
      <c r="O6" s="63" t="s">
        <v>3</v>
      </c>
      <c r="P6" s="199" t="s">
        <v>41</v>
      </c>
    </row>
    <row r="7" spans="1:20" ht="14.25" customHeight="1" thickBot="1">
      <c r="A7" s="399" t="s">
        <v>355</v>
      </c>
      <c r="B7" s="400">
        <v>658</v>
      </c>
      <c r="C7" s="374">
        <v>877</v>
      </c>
      <c r="D7" s="401">
        <v>928</v>
      </c>
      <c r="E7" s="401">
        <v>712</v>
      </c>
      <c r="F7" s="401">
        <v>566</v>
      </c>
      <c r="G7" s="401">
        <v>631</v>
      </c>
      <c r="H7" s="401">
        <v>601</v>
      </c>
      <c r="I7" s="401">
        <v>710</v>
      </c>
      <c r="J7" s="374">
        <v>702</v>
      </c>
      <c r="K7" s="374">
        <v>735</v>
      </c>
      <c r="L7" s="374">
        <v>643</v>
      </c>
      <c r="M7" s="376">
        <v>611</v>
      </c>
      <c r="N7" s="130">
        <f t="shared" ref="N7:N16" si="0">SUM(B7:M7)</f>
        <v>8374</v>
      </c>
      <c r="O7" s="197">
        <f t="shared" ref="O7:O17" si="1">AVERAGE(B7:M7)</f>
        <v>697.83333333333337</v>
      </c>
      <c r="P7" s="39">
        <f>N7/67555*100</f>
        <v>12.395825623565983</v>
      </c>
      <c r="S7" s="45"/>
      <c r="T7" s="45"/>
    </row>
    <row r="8" spans="1:20" ht="15" customHeight="1" thickBot="1">
      <c r="A8" s="402" t="s">
        <v>356</v>
      </c>
      <c r="B8" s="385">
        <v>348</v>
      </c>
      <c r="C8" s="375">
        <v>616</v>
      </c>
      <c r="D8" s="374">
        <v>656</v>
      </c>
      <c r="E8" s="374">
        <v>765</v>
      </c>
      <c r="F8" s="374">
        <v>577</v>
      </c>
      <c r="G8" s="375">
        <v>744</v>
      </c>
      <c r="H8" s="375">
        <v>423</v>
      </c>
      <c r="I8" s="375">
        <v>401</v>
      </c>
      <c r="J8" s="375">
        <v>366</v>
      </c>
      <c r="K8" s="375">
        <v>397</v>
      </c>
      <c r="L8" s="375">
        <v>385</v>
      </c>
      <c r="M8" s="379">
        <v>360</v>
      </c>
      <c r="N8" s="131">
        <f t="shared" si="0"/>
        <v>6038</v>
      </c>
      <c r="O8" s="177">
        <f t="shared" si="1"/>
        <v>503.16666666666669</v>
      </c>
      <c r="P8" s="39">
        <f t="shared" ref="P8:P17" si="2">N8/67555*100</f>
        <v>8.9379024498556721</v>
      </c>
      <c r="S8" s="45"/>
      <c r="T8" s="45"/>
    </row>
    <row r="9" spans="1:20" ht="15.75" thickBot="1">
      <c r="A9" s="402" t="s">
        <v>357</v>
      </c>
      <c r="B9" s="387">
        <v>357</v>
      </c>
      <c r="C9" s="375">
        <v>319</v>
      </c>
      <c r="D9" s="375">
        <v>371</v>
      </c>
      <c r="E9" s="375">
        <v>413</v>
      </c>
      <c r="F9" s="375">
        <v>391</v>
      </c>
      <c r="G9" s="375">
        <v>428</v>
      </c>
      <c r="H9" s="375">
        <v>495</v>
      </c>
      <c r="I9" s="375">
        <v>529</v>
      </c>
      <c r="J9" s="375">
        <v>577</v>
      </c>
      <c r="K9" s="375">
        <v>599</v>
      </c>
      <c r="L9" s="375">
        <v>588</v>
      </c>
      <c r="M9" s="379">
        <v>584</v>
      </c>
      <c r="N9" s="131">
        <f t="shared" si="0"/>
        <v>5651</v>
      </c>
      <c r="O9" s="177">
        <f t="shared" si="1"/>
        <v>470.91666666666669</v>
      </c>
      <c r="P9" s="39">
        <f t="shared" si="2"/>
        <v>8.3650358966767815</v>
      </c>
      <c r="S9" s="45"/>
      <c r="T9" s="45"/>
    </row>
    <row r="10" spans="1:20" ht="15.75" thickBot="1">
      <c r="A10" s="402" t="s">
        <v>358</v>
      </c>
      <c r="B10" s="387">
        <v>434</v>
      </c>
      <c r="C10" s="375">
        <v>422</v>
      </c>
      <c r="D10" s="375">
        <v>509</v>
      </c>
      <c r="E10" s="375">
        <v>366</v>
      </c>
      <c r="F10" s="375">
        <v>296</v>
      </c>
      <c r="G10" s="375">
        <v>304</v>
      </c>
      <c r="H10" s="403">
        <v>276</v>
      </c>
      <c r="I10" s="375">
        <v>448</v>
      </c>
      <c r="J10" s="375">
        <v>468</v>
      </c>
      <c r="K10" s="375">
        <v>629</v>
      </c>
      <c r="L10" s="375">
        <v>650</v>
      </c>
      <c r="M10" s="379">
        <v>531</v>
      </c>
      <c r="N10" s="131">
        <f t="shared" si="0"/>
        <v>5333</v>
      </c>
      <c r="O10" s="177">
        <f t="shared" si="1"/>
        <v>444.41666666666669</v>
      </c>
      <c r="P10" s="39">
        <f t="shared" si="2"/>
        <v>7.8943083413514916</v>
      </c>
      <c r="S10" s="45"/>
      <c r="T10" s="45"/>
    </row>
    <row r="11" spans="1:20" ht="15.75" thickBot="1">
      <c r="A11" s="402" t="s">
        <v>359</v>
      </c>
      <c r="B11" s="387">
        <v>229</v>
      </c>
      <c r="C11" s="375">
        <v>292</v>
      </c>
      <c r="D11" s="375">
        <v>371</v>
      </c>
      <c r="E11" s="375">
        <v>366</v>
      </c>
      <c r="F11" s="375">
        <v>335</v>
      </c>
      <c r="G11" s="375">
        <v>302</v>
      </c>
      <c r="H11" s="375">
        <v>276</v>
      </c>
      <c r="I11" s="375">
        <v>426</v>
      </c>
      <c r="J11" s="375">
        <v>440</v>
      </c>
      <c r="K11" s="375">
        <v>454</v>
      </c>
      <c r="L11" s="375">
        <v>455</v>
      </c>
      <c r="M11" s="379">
        <v>307</v>
      </c>
      <c r="N11" s="131">
        <f t="shared" si="0"/>
        <v>4253</v>
      </c>
      <c r="O11" s="177">
        <f t="shared" si="1"/>
        <v>354.41666666666669</v>
      </c>
      <c r="P11" s="39">
        <f t="shared" si="2"/>
        <v>6.2956109836429572</v>
      </c>
      <c r="S11" s="45"/>
      <c r="T11" s="45"/>
    </row>
    <row r="12" spans="1:20" ht="15" customHeight="1" thickBot="1">
      <c r="A12" s="402" t="s">
        <v>360</v>
      </c>
      <c r="B12" s="387">
        <v>136</v>
      </c>
      <c r="C12" s="375">
        <v>139</v>
      </c>
      <c r="D12" s="375">
        <v>213</v>
      </c>
      <c r="E12" s="375">
        <v>278</v>
      </c>
      <c r="F12" s="375">
        <v>256</v>
      </c>
      <c r="G12" s="375">
        <v>255</v>
      </c>
      <c r="H12" s="403">
        <v>252</v>
      </c>
      <c r="I12" s="375">
        <v>338</v>
      </c>
      <c r="J12" s="375">
        <v>377</v>
      </c>
      <c r="K12" s="375">
        <v>384</v>
      </c>
      <c r="L12" s="375">
        <v>689</v>
      </c>
      <c r="M12" s="379">
        <v>452</v>
      </c>
      <c r="N12" s="131">
        <f t="shared" si="0"/>
        <v>3769</v>
      </c>
      <c r="O12" s="177">
        <f t="shared" si="1"/>
        <v>314.08333333333331</v>
      </c>
      <c r="P12" s="39">
        <f t="shared" si="2"/>
        <v>5.5791577233365404</v>
      </c>
      <c r="S12" s="45"/>
      <c r="T12" s="45"/>
    </row>
    <row r="13" spans="1:20" ht="15.75" thickBot="1">
      <c r="A13" s="402" t="s">
        <v>361</v>
      </c>
      <c r="B13" s="387">
        <v>224</v>
      </c>
      <c r="C13" s="375">
        <v>244</v>
      </c>
      <c r="D13" s="375">
        <v>263</v>
      </c>
      <c r="E13" s="375">
        <v>269</v>
      </c>
      <c r="F13" s="375">
        <v>387</v>
      </c>
      <c r="G13" s="375">
        <v>461</v>
      </c>
      <c r="H13" s="375">
        <v>246</v>
      </c>
      <c r="I13" s="375">
        <v>270</v>
      </c>
      <c r="J13" s="375">
        <v>309</v>
      </c>
      <c r="K13" s="375">
        <v>366</v>
      </c>
      <c r="L13" s="375">
        <v>306</v>
      </c>
      <c r="M13" s="379">
        <v>368</v>
      </c>
      <c r="N13" s="131">
        <f t="shared" si="0"/>
        <v>3713</v>
      </c>
      <c r="O13" s="177">
        <f t="shared" si="1"/>
        <v>309.41666666666669</v>
      </c>
      <c r="P13" s="39">
        <f t="shared" si="2"/>
        <v>5.49626230478869</v>
      </c>
      <c r="S13" s="45"/>
      <c r="T13" s="45"/>
    </row>
    <row r="14" spans="1:20" ht="15.75" thickBot="1">
      <c r="A14" s="402" t="s">
        <v>362</v>
      </c>
      <c r="B14" s="387">
        <v>190</v>
      </c>
      <c r="C14" s="375">
        <v>263</v>
      </c>
      <c r="D14" s="375">
        <v>294</v>
      </c>
      <c r="E14" s="375">
        <v>269</v>
      </c>
      <c r="F14" s="375">
        <v>268</v>
      </c>
      <c r="G14" s="375">
        <v>363</v>
      </c>
      <c r="H14" s="375">
        <v>283</v>
      </c>
      <c r="I14" s="375">
        <v>293</v>
      </c>
      <c r="J14" s="375">
        <v>331</v>
      </c>
      <c r="K14" s="375">
        <v>297</v>
      </c>
      <c r="L14" s="375">
        <v>359</v>
      </c>
      <c r="M14" s="379">
        <v>364</v>
      </c>
      <c r="N14" s="131">
        <f t="shared" si="0"/>
        <v>3574</v>
      </c>
      <c r="O14" s="177">
        <f t="shared" si="1"/>
        <v>297.83333333333331</v>
      </c>
      <c r="P14" s="39">
        <f t="shared" si="2"/>
        <v>5.2905040337502776</v>
      </c>
      <c r="S14" s="45"/>
      <c r="T14" s="45"/>
    </row>
    <row r="15" spans="1:20" ht="15.75" thickBot="1">
      <c r="A15" s="402" t="s">
        <v>43</v>
      </c>
      <c r="B15" s="387">
        <v>161</v>
      </c>
      <c r="C15" s="375">
        <v>172</v>
      </c>
      <c r="D15" s="375">
        <v>155</v>
      </c>
      <c r="E15" s="375">
        <v>185</v>
      </c>
      <c r="F15" s="375">
        <v>203</v>
      </c>
      <c r="G15" s="375">
        <v>241</v>
      </c>
      <c r="H15" s="375">
        <v>259</v>
      </c>
      <c r="I15" s="375">
        <v>350</v>
      </c>
      <c r="J15" s="375">
        <v>592</v>
      </c>
      <c r="K15" s="375">
        <v>320</v>
      </c>
      <c r="L15" s="375">
        <v>535</v>
      </c>
      <c r="M15" s="379">
        <v>248</v>
      </c>
      <c r="N15" s="131">
        <f t="shared" si="0"/>
        <v>3421</v>
      </c>
      <c r="O15" s="177">
        <f t="shared" si="1"/>
        <v>285.08333333333331</v>
      </c>
      <c r="P15" s="39">
        <f t="shared" si="2"/>
        <v>5.0640219080749018</v>
      </c>
      <c r="S15" s="45"/>
      <c r="T15" s="45"/>
    </row>
    <row r="16" spans="1:20" ht="15.75" thickBot="1">
      <c r="A16" s="402" t="s">
        <v>363</v>
      </c>
      <c r="B16" s="387">
        <v>125</v>
      </c>
      <c r="C16" s="375">
        <v>102</v>
      </c>
      <c r="D16" s="375">
        <v>131</v>
      </c>
      <c r="E16" s="375">
        <v>109</v>
      </c>
      <c r="F16" s="375">
        <v>78</v>
      </c>
      <c r="G16" s="375">
        <v>131</v>
      </c>
      <c r="H16" s="403">
        <v>114</v>
      </c>
      <c r="I16" s="375">
        <v>130</v>
      </c>
      <c r="J16" s="375">
        <v>121</v>
      </c>
      <c r="K16" s="375">
        <v>148</v>
      </c>
      <c r="L16" s="375">
        <v>170</v>
      </c>
      <c r="M16" s="404">
        <v>168</v>
      </c>
      <c r="N16" s="132">
        <f t="shared" si="0"/>
        <v>1527</v>
      </c>
      <c r="O16" s="174">
        <f t="shared" si="1"/>
        <v>127.25</v>
      </c>
      <c r="P16" s="39">
        <f t="shared" si="2"/>
        <v>2.2603804307601214</v>
      </c>
      <c r="S16" s="45"/>
      <c r="T16" s="45"/>
    </row>
    <row r="17" spans="1:41" ht="15.75" customHeight="1" thickBot="1">
      <c r="A17" s="196" t="s">
        <v>5</v>
      </c>
      <c r="B17" s="149">
        <f t="shared" ref="B17:N17" si="3">SUM(B7:B16)</f>
        <v>2862</v>
      </c>
      <c r="C17" s="149">
        <f t="shared" si="3"/>
        <v>3446</v>
      </c>
      <c r="D17" s="149">
        <f t="shared" si="3"/>
        <v>3891</v>
      </c>
      <c r="E17" s="149">
        <f t="shared" si="3"/>
        <v>3732</v>
      </c>
      <c r="F17" s="149">
        <f t="shared" si="3"/>
        <v>3357</v>
      </c>
      <c r="G17" s="149">
        <f t="shared" si="3"/>
        <v>3860</v>
      </c>
      <c r="H17" s="149">
        <f t="shared" si="3"/>
        <v>3225</v>
      </c>
      <c r="I17" s="149">
        <f t="shared" si="3"/>
        <v>3895</v>
      </c>
      <c r="J17" s="149">
        <f t="shared" si="3"/>
        <v>4283</v>
      </c>
      <c r="K17" s="149">
        <f t="shared" si="3"/>
        <v>4329</v>
      </c>
      <c r="L17" s="149">
        <f t="shared" si="3"/>
        <v>4780</v>
      </c>
      <c r="M17" s="195">
        <f t="shared" si="3"/>
        <v>3993</v>
      </c>
      <c r="N17" s="194">
        <f t="shared" si="3"/>
        <v>45653</v>
      </c>
      <c r="O17" s="148">
        <f t="shared" si="1"/>
        <v>3804.4166666666665</v>
      </c>
      <c r="P17" s="39">
        <f t="shared" si="2"/>
        <v>67.579009695803421</v>
      </c>
      <c r="S17" s="45"/>
      <c r="T17" s="45"/>
    </row>
    <row r="18" spans="1:41" s="145" customFormat="1" ht="15" customHeight="1">
      <c r="A18" s="145" t="s">
        <v>52</v>
      </c>
      <c r="C18" s="147"/>
      <c r="O18" s="145" t="s">
        <v>53</v>
      </c>
      <c r="P18" s="146">
        <f>100-P17</f>
        <v>32.420990304196579</v>
      </c>
    </row>
    <row r="19" spans="1:41" ht="15" customHeight="1">
      <c r="A19" s="191"/>
      <c r="B19" s="191"/>
      <c r="C19" s="190"/>
      <c r="D19" s="145"/>
      <c r="E19" s="162"/>
      <c r="F19" s="145"/>
      <c r="G19" s="145"/>
      <c r="H19" s="145"/>
      <c r="I19" s="145"/>
      <c r="J19" s="145"/>
      <c r="K19" s="145"/>
      <c r="L19" s="145"/>
      <c r="M19" s="145"/>
      <c r="N19" s="456"/>
      <c r="O19" s="456"/>
      <c r="P19" s="456"/>
      <c r="Q19" s="145"/>
      <c r="R19" s="145"/>
      <c r="S19" s="145"/>
      <c r="T19" s="145"/>
      <c r="U19" s="145"/>
      <c r="V19" s="145"/>
      <c r="W19" s="162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41" ht="15" customHeight="1">
      <c r="A20" s="184"/>
      <c r="B20" s="184"/>
      <c r="C20" s="185"/>
      <c r="D20" s="145"/>
      <c r="E20" s="162"/>
      <c r="F20" s="145"/>
      <c r="G20" s="145"/>
      <c r="H20" s="145"/>
      <c r="I20" s="145"/>
      <c r="J20" s="145"/>
      <c r="K20" s="145"/>
      <c r="L20" s="145"/>
      <c r="M20" s="145"/>
      <c r="N20" s="145"/>
      <c r="O20" s="162"/>
      <c r="P20" s="145"/>
      <c r="Q20" s="145"/>
      <c r="R20" s="145"/>
      <c r="S20" s="145"/>
      <c r="T20" s="145"/>
      <c r="U20" s="145"/>
      <c r="V20" s="145"/>
      <c r="W20" s="162"/>
      <c r="X20" s="145"/>
      <c r="Y20" s="145"/>
      <c r="Z20" s="145"/>
      <c r="AA20" s="145"/>
      <c r="AB20" s="145"/>
      <c r="AC20" s="189"/>
      <c r="AD20" s="188"/>
      <c r="AE20" s="188"/>
      <c r="AF20" s="188"/>
      <c r="AG20" s="188"/>
      <c r="AH20" s="165"/>
      <c r="AI20" s="165"/>
      <c r="AJ20" s="46"/>
      <c r="AK20" s="165"/>
      <c r="AL20" s="165"/>
      <c r="AM20" s="165"/>
      <c r="AN20" s="165"/>
      <c r="AO20" s="166"/>
    </row>
    <row r="21" spans="1:41" ht="15" customHeight="1">
      <c r="A21" s="191"/>
      <c r="B21" s="191"/>
      <c r="C21" s="190"/>
      <c r="D21" s="145"/>
      <c r="E21" s="162"/>
      <c r="F21" s="145"/>
      <c r="G21" s="145"/>
      <c r="H21" s="145"/>
      <c r="I21" s="145"/>
      <c r="J21" s="145"/>
      <c r="K21" s="145"/>
      <c r="L21" s="193"/>
      <c r="M21" s="145"/>
      <c r="N21" s="456"/>
      <c r="O21" s="456"/>
      <c r="P21" s="456"/>
      <c r="Q21" s="145"/>
      <c r="R21" s="145"/>
      <c r="S21" s="145"/>
      <c r="T21" s="145"/>
      <c r="U21" s="145"/>
      <c r="V21" s="145"/>
      <c r="W21" s="162"/>
      <c r="X21" s="145"/>
      <c r="Y21" s="145"/>
      <c r="Z21" s="145"/>
      <c r="AA21" s="145"/>
      <c r="AB21" s="145"/>
      <c r="AC21" s="189"/>
      <c r="AD21" s="188"/>
      <c r="AE21" s="188"/>
      <c r="AF21" s="188"/>
      <c r="AG21" s="188"/>
      <c r="AH21" s="165"/>
      <c r="AI21" s="165"/>
      <c r="AJ21" s="46"/>
      <c r="AK21" s="165"/>
      <c r="AL21" s="165"/>
      <c r="AM21" s="165"/>
      <c r="AN21" s="165"/>
      <c r="AO21" s="166"/>
    </row>
    <row r="22" spans="1:41" ht="15" customHeight="1">
      <c r="A22" s="191"/>
      <c r="B22" s="191"/>
      <c r="C22" s="190"/>
      <c r="D22" s="145"/>
      <c r="E22" s="162"/>
      <c r="F22" s="145"/>
      <c r="G22" s="145"/>
      <c r="H22" s="145"/>
      <c r="I22" s="145"/>
      <c r="J22" s="145"/>
      <c r="K22" s="145"/>
      <c r="L22" s="145"/>
      <c r="M22" s="145"/>
      <c r="N22" s="145"/>
      <c r="O22" s="162"/>
      <c r="P22" s="145"/>
      <c r="Q22" s="145"/>
      <c r="R22" s="145"/>
      <c r="S22" s="145"/>
      <c r="T22" s="145"/>
      <c r="U22" s="145"/>
      <c r="V22" s="145"/>
      <c r="W22" s="192"/>
      <c r="X22" s="145"/>
      <c r="Y22" s="145"/>
      <c r="Z22" s="145"/>
      <c r="AA22" s="145"/>
      <c r="AB22" s="145"/>
      <c r="AC22" s="189"/>
      <c r="AD22" s="188"/>
      <c r="AE22" s="188"/>
      <c r="AF22" s="188"/>
      <c r="AG22" s="188"/>
      <c r="AH22" s="165"/>
      <c r="AI22" s="165"/>
      <c r="AJ22" s="46"/>
      <c r="AK22" s="165"/>
      <c r="AL22" s="165"/>
      <c r="AM22" s="165"/>
      <c r="AN22" s="165"/>
      <c r="AO22" s="166"/>
    </row>
    <row r="23" spans="1:41" ht="15" customHeight="1">
      <c r="A23" s="191"/>
      <c r="B23" s="191"/>
      <c r="C23" s="190"/>
      <c r="D23" s="145"/>
      <c r="E23" s="162"/>
      <c r="F23" s="145"/>
      <c r="G23" s="145"/>
      <c r="H23" s="145"/>
      <c r="I23" s="145"/>
      <c r="J23" s="145"/>
      <c r="K23" s="145"/>
      <c r="L23" s="145"/>
      <c r="M23" s="145"/>
      <c r="N23" s="456"/>
      <c r="O23" s="456"/>
      <c r="P23" s="456"/>
      <c r="Q23" s="145"/>
      <c r="R23" s="145"/>
      <c r="S23" s="145"/>
      <c r="T23" s="145"/>
      <c r="U23" s="145"/>
      <c r="V23" s="145"/>
      <c r="W23" s="162"/>
      <c r="X23" s="145"/>
      <c r="Y23" s="145"/>
      <c r="Z23" s="145"/>
      <c r="AA23" s="145"/>
      <c r="AB23" s="145"/>
      <c r="AC23" s="189"/>
      <c r="AD23" s="188"/>
      <c r="AE23" s="188"/>
      <c r="AF23" s="188"/>
      <c r="AG23" s="188"/>
      <c r="AH23" s="165"/>
      <c r="AI23" s="165"/>
      <c r="AJ23" s="46"/>
      <c r="AK23" s="165"/>
      <c r="AL23" s="165"/>
      <c r="AM23" s="165"/>
      <c r="AN23" s="165"/>
      <c r="AO23" s="166"/>
    </row>
    <row r="24" spans="1:41" ht="15" customHeight="1">
      <c r="A24" s="184"/>
      <c r="B24" s="184"/>
      <c r="C24" s="185"/>
      <c r="D24" s="145"/>
      <c r="E24" s="162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62"/>
      <c r="X24" s="145"/>
      <c r="Y24" s="145"/>
      <c r="Z24" s="145"/>
      <c r="AA24" s="145"/>
      <c r="AB24" s="145"/>
      <c r="AC24" s="189"/>
      <c r="AD24" s="188"/>
      <c r="AE24" s="188"/>
      <c r="AF24" s="188"/>
      <c r="AG24" s="188"/>
      <c r="AH24" s="165"/>
      <c r="AI24" s="165"/>
      <c r="AJ24" s="46"/>
      <c r="AK24" s="165"/>
      <c r="AL24" s="165"/>
      <c r="AM24" s="165"/>
      <c r="AN24" s="165"/>
      <c r="AO24" s="166"/>
    </row>
    <row r="25" spans="1:41" ht="15" customHeight="1">
      <c r="A25" s="191"/>
      <c r="B25" s="191"/>
      <c r="C25" s="190"/>
      <c r="D25" s="145"/>
      <c r="E25" s="162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62"/>
      <c r="X25" s="145"/>
      <c r="Y25" s="145"/>
      <c r="Z25" s="145"/>
      <c r="AA25" s="145"/>
      <c r="AB25" s="145"/>
      <c r="AC25" s="189"/>
      <c r="AD25" s="188"/>
      <c r="AE25" s="188"/>
      <c r="AF25" s="188"/>
      <c r="AG25" s="188"/>
      <c r="AH25" s="165"/>
      <c r="AI25" s="165"/>
      <c r="AJ25" s="46"/>
      <c r="AK25" s="165"/>
      <c r="AL25" s="165"/>
      <c r="AM25" s="165"/>
      <c r="AN25" s="165"/>
      <c r="AO25" s="166"/>
    </row>
    <row r="26" spans="1:41" ht="15" customHeight="1">
      <c r="A26" s="145"/>
      <c r="B26" s="145"/>
      <c r="C26" s="147"/>
      <c r="D26" s="145"/>
      <c r="E26" s="162"/>
      <c r="F26" s="145"/>
      <c r="G26" s="162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89"/>
      <c r="AD26" s="188"/>
      <c r="AE26" s="188"/>
      <c r="AF26" s="188"/>
      <c r="AG26" s="188"/>
      <c r="AH26" s="165"/>
      <c r="AI26" s="165"/>
      <c r="AJ26" s="46"/>
      <c r="AK26" s="165"/>
      <c r="AL26" s="165"/>
      <c r="AM26" s="165"/>
      <c r="AN26" s="165"/>
      <c r="AO26" s="166"/>
    </row>
    <row r="27" spans="1:41">
      <c r="A27" s="145"/>
      <c r="B27" s="145"/>
      <c r="C27" s="147"/>
      <c r="D27" s="145"/>
      <c r="E27" s="162"/>
      <c r="F27" s="145"/>
      <c r="G27" s="162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89"/>
      <c r="S27" s="188"/>
      <c r="T27" s="187"/>
      <c r="U27" s="187"/>
      <c r="V27" s="187"/>
      <c r="W27" s="186"/>
      <c r="X27" s="145"/>
      <c r="Y27" s="145"/>
      <c r="Z27" s="145"/>
      <c r="AA27" s="145"/>
      <c r="AB27" s="145"/>
      <c r="AC27" s="189"/>
      <c r="AD27" s="188"/>
      <c r="AE27" s="188"/>
      <c r="AF27" s="188"/>
      <c r="AG27" s="188"/>
      <c r="AH27" s="165"/>
      <c r="AI27" s="165"/>
      <c r="AJ27" s="46"/>
      <c r="AK27" s="165"/>
      <c r="AL27" s="165"/>
      <c r="AM27" s="165"/>
      <c r="AN27" s="165"/>
      <c r="AO27" s="166"/>
    </row>
    <row r="28" spans="1:41">
      <c r="A28" s="145"/>
      <c r="B28" s="145"/>
      <c r="C28" s="147"/>
      <c r="D28" s="145"/>
      <c r="E28" s="162"/>
      <c r="F28" s="145"/>
      <c r="G28" s="162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89"/>
      <c r="S28" s="188"/>
      <c r="T28" s="187"/>
      <c r="U28" s="187"/>
      <c r="V28" s="187"/>
      <c r="W28" s="186"/>
      <c r="X28" s="145"/>
      <c r="Y28" s="145"/>
      <c r="Z28" s="145"/>
      <c r="AA28" s="145"/>
      <c r="AB28" s="145"/>
      <c r="AC28" s="189"/>
      <c r="AD28" s="188"/>
      <c r="AE28" s="188"/>
      <c r="AF28" s="188"/>
      <c r="AG28" s="188"/>
      <c r="AH28" s="165"/>
      <c r="AI28" s="165"/>
      <c r="AJ28" s="46"/>
      <c r="AK28" s="165"/>
      <c r="AL28" s="165"/>
      <c r="AM28" s="165"/>
      <c r="AN28" s="165"/>
      <c r="AO28" s="166"/>
    </row>
    <row r="29" spans="1:41">
      <c r="A29" s="145"/>
      <c r="B29" s="145"/>
      <c r="C29" s="147"/>
      <c r="D29" s="145"/>
      <c r="E29" s="162"/>
      <c r="F29" s="145"/>
      <c r="G29" s="162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89"/>
      <c r="S29" s="188"/>
      <c r="T29" s="187"/>
      <c r="U29" s="187"/>
      <c r="V29" s="187"/>
      <c r="W29" s="186"/>
      <c r="X29" s="145"/>
      <c r="Y29" s="145"/>
      <c r="Z29" s="145"/>
      <c r="AA29" s="145"/>
      <c r="AB29" s="145"/>
      <c r="AC29" s="189"/>
      <c r="AD29" s="188"/>
      <c r="AE29" s="188"/>
      <c r="AF29" s="188"/>
      <c r="AG29" s="188"/>
      <c r="AH29" s="165"/>
      <c r="AI29" s="165"/>
      <c r="AJ29" s="46"/>
      <c r="AK29" s="165"/>
      <c r="AL29" s="165"/>
      <c r="AM29" s="165"/>
      <c r="AN29" s="165"/>
      <c r="AO29" s="166"/>
    </row>
    <row r="30" spans="1:41">
      <c r="A30" s="145"/>
      <c r="B30" s="145"/>
      <c r="C30" s="147"/>
      <c r="D30" s="145"/>
      <c r="E30" s="162"/>
      <c r="F30" s="145"/>
      <c r="G30" s="162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89"/>
      <c r="S30" s="188"/>
      <c r="T30" s="187"/>
      <c r="U30" s="187"/>
      <c r="V30" s="187"/>
      <c r="W30" s="186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O30" s="45"/>
    </row>
    <row r="31" spans="1:41">
      <c r="A31" s="145"/>
      <c r="B31" s="145"/>
      <c r="C31" s="147"/>
      <c r="D31" s="145"/>
      <c r="E31" s="162"/>
      <c r="F31" s="145"/>
      <c r="G31" s="162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89"/>
      <c r="S31" s="188"/>
      <c r="T31" s="187"/>
      <c r="U31" s="187"/>
      <c r="V31" s="187"/>
      <c r="W31" s="186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</row>
    <row r="32" spans="1:41">
      <c r="A32" s="145"/>
      <c r="B32" s="145"/>
      <c r="C32" s="147"/>
      <c r="D32" s="145"/>
      <c r="E32" s="162"/>
      <c r="F32" s="145"/>
      <c r="G32" s="162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89"/>
      <c r="S32" s="188"/>
      <c r="T32" s="187"/>
      <c r="U32" s="187"/>
      <c r="V32" s="187"/>
      <c r="W32" s="186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</row>
    <row r="33" spans="1:33">
      <c r="A33" s="54"/>
      <c r="B33" s="145"/>
      <c r="C33" s="147"/>
      <c r="D33" s="145"/>
      <c r="E33" s="162"/>
      <c r="F33" s="145"/>
      <c r="G33" s="162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89"/>
      <c r="S33" s="188"/>
      <c r="T33" s="187"/>
      <c r="U33" s="187"/>
      <c r="V33" s="187"/>
      <c r="W33" s="186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</row>
    <row r="34" spans="1:33">
      <c r="A34" s="54"/>
      <c r="B34" s="145"/>
      <c r="C34" s="147"/>
      <c r="D34" s="145"/>
      <c r="E34" s="162"/>
      <c r="F34" s="145"/>
      <c r="G34" s="162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89"/>
      <c r="S34" s="188"/>
      <c r="T34" s="187"/>
      <c r="U34" s="187"/>
      <c r="V34" s="187"/>
      <c r="W34" s="186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</row>
    <row r="35" spans="1:33">
      <c r="A35" s="167"/>
      <c r="B35" s="145"/>
      <c r="C35" s="147"/>
      <c r="D35" s="145"/>
      <c r="E35" s="162"/>
      <c r="F35" s="145"/>
      <c r="G35" s="162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89"/>
      <c r="S35" s="188"/>
      <c r="T35" s="187"/>
      <c r="U35" s="187"/>
      <c r="V35" s="187"/>
      <c r="W35" s="186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</row>
    <row r="36" spans="1:33">
      <c r="A36" s="54"/>
      <c r="B36" s="145"/>
      <c r="C36" s="147"/>
      <c r="D36" s="145"/>
      <c r="E36" s="162"/>
      <c r="F36" s="145"/>
      <c r="G36" s="162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89"/>
      <c r="S36" s="188"/>
      <c r="T36" s="187"/>
      <c r="U36" s="187"/>
      <c r="V36" s="187"/>
      <c r="W36" s="186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</row>
    <row r="37" spans="1:33">
      <c r="A37" s="54"/>
      <c r="B37" s="145"/>
      <c r="C37" s="147"/>
      <c r="D37" s="145"/>
      <c r="E37" s="162"/>
      <c r="F37" s="145"/>
      <c r="G37" s="162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</row>
    <row r="38" spans="1:33">
      <c r="A38" s="54"/>
      <c r="B38" s="145"/>
      <c r="C38" s="147"/>
      <c r="D38" s="145"/>
      <c r="E38" s="162"/>
      <c r="F38" s="145"/>
      <c r="G38" s="162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</row>
    <row r="39" spans="1:33">
      <c r="A39" s="145"/>
      <c r="B39" s="145"/>
      <c r="C39" s="147"/>
      <c r="D39" s="145"/>
      <c r="E39" s="162"/>
      <c r="F39" s="145"/>
      <c r="G39" s="162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</row>
    <row r="40" spans="1:33">
      <c r="A40" s="145"/>
      <c r="B40" s="145"/>
      <c r="C40" s="147"/>
      <c r="D40" s="145"/>
      <c r="E40" s="162"/>
      <c r="F40" s="145"/>
      <c r="G40" s="162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</row>
    <row r="41" spans="1:33">
      <c r="A41" s="145"/>
      <c r="B41" s="145"/>
      <c r="C41" s="147"/>
      <c r="D41" s="145"/>
      <c r="E41" s="162"/>
      <c r="F41" s="145"/>
      <c r="G41" s="162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</row>
    <row r="42" spans="1:33" ht="14.25" customHeight="1">
      <c r="A42" s="145"/>
      <c r="B42" s="145"/>
      <c r="C42" s="147"/>
      <c r="D42" s="145"/>
      <c r="E42" s="162"/>
      <c r="F42" s="145"/>
      <c r="G42" s="162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</row>
    <row r="43" spans="1:33">
      <c r="A43" s="184"/>
      <c r="B43" s="184"/>
      <c r="C43" s="185"/>
      <c r="D43" s="184"/>
      <c r="E43" s="162"/>
      <c r="F43" s="145"/>
      <c r="G43" s="162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</row>
    <row r="44" spans="1:33" ht="14.25" customHeight="1">
      <c r="A44" s="145"/>
      <c r="B44" s="145"/>
      <c r="C44" s="147"/>
      <c r="D44" s="145"/>
      <c r="E44" s="162"/>
      <c r="F44" s="145"/>
      <c r="G44" s="162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</row>
    <row r="45" spans="1:33">
      <c r="A45" s="47"/>
      <c r="B45" s="47"/>
      <c r="C45" s="48"/>
      <c r="D45" s="47"/>
    </row>
    <row r="46" spans="1:33" ht="14.25" customHeight="1"/>
  </sheetData>
  <mergeCells count="3">
    <mergeCell ref="N19:P19"/>
    <mergeCell ref="N21:P21"/>
    <mergeCell ref="N23:P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6"/>
  <sheetViews>
    <sheetView zoomScale="90" zoomScaleNormal="90" workbookViewId="0">
      <selection activeCell="O1" sqref="O1"/>
    </sheetView>
  </sheetViews>
  <sheetFormatPr defaultColWidth="5.5703125" defaultRowHeight="14.25"/>
  <cols>
    <col min="1" max="1" width="68.85546875" style="167" customWidth="1"/>
    <col min="2" max="2" width="7.5703125" style="165" bestFit="1" customWidth="1"/>
    <col min="3" max="3" width="7.7109375" style="165" bestFit="1" customWidth="1"/>
    <col min="4" max="4" width="7.140625" style="165" bestFit="1" customWidth="1"/>
    <col min="5" max="5" width="7" style="165" bestFit="1" customWidth="1"/>
    <col min="6" max="6" width="7.5703125" style="165" bestFit="1" customWidth="1"/>
    <col min="7" max="7" width="6.7109375" style="46" bestFit="1" customWidth="1"/>
    <col min="8" max="8" width="7" style="165" bestFit="1" customWidth="1"/>
    <col min="9" max="9" width="7.7109375" style="165" bestFit="1" customWidth="1"/>
    <col min="10" max="10" width="7.140625" style="165" bestFit="1" customWidth="1"/>
    <col min="11" max="11" width="7.5703125" style="165" bestFit="1" customWidth="1"/>
    <col min="12" max="12" width="7.140625" style="166" bestFit="1" customWidth="1"/>
    <col min="13" max="13" width="7.85546875" style="165" customWidth="1"/>
    <col min="14" max="14" width="9.7109375" style="165" customWidth="1"/>
    <col min="15" max="236" width="9.140625" style="44" customWidth="1"/>
    <col min="237" max="237" width="58.28515625" style="44" customWidth="1"/>
    <col min="238" max="238" width="3.7109375" style="44" bestFit="1" customWidth="1"/>
    <col min="239" max="239" width="5.5703125" style="44" bestFit="1" customWidth="1"/>
    <col min="240" max="240" width="5.5703125" style="44" customWidth="1"/>
    <col min="241" max="16384" width="5.5703125" style="44"/>
  </cols>
  <sheetData>
    <row r="1" spans="1:16" s="32" customFormat="1" ht="15">
      <c r="A1" s="70" t="s">
        <v>16</v>
      </c>
      <c r="B1" s="183"/>
      <c r="C1" s="183"/>
      <c r="D1" s="183"/>
      <c r="E1" s="183"/>
      <c r="F1" s="183"/>
      <c r="G1" s="164"/>
      <c r="H1" s="183"/>
      <c r="I1" s="183"/>
      <c r="J1" s="183"/>
      <c r="K1" s="183"/>
      <c r="L1" s="58"/>
      <c r="M1" s="59"/>
      <c r="N1" s="59"/>
      <c r="O1" s="54"/>
      <c r="P1" s="54"/>
    </row>
    <row r="2" spans="1:16" s="32" customFormat="1" ht="15">
      <c r="A2" s="182" t="s">
        <v>12</v>
      </c>
      <c r="B2" s="69"/>
      <c r="C2" s="69"/>
      <c r="D2" s="69"/>
      <c r="E2" s="69"/>
      <c r="F2" s="69"/>
      <c r="G2" s="42"/>
      <c r="H2" s="69"/>
      <c r="I2" s="69"/>
      <c r="J2" s="69"/>
      <c r="K2" s="69"/>
      <c r="L2" s="58"/>
      <c r="M2" s="59"/>
      <c r="N2" s="59"/>
      <c r="O2" s="54"/>
      <c r="P2" s="54"/>
    </row>
    <row r="3" spans="1:16" s="32" customFormat="1" ht="15">
      <c r="A3" s="182"/>
      <c r="B3" s="69"/>
      <c r="C3" s="69"/>
      <c r="D3" s="69"/>
      <c r="E3" s="69"/>
      <c r="F3" s="69"/>
      <c r="G3" s="42"/>
      <c r="H3" s="69"/>
      <c r="I3" s="69"/>
      <c r="J3" s="69"/>
      <c r="K3" s="69"/>
      <c r="L3" s="58"/>
      <c r="M3" s="59"/>
      <c r="N3" s="59"/>
      <c r="O3" s="54"/>
      <c r="P3" s="54"/>
    </row>
    <row r="4" spans="1:16" s="32" customFormat="1" ht="15.75">
      <c r="A4" s="43" t="s">
        <v>364</v>
      </c>
      <c r="B4" s="69"/>
      <c r="C4" s="69"/>
      <c r="D4" s="69"/>
      <c r="E4" s="69"/>
      <c r="F4" s="69"/>
      <c r="G4" s="42"/>
      <c r="H4" s="69"/>
      <c r="I4" s="69"/>
      <c r="J4" s="69"/>
      <c r="K4" s="69"/>
      <c r="L4" s="58"/>
      <c r="M4" s="59"/>
      <c r="N4" s="59"/>
      <c r="O4" s="54"/>
      <c r="P4" s="54"/>
    </row>
    <row r="5" spans="1:16" s="32" customFormat="1" ht="15.75" thickBot="1">
      <c r="A5" s="167"/>
      <c r="B5" s="165"/>
      <c r="C5" s="165"/>
      <c r="D5" s="165"/>
      <c r="E5" s="165"/>
      <c r="F5" s="165"/>
      <c r="G5" s="46"/>
      <c r="H5" s="165"/>
      <c r="I5" s="165"/>
      <c r="J5" s="165"/>
      <c r="K5" s="165"/>
      <c r="L5" s="58"/>
      <c r="M5" s="59"/>
      <c r="N5" s="59"/>
      <c r="O5" s="54"/>
      <c r="P5" s="54"/>
    </row>
    <row r="6" spans="1:16" s="32" customFormat="1" ht="15.75" thickBot="1">
      <c r="A6" s="172" t="s">
        <v>365</v>
      </c>
      <c r="B6" s="393">
        <v>45992</v>
      </c>
      <c r="C6" s="394">
        <v>45962</v>
      </c>
      <c r="D6" s="393">
        <v>45931</v>
      </c>
      <c r="E6" s="395">
        <v>45901</v>
      </c>
      <c r="F6" s="396">
        <v>45870</v>
      </c>
      <c r="G6" s="396">
        <v>45839</v>
      </c>
      <c r="H6" s="396">
        <v>45809</v>
      </c>
      <c r="I6" s="405">
        <v>45778</v>
      </c>
      <c r="J6" s="406">
        <v>45748</v>
      </c>
      <c r="K6" s="406">
        <v>45717</v>
      </c>
      <c r="L6" s="406">
        <v>45689</v>
      </c>
      <c r="M6" s="406">
        <v>45658</v>
      </c>
      <c r="N6" s="181" t="s">
        <v>5</v>
      </c>
      <c r="O6" s="180" t="s">
        <v>3</v>
      </c>
      <c r="P6" s="171" t="s">
        <v>56</v>
      </c>
    </row>
    <row r="7" spans="1:16" s="32" customFormat="1" ht="15">
      <c r="A7" s="399" t="s">
        <v>363</v>
      </c>
      <c r="B7" s="400">
        <v>125</v>
      </c>
      <c r="C7" s="374">
        <v>102</v>
      </c>
      <c r="D7" s="401">
        <v>131</v>
      </c>
      <c r="E7" s="401">
        <v>109</v>
      </c>
      <c r="F7" s="401">
        <v>78</v>
      </c>
      <c r="G7" s="401">
        <v>131</v>
      </c>
      <c r="H7" s="407">
        <v>114</v>
      </c>
      <c r="I7" s="401">
        <v>130</v>
      </c>
      <c r="J7" s="374">
        <v>121</v>
      </c>
      <c r="K7" s="374">
        <v>148</v>
      </c>
      <c r="L7" s="374">
        <v>170</v>
      </c>
      <c r="M7" s="374">
        <v>168</v>
      </c>
      <c r="N7" s="179">
        <f t="shared" ref="N7:N38" si="0">SUM(B7:M7)</f>
        <v>1527</v>
      </c>
      <c r="O7" s="177">
        <f t="shared" ref="O7:O38" si="1">AVERAGE(B7:M7)</f>
        <v>127.25</v>
      </c>
      <c r="P7" s="176">
        <f t="shared" ref="P7:P38" si="2">(N7/$N$73)*100</f>
        <v>2.2603804307601214</v>
      </c>
    </row>
    <row r="8" spans="1:16" s="32" customFormat="1" ht="15">
      <c r="A8" s="402" t="s">
        <v>366</v>
      </c>
      <c r="B8" s="385">
        <v>3</v>
      </c>
      <c r="C8" s="375">
        <v>1</v>
      </c>
      <c r="D8" s="374">
        <v>1</v>
      </c>
      <c r="E8" s="374">
        <v>2</v>
      </c>
      <c r="F8" s="374">
        <v>0</v>
      </c>
      <c r="G8" s="375">
        <v>0</v>
      </c>
      <c r="H8" s="403">
        <v>0</v>
      </c>
      <c r="I8" s="375">
        <v>0</v>
      </c>
      <c r="J8" s="375">
        <v>0</v>
      </c>
      <c r="K8" s="375">
        <v>0</v>
      </c>
      <c r="L8" s="375">
        <v>0</v>
      </c>
      <c r="M8" s="375">
        <v>0</v>
      </c>
      <c r="N8" s="178">
        <f t="shared" si="0"/>
        <v>7</v>
      </c>
      <c r="O8" s="177">
        <f t="shared" si="1"/>
        <v>0.58333333333333337</v>
      </c>
      <c r="P8" s="176">
        <f t="shared" si="2"/>
        <v>1.0361927318481238E-2</v>
      </c>
    </row>
    <row r="9" spans="1:16" s="32" customFormat="1" ht="15">
      <c r="A9" s="402" t="s">
        <v>356</v>
      </c>
      <c r="B9" s="387">
        <v>348</v>
      </c>
      <c r="C9" s="375">
        <v>616</v>
      </c>
      <c r="D9" s="375">
        <v>656</v>
      </c>
      <c r="E9" s="375">
        <v>765</v>
      </c>
      <c r="F9" s="375">
        <v>577</v>
      </c>
      <c r="G9" s="375">
        <v>744</v>
      </c>
      <c r="H9" s="403">
        <v>423</v>
      </c>
      <c r="I9" s="375">
        <v>401</v>
      </c>
      <c r="J9" s="375">
        <v>366</v>
      </c>
      <c r="K9" s="375">
        <v>397</v>
      </c>
      <c r="L9" s="375">
        <v>385</v>
      </c>
      <c r="M9" s="375">
        <v>360</v>
      </c>
      <c r="N9" s="178">
        <f t="shared" si="0"/>
        <v>6038</v>
      </c>
      <c r="O9" s="177">
        <f t="shared" si="1"/>
        <v>503.16666666666669</v>
      </c>
      <c r="P9" s="176">
        <f t="shared" si="2"/>
        <v>8.9379024498556721</v>
      </c>
    </row>
    <row r="10" spans="1:16" s="32" customFormat="1" ht="15">
      <c r="A10" s="402" t="s">
        <v>367</v>
      </c>
      <c r="B10" s="387">
        <v>10</v>
      </c>
      <c r="C10" s="375">
        <v>4</v>
      </c>
      <c r="D10" s="375">
        <v>8</v>
      </c>
      <c r="E10" s="375">
        <v>17</v>
      </c>
      <c r="F10" s="375">
        <v>20</v>
      </c>
      <c r="G10" s="375">
        <v>14</v>
      </c>
      <c r="H10" s="403">
        <v>18</v>
      </c>
      <c r="I10" s="375">
        <v>15</v>
      </c>
      <c r="J10" s="375">
        <v>23</v>
      </c>
      <c r="K10" s="375">
        <v>15</v>
      </c>
      <c r="L10" s="375">
        <v>11</v>
      </c>
      <c r="M10" s="375">
        <v>19</v>
      </c>
      <c r="N10" s="178">
        <f t="shared" si="0"/>
        <v>174</v>
      </c>
      <c r="O10" s="177">
        <f t="shared" si="1"/>
        <v>14.5</v>
      </c>
      <c r="P10" s="176">
        <f t="shared" si="2"/>
        <v>0.25756790763081933</v>
      </c>
    </row>
    <row r="11" spans="1:16" s="32" customFormat="1" ht="15">
      <c r="A11" s="402" t="s">
        <v>368</v>
      </c>
      <c r="B11" s="387">
        <v>30</v>
      </c>
      <c r="C11" s="375">
        <v>41</v>
      </c>
      <c r="D11" s="375">
        <v>63</v>
      </c>
      <c r="E11" s="375">
        <v>37</v>
      </c>
      <c r="F11" s="375">
        <v>54</v>
      </c>
      <c r="G11" s="375">
        <v>54</v>
      </c>
      <c r="H11" s="403">
        <v>52</v>
      </c>
      <c r="I11" s="375">
        <v>123</v>
      </c>
      <c r="J11" s="375">
        <v>25</v>
      </c>
      <c r="K11" s="375">
        <v>74</v>
      </c>
      <c r="L11" s="375">
        <v>81</v>
      </c>
      <c r="M11" s="375">
        <v>17</v>
      </c>
      <c r="N11" s="178">
        <f t="shared" si="0"/>
        <v>651</v>
      </c>
      <c r="O11" s="177">
        <f t="shared" si="1"/>
        <v>54.25</v>
      </c>
      <c r="P11" s="176">
        <f t="shared" si="2"/>
        <v>0.96365924061875519</v>
      </c>
    </row>
    <row r="12" spans="1:16" s="32" customFormat="1" ht="15">
      <c r="A12" s="402" t="s">
        <v>230</v>
      </c>
      <c r="B12" s="387">
        <v>2</v>
      </c>
      <c r="C12" s="375">
        <v>3</v>
      </c>
      <c r="D12" s="375">
        <v>2</v>
      </c>
      <c r="E12" s="375">
        <v>0</v>
      </c>
      <c r="F12" s="375">
        <v>4</v>
      </c>
      <c r="G12" s="375">
        <v>2</v>
      </c>
      <c r="H12" s="403">
        <v>2</v>
      </c>
      <c r="I12" s="375">
        <v>0</v>
      </c>
      <c r="J12" s="375">
        <v>3</v>
      </c>
      <c r="K12" s="375">
        <v>7</v>
      </c>
      <c r="L12" s="375">
        <v>5</v>
      </c>
      <c r="M12" s="375">
        <v>5</v>
      </c>
      <c r="N12" s="178">
        <f t="shared" si="0"/>
        <v>35</v>
      </c>
      <c r="O12" s="177">
        <f t="shared" si="1"/>
        <v>2.9166666666666665</v>
      </c>
      <c r="P12" s="176">
        <f t="shared" si="2"/>
        <v>5.1809636592406186E-2</v>
      </c>
    </row>
    <row r="13" spans="1:16" s="32" customFormat="1" ht="15">
      <c r="A13" s="402" t="s">
        <v>43</v>
      </c>
      <c r="B13" s="387">
        <v>161</v>
      </c>
      <c r="C13" s="375">
        <v>172</v>
      </c>
      <c r="D13" s="375">
        <v>155</v>
      </c>
      <c r="E13" s="375">
        <v>185</v>
      </c>
      <c r="F13" s="375">
        <v>203</v>
      </c>
      <c r="G13" s="375">
        <v>241</v>
      </c>
      <c r="H13" s="403">
        <v>259</v>
      </c>
      <c r="I13" s="375">
        <v>350</v>
      </c>
      <c r="J13" s="375">
        <v>592</v>
      </c>
      <c r="K13" s="375">
        <v>320</v>
      </c>
      <c r="L13" s="375">
        <v>535</v>
      </c>
      <c r="M13" s="375">
        <v>248</v>
      </c>
      <c r="N13" s="178">
        <f t="shared" si="0"/>
        <v>3421</v>
      </c>
      <c r="O13" s="177">
        <f t="shared" si="1"/>
        <v>285.08333333333331</v>
      </c>
      <c r="P13" s="176">
        <f t="shared" si="2"/>
        <v>5.0640219080749018</v>
      </c>
    </row>
    <row r="14" spans="1:16" s="32" customFormat="1" ht="15">
      <c r="A14" s="402" t="s">
        <v>369</v>
      </c>
      <c r="B14" s="387">
        <v>54</v>
      </c>
      <c r="C14" s="375">
        <v>42</v>
      </c>
      <c r="D14" s="375">
        <v>69</v>
      </c>
      <c r="E14" s="375">
        <v>74</v>
      </c>
      <c r="F14" s="375">
        <v>79</v>
      </c>
      <c r="G14" s="375">
        <v>74</v>
      </c>
      <c r="H14" s="375">
        <v>71</v>
      </c>
      <c r="I14" s="375">
        <v>64</v>
      </c>
      <c r="J14" s="375">
        <v>64</v>
      </c>
      <c r="K14" s="375">
        <v>49</v>
      </c>
      <c r="L14" s="375">
        <v>58</v>
      </c>
      <c r="M14" s="375">
        <v>78</v>
      </c>
      <c r="N14" s="178">
        <f t="shared" si="0"/>
        <v>776</v>
      </c>
      <c r="O14" s="177">
        <f t="shared" si="1"/>
        <v>64.666666666666671</v>
      </c>
      <c r="P14" s="176">
        <f t="shared" si="2"/>
        <v>1.1486936570202058</v>
      </c>
    </row>
    <row r="15" spans="1:16" s="32" customFormat="1" ht="15">
      <c r="A15" s="402" t="s">
        <v>370</v>
      </c>
      <c r="B15" s="387">
        <v>0</v>
      </c>
      <c r="C15" s="375">
        <v>0</v>
      </c>
      <c r="D15" s="375">
        <v>0</v>
      </c>
      <c r="E15" s="375">
        <v>0</v>
      </c>
      <c r="F15" s="375">
        <v>0</v>
      </c>
      <c r="G15" s="375">
        <v>0</v>
      </c>
      <c r="H15" s="375">
        <v>0</v>
      </c>
      <c r="I15" s="375">
        <v>0</v>
      </c>
      <c r="J15" s="375">
        <v>0</v>
      </c>
      <c r="K15" s="375">
        <v>0</v>
      </c>
      <c r="L15" s="375">
        <v>0</v>
      </c>
      <c r="M15" s="375">
        <v>0</v>
      </c>
      <c r="N15" s="178">
        <f t="shared" si="0"/>
        <v>0</v>
      </c>
      <c r="O15" s="177">
        <f t="shared" si="1"/>
        <v>0</v>
      </c>
      <c r="P15" s="176">
        <f t="shared" si="2"/>
        <v>0</v>
      </c>
    </row>
    <row r="16" spans="1:16" s="32" customFormat="1" ht="15">
      <c r="A16" s="402" t="s">
        <v>359</v>
      </c>
      <c r="B16" s="387">
        <v>229</v>
      </c>
      <c r="C16" s="375">
        <v>292</v>
      </c>
      <c r="D16" s="375">
        <v>371</v>
      </c>
      <c r="E16" s="375">
        <v>366</v>
      </c>
      <c r="F16" s="375">
        <v>335</v>
      </c>
      <c r="G16" s="375">
        <v>302</v>
      </c>
      <c r="H16" s="375">
        <v>276</v>
      </c>
      <c r="I16" s="375">
        <v>426</v>
      </c>
      <c r="J16" s="375">
        <v>440</v>
      </c>
      <c r="K16" s="375">
        <v>454</v>
      </c>
      <c r="L16" s="375">
        <v>455</v>
      </c>
      <c r="M16" s="375">
        <v>307</v>
      </c>
      <c r="N16" s="178">
        <f t="shared" si="0"/>
        <v>4253</v>
      </c>
      <c r="O16" s="177">
        <f t="shared" si="1"/>
        <v>354.41666666666669</v>
      </c>
      <c r="P16" s="176">
        <f t="shared" si="2"/>
        <v>6.2956109836429572</v>
      </c>
    </row>
    <row r="17" spans="1:16" s="32" customFormat="1" ht="15">
      <c r="A17" s="402" t="s">
        <v>371</v>
      </c>
      <c r="B17" s="387">
        <v>0</v>
      </c>
      <c r="C17" s="375">
        <v>0</v>
      </c>
      <c r="D17" s="375">
        <v>0</v>
      </c>
      <c r="E17" s="375">
        <v>0</v>
      </c>
      <c r="F17" s="375">
        <v>0</v>
      </c>
      <c r="G17" s="375">
        <v>0</v>
      </c>
      <c r="H17" s="403">
        <v>0</v>
      </c>
      <c r="I17" s="375">
        <v>0</v>
      </c>
      <c r="J17" s="375">
        <v>0</v>
      </c>
      <c r="K17" s="375">
        <v>0</v>
      </c>
      <c r="L17" s="375">
        <v>0</v>
      </c>
      <c r="M17" s="375">
        <v>0</v>
      </c>
      <c r="N17" s="178">
        <f t="shared" si="0"/>
        <v>0</v>
      </c>
      <c r="O17" s="177">
        <f t="shared" si="1"/>
        <v>0</v>
      </c>
      <c r="P17" s="176">
        <f t="shared" si="2"/>
        <v>0</v>
      </c>
    </row>
    <row r="18" spans="1:16" s="32" customFormat="1" ht="15">
      <c r="A18" s="402" t="s">
        <v>372</v>
      </c>
      <c r="B18" s="387">
        <v>0</v>
      </c>
      <c r="C18" s="375">
        <v>0</v>
      </c>
      <c r="D18" s="375">
        <v>0</v>
      </c>
      <c r="E18" s="375">
        <v>0</v>
      </c>
      <c r="F18" s="375">
        <v>0</v>
      </c>
      <c r="G18" s="375">
        <v>0</v>
      </c>
      <c r="H18" s="375">
        <v>0</v>
      </c>
      <c r="I18" s="375">
        <v>0</v>
      </c>
      <c r="J18" s="375">
        <v>0</v>
      </c>
      <c r="K18" s="375">
        <v>0</v>
      </c>
      <c r="L18" s="375">
        <v>0</v>
      </c>
      <c r="M18" s="375">
        <v>0</v>
      </c>
      <c r="N18" s="178">
        <f t="shared" si="0"/>
        <v>0</v>
      </c>
      <c r="O18" s="177">
        <f t="shared" si="1"/>
        <v>0</v>
      </c>
      <c r="P18" s="176">
        <f t="shared" si="2"/>
        <v>0</v>
      </c>
    </row>
    <row r="19" spans="1:16" s="32" customFormat="1" ht="15" customHeight="1">
      <c r="A19" s="402" t="s">
        <v>373</v>
      </c>
      <c r="B19" s="387">
        <v>10</v>
      </c>
      <c r="C19" s="375">
        <v>4</v>
      </c>
      <c r="D19" s="375">
        <v>3</v>
      </c>
      <c r="E19" s="375">
        <v>4</v>
      </c>
      <c r="F19" s="375">
        <v>8</v>
      </c>
      <c r="G19" s="375">
        <v>13</v>
      </c>
      <c r="H19" s="375">
        <v>6</v>
      </c>
      <c r="I19" s="375">
        <v>16</v>
      </c>
      <c r="J19" s="375">
        <v>17</v>
      </c>
      <c r="K19" s="375">
        <v>7</v>
      </c>
      <c r="L19" s="375">
        <v>27</v>
      </c>
      <c r="M19" s="375">
        <v>22</v>
      </c>
      <c r="N19" s="178">
        <f t="shared" si="0"/>
        <v>137</v>
      </c>
      <c r="O19" s="177">
        <f t="shared" si="1"/>
        <v>11.416666666666666</v>
      </c>
      <c r="P19" s="176">
        <f t="shared" si="2"/>
        <v>0.20279772037598995</v>
      </c>
    </row>
    <row r="20" spans="1:16" s="32" customFormat="1" ht="15">
      <c r="A20" s="402" t="s">
        <v>358</v>
      </c>
      <c r="B20" s="387">
        <v>434</v>
      </c>
      <c r="C20" s="375">
        <v>422</v>
      </c>
      <c r="D20" s="375">
        <v>509</v>
      </c>
      <c r="E20" s="375">
        <v>366</v>
      </c>
      <c r="F20" s="375">
        <v>296</v>
      </c>
      <c r="G20" s="375">
        <v>304</v>
      </c>
      <c r="H20" s="375">
        <v>276</v>
      </c>
      <c r="I20" s="375">
        <v>448</v>
      </c>
      <c r="J20" s="375">
        <v>468</v>
      </c>
      <c r="K20" s="375">
        <v>629</v>
      </c>
      <c r="L20" s="375">
        <v>650</v>
      </c>
      <c r="M20" s="375">
        <v>531</v>
      </c>
      <c r="N20" s="178">
        <f t="shared" si="0"/>
        <v>5333</v>
      </c>
      <c r="O20" s="177">
        <f t="shared" si="1"/>
        <v>444.41666666666669</v>
      </c>
      <c r="P20" s="176">
        <f t="shared" si="2"/>
        <v>7.8943083413514916</v>
      </c>
    </row>
    <row r="21" spans="1:16" s="32" customFormat="1" ht="15">
      <c r="A21" s="402" t="s">
        <v>362</v>
      </c>
      <c r="B21" s="387">
        <v>190</v>
      </c>
      <c r="C21" s="375">
        <v>263</v>
      </c>
      <c r="D21" s="375">
        <v>294</v>
      </c>
      <c r="E21" s="375">
        <v>269</v>
      </c>
      <c r="F21" s="375">
        <v>268</v>
      </c>
      <c r="G21" s="375">
        <v>363</v>
      </c>
      <c r="H21" s="375">
        <v>283</v>
      </c>
      <c r="I21" s="375">
        <v>293</v>
      </c>
      <c r="J21" s="375">
        <v>331</v>
      </c>
      <c r="K21" s="375">
        <v>297</v>
      </c>
      <c r="L21" s="375">
        <v>359</v>
      </c>
      <c r="M21" s="375">
        <v>364</v>
      </c>
      <c r="N21" s="178">
        <f t="shared" si="0"/>
        <v>3574</v>
      </c>
      <c r="O21" s="177">
        <f t="shared" si="1"/>
        <v>297.83333333333331</v>
      </c>
      <c r="P21" s="176">
        <f t="shared" si="2"/>
        <v>5.2905040337502776</v>
      </c>
    </row>
    <row r="22" spans="1:16" s="32" customFormat="1" ht="15">
      <c r="A22" s="402" t="s">
        <v>374</v>
      </c>
      <c r="B22" s="387">
        <v>0</v>
      </c>
      <c r="C22" s="375">
        <v>5</v>
      </c>
      <c r="D22" s="375">
        <v>5</v>
      </c>
      <c r="E22" s="375">
        <v>4</v>
      </c>
      <c r="F22" s="375">
        <v>4</v>
      </c>
      <c r="G22" s="375">
        <v>6</v>
      </c>
      <c r="H22" s="375">
        <v>4</v>
      </c>
      <c r="I22" s="375">
        <v>5</v>
      </c>
      <c r="J22" s="375">
        <v>2</v>
      </c>
      <c r="K22" s="375">
        <v>0</v>
      </c>
      <c r="L22" s="375">
        <v>2</v>
      </c>
      <c r="M22" s="375">
        <v>4</v>
      </c>
      <c r="N22" s="178">
        <f t="shared" si="0"/>
        <v>41</v>
      </c>
      <c r="O22" s="177">
        <f t="shared" si="1"/>
        <v>3.4166666666666665</v>
      </c>
      <c r="P22" s="176">
        <f t="shared" si="2"/>
        <v>6.0691288579675824E-2</v>
      </c>
    </row>
    <row r="23" spans="1:16" s="32" customFormat="1" ht="15">
      <c r="A23" s="402" t="s">
        <v>355</v>
      </c>
      <c r="B23" s="387">
        <v>658</v>
      </c>
      <c r="C23" s="375">
        <v>877</v>
      </c>
      <c r="D23" s="375">
        <v>928</v>
      </c>
      <c r="E23" s="375">
        <v>712</v>
      </c>
      <c r="F23" s="375">
        <v>566</v>
      </c>
      <c r="G23" s="375">
        <v>631</v>
      </c>
      <c r="H23" s="375">
        <v>601</v>
      </c>
      <c r="I23" s="375">
        <v>710</v>
      </c>
      <c r="J23" s="375">
        <v>702</v>
      </c>
      <c r="K23" s="375">
        <v>735</v>
      </c>
      <c r="L23" s="375">
        <v>643</v>
      </c>
      <c r="M23" s="375">
        <v>611</v>
      </c>
      <c r="N23" s="178">
        <f t="shared" si="0"/>
        <v>8374</v>
      </c>
      <c r="O23" s="177">
        <f t="shared" si="1"/>
        <v>697.83333333333337</v>
      </c>
      <c r="P23" s="176">
        <f t="shared" si="2"/>
        <v>12.395825623565983</v>
      </c>
    </row>
    <row r="24" spans="1:16" s="32" customFormat="1" ht="15">
      <c r="A24" s="402" t="s">
        <v>357</v>
      </c>
      <c r="B24" s="387">
        <v>357</v>
      </c>
      <c r="C24" s="375">
        <v>319</v>
      </c>
      <c r="D24" s="375">
        <v>371</v>
      </c>
      <c r="E24" s="375">
        <v>413</v>
      </c>
      <c r="F24" s="375">
        <v>391</v>
      </c>
      <c r="G24" s="375">
        <v>428</v>
      </c>
      <c r="H24" s="375">
        <v>495</v>
      </c>
      <c r="I24" s="375">
        <v>529</v>
      </c>
      <c r="J24" s="375">
        <v>577</v>
      </c>
      <c r="K24" s="375">
        <v>599</v>
      </c>
      <c r="L24" s="375">
        <v>588</v>
      </c>
      <c r="M24" s="375">
        <v>584</v>
      </c>
      <c r="N24" s="178">
        <f t="shared" si="0"/>
        <v>5651</v>
      </c>
      <c r="O24" s="177">
        <f t="shared" si="1"/>
        <v>470.91666666666669</v>
      </c>
      <c r="P24" s="176">
        <f t="shared" si="2"/>
        <v>8.3650358966767815</v>
      </c>
    </row>
    <row r="25" spans="1:16" s="32" customFormat="1" ht="15">
      <c r="A25" s="402" t="s">
        <v>361</v>
      </c>
      <c r="B25" s="387">
        <v>224</v>
      </c>
      <c r="C25" s="375">
        <v>244</v>
      </c>
      <c r="D25" s="375">
        <v>263</v>
      </c>
      <c r="E25" s="375">
        <v>269</v>
      </c>
      <c r="F25" s="375">
        <v>387</v>
      </c>
      <c r="G25" s="375">
        <v>461</v>
      </c>
      <c r="H25" s="375">
        <v>246</v>
      </c>
      <c r="I25" s="375">
        <v>270</v>
      </c>
      <c r="J25" s="375">
        <v>309</v>
      </c>
      <c r="K25" s="375">
        <v>366</v>
      </c>
      <c r="L25" s="375">
        <v>306</v>
      </c>
      <c r="M25" s="375">
        <v>368</v>
      </c>
      <c r="N25" s="178">
        <f t="shared" si="0"/>
        <v>3713</v>
      </c>
      <c r="O25" s="177">
        <f t="shared" si="1"/>
        <v>309.41666666666669</v>
      </c>
      <c r="P25" s="176">
        <f t="shared" si="2"/>
        <v>5.49626230478869</v>
      </c>
    </row>
    <row r="26" spans="1:16" s="32" customFormat="1" ht="15">
      <c r="A26" s="408" t="s">
        <v>375</v>
      </c>
      <c r="B26" s="387">
        <v>17</v>
      </c>
      <c r="C26" s="375">
        <v>20</v>
      </c>
      <c r="D26" s="375">
        <v>15</v>
      </c>
      <c r="E26" s="375">
        <v>9</v>
      </c>
      <c r="F26" s="375">
        <v>10</v>
      </c>
      <c r="G26" s="375">
        <v>14</v>
      </c>
      <c r="H26" s="375">
        <v>13</v>
      </c>
      <c r="I26" s="375">
        <v>18</v>
      </c>
      <c r="J26" s="375">
        <v>20</v>
      </c>
      <c r="K26" s="375">
        <v>19</v>
      </c>
      <c r="L26" s="375">
        <v>29</v>
      </c>
      <c r="M26" s="375">
        <v>15</v>
      </c>
      <c r="N26" s="178">
        <f t="shared" si="0"/>
        <v>199</v>
      </c>
      <c r="O26" s="177">
        <f t="shared" si="1"/>
        <v>16.583333333333332</v>
      </c>
      <c r="P26" s="176">
        <f t="shared" si="2"/>
        <v>0.2945747909111095</v>
      </c>
    </row>
    <row r="27" spans="1:16" s="32" customFormat="1" ht="15">
      <c r="A27" s="408" t="s">
        <v>376</v>
      </c>
      <c r="B27" s="387">
        <v>7</v>
      </c>
      <c r="C27" s="375">
        <v>25</v>
      </c>
      <c r="D27" s="375">
        <v>24</v>
      </c>
      <c r="E27" s="375">
        <v>25</v>
      </c>
      <c r="F27" s="375">
        <v>14</v>
      </c>
      <c r="G27" s="375">
        <v>21</v>
      </c>
      <c r="H27" s="375">
        <v>25</v>
      </c>
      <c r="I27" s="375">
        <v>36</v>
      </c>
      <c r="J27" s="375">
        <v>19</v>
      </c>
      <c r="K27" s="375">
        <v>25</v>
      </c>
      <c r="L27" s="375">
        <v>32</v>
      </c>
      <c r="M27" s="375">
        <v>19</v>
      </c>
      <c r="N27" s="178">
        <f t="shared" si="0"/>
        <v>272</v>
      </c>
      <c r="O27" s="177">
        <f t="shared" si="1"/>
        <v>22.666666666666668</v>
      </c>
      <c r="P27" s="176">
        <f t="shared" si="2"/>
        <v>0.40263489008955666</v>
      </c>
    </row>
    <row r="28" spans="1:16" s="32" customFormat="1" ht="15">
      <c r="A28" s="408" t="s">
        <v>377</v>
      </c>
      <c r="B28" s="387">
        <v>34</v>
      </c>
      <c r="C28" s="375">
        <v>26</v>
      </c>
      <c r="D28" s="375">
        <v>59</v>
      </c>
      <c r="E28" s="375">
        <v>52</v>
      </c>
      <c r="F28" s="375">
        <v>58</v>
      </c>
      <c r="G28" s="375">
        <v>55</v>
      </c>
      <c r="H28" s="403">
        <v>66</v>
      </c>
      <c r="I28" s="375">
        <v>40</v>
      </c>
      <c r="J28" s="375">
        <v>59</v>
      </c>
      <c r="K28" s="375">
        <v>41</v>
      </c>
      <c r="L28" s="375">
        <v>38</v>
      </c>
      <c r="M28" s="375">
        <v>50</v>
      </c>
      <c r="N28" s="178">
        <f t="shared" si="0"/>
        <v>578</v>
      </c>
      <c r="O28" s="177">
        <f t="shared" si="1"/>
        <v>48.166666666666664</v>
      </c>
      <c r="P28" s="176">
        <f t="shared" si="2"/>
        <v>0.8555991414403078</v>
      </c>
    </row>
    <row r="29" spans="1:16" s="32" customFormat="1" ht="15">
      <c r="A29" s="408" t="s">
        <v>360</v>
      </c>
      <c r="B29" s="387">
        <v>136</v>
      </c>
      <c r="C29" s="375">
        <v>139</v>
      </c>
      <c r="D29" s="375">
        <v>213</v>
      </c>
      <c r="E29" s="375">
        <v>278</v>
      </c>
      <c r="F29" s="375">
        <v>256</v>
      </c>
      <c r="G29" s="375">
        <v>255</v>
      </c>
      <c r="H29" s="375">
        <v>252</v>
      </c>
      <c r="I29" s="375">
        <v>338</v>
      </c>
      <c r="J29" s="375">
        <v>377</v>
      </c>
      <c r="K29" s="375">
        <v>384</v>
      </c>
      <c r="L29" s="375">
        <v>689</v>
      </c>
      <c r="M29" s="375">
        <v>452</v>
      </c>
      <c r="N29" s="178">
        <f t="shared" si="0"/>
        <v>3769</v>
      </c>
      <c r="O29" s="177">
        <f t="shared" si="1"/>
        <v>314.08333333333331</v>
      </c>
      <c r="P29" s="176">
        <f t="shared" si="2"/>
        <v>5.5791577233365404</v>
      </c>
    </row>
    <row r="30" spans="1:16" s="32" customFormat="1" ht="15">
      <c r="A30" s="408" t="s">
        <v>378</v>
      </c>
      <c r="B30" s="387">
        <v>38</v>
      </c>
      <c r="C30" s="375">
        <v>25</v>
      </c>
      <c r="D30" s="375">
        <v>30</v>
      </c>
      <c r="E30" s="375">
        <v>23</v>
      </c>
      <c r="F30" s="375">
        <v>20</v>
      </c>
      <c r="G30" s="375">
        <v>16</v>
      </c>
      <c r="H30" s="375">
        <v>20</v>
      </c>
      <c r="I30" s="375">
        <v>37</v>
      </c>
      <c r="J30" s="375">
        <v>25</v>
      </c>
      <c r="K30" s="375">
        <v>46</v>
      </c>
      <c r="L30" s="375">
        <v>54</v>
      </c>
      <c r="M30" s="375">
        <v>41</v>
      </c>
      <c r="N30" s="178">
        <f t="shared" si="0"/>
        <v>375</v>
      </c>
      <c r="O30" s="177">
        <f t="shared" si="1"/>
        <v>31.25</v>
      </c>
      <c r="P30" s="176">
        <f t="shared" si="2"/>
        <v>0.55510324920435206</v>
      </c>
    </row>
    <row r="31" spans="1:16" s="32" customFormat="1" ht="15">
      <c r="A31" s="408" t="s">
        <v>379</v>
      </c>
      <c r="B31" s="387">
        <v>15</v>
      </c>
      <c r="C31" s="375">
        <v>11</v>
      </c>
      <c r="D31" s="375">
        <v>14</v>
      </c>
      <c r="E31" s="375">
        <v>23</v>
      </c>
      <c r="F31" s="375">
        <v>33</v>
      </c>
      <c r="G31" s="375">
        <v>34</v>
      </c>
      <c r="H31" s="375">
        <v>39</v>
      </c>
      <c r="I31" s="375">
        <v>36</v>
      </c>
      <c r="J31" s="375">
        <v>37</v>
      </c>
      <c r="K31" s="375">
        <v>29</v>
      </c>
      <c r="L31" s="375">
        <v>19</v>
      </c>
      <c r="M31" s="375">
        <v>19</v>
      </c>
      <c r="N31" s="178">
        <f t="shared" si="0"/>
        <v>309</v>
      </c>
      <c r="O31" s="177">
        <f t="shared" si="1"/>
        <v>25.75</v>
      </c>
      <c r="P31" s="176">
        <f t="shared" si="2"/>
        <v>0.45740507734438607</v>
      </c>
    </row>
    <row r="32" spans="1:16" s="32" customFormat="1" ht="15">
      <c r="A32" s="408" t="s">
        <v>380</v>
      </c>
      <c r="B32" s="387">
        <v>13</v>
      </c>
      <c r="C32" s="375">
        <v>13</v>
      </c>
      <c r="D32" s="375">
        <v>14</v>
      </c>
      <c r="E32" s="375">
        <v>16</v>
      </c>
      <c r="F32" s="375">
        <v>13</v>
      </c>
      <c r="G32" s="375">
        <v>21</v>
      </c>
      <c r="H32" s="375">
        <v>8</v>
      </c>
      <c r="I32" s="375">
        <v>19</v>
      </c>
      <c r="J32" s="375">
        <v>9</v>
      </c>
      <c r="K32" s="375">
        <v>11</v>
      </c>
      <c r="L32" s="375">
        <v>15</v>
      </c>
      <c r="M32" s="375">
        <v>13</v>
      </c>
      <c r="N32" s="178">
        <f t="shared" si="0"/>
        <v>165</v>
      </c>
      <c r="O32" s="177">
        <f t="shared" si="1"/>
        <v>13.75</v>
      </c>
      <c r="P32" s="176">
        <f t="shared" si="2"/>
        <v>0.24424542964991489</v>
      </c>
    </row>
    <row r="33" spans="1:16" s="32" customFormat="1" ht="15">
      <c r="A33" s="408" t="s">
        <v>381</v>
      </c>
      <c r="B33" s="387">
        <v>18</v>
      </c>
      <c r="C33" s="375">
        <v>16</v>
      </c>
      <c r="D33" s="375">
        <v>26</v>
      </c>
      <c r="E33" s="375">
        <v>34</v>
      </c>
      <c r="F33" s="375">
        <v>28</v>
      </c>
      <c r="G33" s="375">
        <v>13</v>
      </c>
      <c r="H33" s="403">
        <v>17</v>
      </c>
      <c r="I33" s="375">
        <v>21</v>
      </c>
      <c r="J33" s="375">
        <v>26</v>
      </c>
      <c r="K33" s="375">
        <v>28</v>
      </c>
      <c r="L33" s="375">
        <v>39</v>
      </c>
      <c r="M33" s="375">
        <v>27</v>
      </c>
      <c r="N33" s="178">
        <f t="shared" si="0"/>
        <v>293</v>
      </c>
      <c r="O33" s="177">
        <f t="shared" si="1"/>
        <v>24.416666666666668</v>
      </c>
      <c r="P33" s="176">
        <f t="shared" si="2"/>
        <v>0.43372067204500042</v>
      </c>
    </row>
    <row r="34" spans="1:16" s="32" customFormat="1" ht="15">
      <c r="A34" s="408" t="s">
        <v>382</v>
      </c>
      <c r="B34" s="387">
        <v>23</v>
      </c>
      <c r="C34" s="375">
        <v>22</v>
      </c>
      <c r="D34" s="375">
        <v>46</v>
      </c>
      <c r="E34" s="375">
        <v>34</v>
      </c>
      <c r="F34" s="375">
        <v>28</v>
      </c>
      <c r="G34" s="375">
        <v>45</v>
      </c>
      <c r="H34" s="375">
        <v>22</v>
      </c>
      <c r="I34" s="375">
        <v>43</v>
      </c>
      <c r="J34" s="375">
        <v>40</v>
      </c>
      <c r="K34" s="375">
        <v>42</v>
      </c>
      <c r="L34" s="375">
        <v>33</v>
      </c>
      <c r="M34" s="375">
        <v>49</v>
      </c>
      <c r="N34" s="178">
        <f t="shared" si="0"/>
        <v>427</v>
      </c>
      <c r="O34" s="177">
        <f t="shared" si="1"/>
        <v>35.583333333333336</v>
      </c>
      <c r="P34" s="176">
        <f t="shared" si="2"/>
        <v>0.63207756642735557</v>
      </c>
    </row>
    <row r="35" spans="1:16" s="32" customFormat="1" ht="15" customHeight="1">
      <c r="A35" s="408" t="s">
        <v>383</v>
      </c>
      <c r="B35" s="387">
        <v>1</v>
      </c>
      <c r="C35" s="375">
        <v>0</v>
      </c>
      <c r="D35" s="375">
        <v>1</v>
      </c>
      <c r="E35" s="375">
        <v>0</v>
      </c>
      <c r="F35" s="375">
        <v>0</v>
      </c>
      <c r="G35" s="375">
        <v>3</v>
      </c>
      <c r="H35" s="375">
        <v>2</v>
      </c>
      <c r="I35" s="375">
        <v>0</v>
      </c>
      <c r="J35" s="375">
        <v>0</v>
      </c>
      <c r="K35" s="375">
        <v>0</v>
      </c>
      <c r="L35" s="375">
        <v>0</v>
      </c>
      <c r="M35" s="375">
        <v>0</v>
      </c>
      <c r="N35" s="178">
        <f t="shared" si="0"/>
        <v>7</v>
      </c>
      <c r="O35" s="177">
        <f t="shared" si="1"/>
        <v>0.58333333333333337</v>
      </c>
      <c r="P35" s="176">
        <f t="shared" si="2"/>
        <v>1.0361927318481238E-2</v>
      </c>
    </row>
    <row r="36" spans="1:16" s="32" customFormat="1" ht="15" customHeight="1">
      <c r="A36" s="408" t="s">
        <v>384</v>
      </c>
      <c r="B36" s="387">
        <v>52</v>
      </c>
      <c r="C36" s="375">
        <v>44</v>
      </c>
      <c r="D36" s="375">
        <v>62</v>
      </c>
      <c r="E36" s="375">
        <v>55</v>
      </c>
      <c r="F36" s="375">
        <v>50</v>
      </c>
      <c r="G36" s="375">
        <v>75</v>
      </c>
      <c r="H36" s="375">
        <v>39</v>
      </c>
      <c r="I36" s="375">
        <v>46</v>
      </c>
      <c r="J36" s="375">
        <v>45</v>
      </c>
      <c r="K36" s="375">
        <v>39</v>
      </c>
      <c r="L36" s="375">
        <v>57</v>
      </c>
      <c r="M36" s="375">
        <v>47</v>
      </c>
      <c r="N36" s="178">
        <f t="shared" si="0"/>
        <v>611</v>
      </c>
      <c r="O36" s="177">
        <f t="shared" si="1"/>
        <v>50.916666666666664</v>
      </c>
      <c r="P36" s="176">
        <f t="shared" si="2"/>
        <v>0.90444822737029085</v>
      </c>
    </row>
    <row r="37" spans="1:16" s="32" customFormat="1" ht="15" customHeight="1">
      <c r="A37" s="402" t="s">
        <v>385</v>
      </c>
      <c r="B37" s="387">
        <v>50</v>
      </c>
      <c r="C37" s="375">
        <v>34</v>
      </c>
      <c r="D37" s="375">
        <v>36</v>
      </c>
      <c r="E37" s="375">
        <v>34</v>
      </c>
      <c r="F37" s="375">
        <v>53</v>
      </c>
      <c r="G37" s="375">
        <v>53</v>
      </c>
      <c r="H37" s="375">
        <v>28</v>
      </c>
      <c r="I37" s="375">
        <v>31</v>
      </c>
      <c r="J37" s="375">
        <v>38</v>
      </c>
      <c r="K37" s="375">
        <v>66</v>
      </c>
      <c r="L37" s="375">
        <v>54</v>
      </c>
      <c r="M37" s="375">
        <v>45</v>
      </c>
      <c r="N37" s="178">
        <f t="shared" si="0"/>
        <v>522</v>
      </c>
      <c r="O37" s="177">
        <f t="shared" si="1"/>
        <v>43.5</v>
      </c>
      <c r="P37" s="176">
        <f t="shared" si="2"/>
        <v>0.77270372289245803</v>
      </c>
    </row>
    <row r="38" spans="1:16" s="32" customFormat="1" ht="15" customHeight="1">
      <c r="A38" s="402" t="s">
        <v>386</v>
      </c>
      <c r="B38" s="387">
        <v>0</v>
      </c>
      <c r="C38" s="375">
        <v>1</v>
      </c>
      <c r="D38" s="375">
        <v>2</v>
      </c>
      <c r="E38" s="375">
        <v>1</v>
      </c>
      <c r="F38" s="375">
        <v>2</v>
      </c>
      <c r="G38" s="375">
        <v>4</v>
      </c>
      <c r="H38" s="375">
        <v>1</v>
      </c>
      <c r="I38" s="375">
        <v>6</v>
      </c>
      <c r="J38" s="375">
        <v>0</v>
      </c>
      <c r="K38" s="375">
        <v>6</v>
      </c>
      <c r="L38" s="375">
        <v>6</v>
      </c>
      <c r="M38" s="375">
        <v>2</v>
      </c>
      <c r="N38" s="178">
        <f t="shared" si="0"/>
        <v>31</v>
      </c>
      <c r="O38" s="177">
        <f t="shared" si="1"/>
        <v>2.5833333333333335</v>
      </c>
      <c r="P38" s="176">
        <f t="shared" si="2"/>
        <v>4.5888535267559767E-2</v>
      </c>
    </row>
    <row r="39" spans="1:16" s="32" customFormat="1" ht="15" customHeight="1">
      <c r="A39" s="402" t="s">
        <v>387</v>
      </c>
      <c r="B39" s="387">
        <v>49</v>
      </c>
      <c r="C39" s="375">
        <v>56</v>
      </c>
      <c r="D39" s="375">
        <v>121</v>
      </c>
      <c r="E39" s="375">
        <v>76</v>
      </c>
      <c r="F39" s="375">
        <v>161</v>
      </c>
      <c r="G39" s="375">
        <v>96</v>
      </c>
      <c r="H39" s="375">
        <v>56</v>
      </c>
      <c r="I39" s="375">
        <v>85</v>
      </c>
      <c r="J39" s="375">
        <v>107</v>
      </c>
      <c r="K39" s="375">
        <v>123</v>
      </c>
      <c r="L39" s="375">
        <v>86</v>
      </c>
      <c r="M39" s="375">
        <v>72</v>
      </c>
      <c r="N39" s="178">
        <f t="shared" ref="N39:N70" si="3">SUM(B39:M39)</f>
        <v>1088</v>
      </c>
      <c r="O39" s="177">
        <f t="shared" ref="O39:O73" si="4">AVERAGE(B39:M39)</f>
        <v>90.666666666666671</v>
      </c>
      <c r="P39" s="176">
        <f t="shared" ref="P39:P72" si="5">(N39/$N$73)*100</f>
        <v>1.6105395603582267</v>
      </c>
    </row>
    <row r="40" spans="1:16" s="32" customFormat="1" ht="15" customHeight="1">
      <c r="A40" s="402" t="s">
        <v>388</v>
      </c>
      <c r="B40" s="387">
        <v>64</v>
      </c>
      <c r="C40" s="375">
        <v>35</v>
      </c>
      <c r="D40" s="375">
        <v>69</v>
      </c>
      <c r="E40" s="375">
        <v>72</v>
      </c>
      <c r="F40" s="375">
        <v>85</v>
      </c>
      <c r="G40" s="375">
        <v>114</v>
      </c>
      <c r="H40" s="375">
        <v>88</v>
      </c>
      <c r="I40" s="375">
        <v>56</v>
      </c>
      <c r="J40" s="375">
        <v>72</v>
      </c>
      <c r="K40" s="375">
        <v>116</v>
      </c>
      <c r="L40" s="375">
        <v>134</v>
      </c>
      <c r="M40" s="375">
        <v>149</v>
      </c>
      <c r="N40" s="178">
        <f t="shared" si="3"/>
        <v>1054</v>
      </c>
      <c r="O40" s="177">
        <f t="shared" si="4"/>
        <v>87.833333333333329</v>
      </c>
      <c r="P40" s="176">
        <f t="shared" si="5"/>
        <v>1.5602101990970321</v>
      </c>
    </row>
    <row r="41" spans="1:16" s="32" customFormat="1" ht="15" customHeight="1">
      <c r="A41" s="402" t="s">
        <v>389</v>
      </c>
      <c r="B41" s="387">
        <v>19</v>
      </c>
      <c r="C41" s="375">
        <v>22</v>
      </c>
      <c r="D41" s="375">
        <v>27</v>
      </c>
      <c r="E41" s="375">
        <v>20</v>
      </c>
      <c r="F41" s="375">
        <v>16</v>
      </c>
      <c r="G41" s="375">
        <v>31</v>
      </c>
      <c r="H41" s="375">
        <v>23</v>
      </c>
      <c r="I41" s="375">
        <v>29</v>
      </c>
      <c r="J41" s="375">
        <v>36</v>
      </c>
      <c r="K41" s="375">
        <v>33</v>
      </c>
      <c r="L41" s="375">
        <v>34</v>
      </c>
      <c r="M41" s="375">
        <v>18</v>
      </c>
      <c r="N41" s="178">
        <f t="shared" si="3"/>
        <v>308</v>
      </c>
      <c r="O41" s="177">
        <f t="shared" si="4"/>
        <v>25.666666666666668</v>
      </c>
      <c r="P41" s="176">
        <f t="shared" si="5"/>
        <v>0.45592480201317442</v>
      </c>
    </row>
    <row r="42" spans="1:16" s="32" customFormat="1" ht="15" customHeight="1">
      <c r="A42" s="402" t="s">
        <v>390</v>
      </c>
      <c r="B42" s="387">
        <v>83</v>
      </c>
      <c r="C42" s="375">
        <v>47</v>
      </c>
      <c r="D42" s="375">
        <v>82</v>
      </c>
      <c r="E42" s="375">
        <v>43</v>
      </c>
      <c r="F42" s="375">
        <v>68</v>
      </c>
      <c r="G42" s="375">
        <v>57</v>
      </c>
      <c r="H42" s="375">
        <v>52</v>
      </c>
      <c r="I42" s="375">
        <v>68</v>
      </c>
      <c r="J42" s="375">
        <v>162</v>
      </c>
      <c r="K42" s="375">
        <v>98</v>
      </c>
      <c r="L42" s="375">
        <v>74</v>
      </c>
      <c r="M42" s="375">
        <v>58</v>
      </c>
      <c r="N42" s="178">
        <f t="shared" si="3"/>
        <v>892</v>
      </c>
      <c r="O42" s="177">
        <f t="shared" si="4"/>
        <v>74.333333333333329</v>
      </c>
      <c r="P42" s="176">
        <f t="shared" si="5"/>
        <v>1.3204055954407519</v>
      </c>
    </row>
    <row r="43" spans="1:16" s="32" customFormat="1" ht="15" customHeight="1">
      <c r="A43" s="402" t="s">
        <v>391</v>
      </c>
      <c r="B43" s="387">
        <v>26</v>
      </c>
      <c r="C43" s="375">
        <v>39</v>
      </c>
      <c r="D43" s="375">
        <v>48</v>
      </c>
      <c r="E43" s="375">
        <v>47</v>
      </c>
      <c r="F43" s="375">
        <v>45</v>
      </c>
      <c r="G43" s="375">
        <v>47</v>
      </c>
      <c r="H43" s="375">
        <v>62</v>
      </c>
      <c r="I43" s="375">
        <v>53</v>
      </c>
      <c r="J43" s="375">
        <v>42</v>
      </c>
      <c r="K43" s="375">
        <v>48</v>
      </c>
      <c r="L43" s="375">
        <v>54</v>
      </c>
      <c r="M43" s="375">
        <v>54</v>
      </c>
      <c r="N43" s="178">
        <f t="shared" si="3"/>
        <v>565</v>
      </c>
      <c r="O43" s="177">
        <f t="shared" si="4"/>
        <v>47.083333333333336</v>
      </c>
      <c r="P43" s="176">
        <f t="shared" si="5"/>
        <v>0.83635556213455708</v>
      </c>
    </row>
    <row r="44" spans="1:16" s="32" customFormat="1" ht="15" customHeight="1">
      <c r="A44" s="402" t="s">
        <v>392</v>
      </c>
      <c r="B44" s="387">
        <v>38</v>
      </c>
      <c r="C44" s="375">
        <v>50</v>
      </c>
      <c r="D44" s="375">
        <v>33</v>
      </c>
      <c r="E44" s="375">
        <v>40</v>
      </c>
      <c r="F44" s="375">
        <v>37</v>
      </c>
      <c r="G44" s="375">
        <v>38</v>
      </c>
      <c r="H44" s="375">
        <v>32</v>
      </c>
      <c r="I44" s="375">
        <v>38</v>
      </c>
      <c r="J44" s="375">
        <v>38</v>
      </c>
      <c r="K44" s="375">
        <v>43</v>
      </c>
      <c r="L44" s="375">
        <v>46</v>
      </c>
      <c r="M44" s="375">
        <v>39</v>
      </c>
      <c r="N44" s="178">
        <f t="shared" si="3"/>
        <v>472</v>
      </c>
      <c r="O44" s="177">
        <f t="shared" si="4"/>
        <v>39.333333333333336</v>
      </c>
      <c r="P44" s="176">
        <f t="shared" si="5"/>
        <v>0.69868995633187769</v>
      </c>
    </row>
    <row r="45" spans="1:16" s="32" customFormat="1" ht="15" customHeight="1">
      <c r="A45" s="402" t="s">
        <v>393</v>
      </c>
      <c r="B45" s="387">
        <v>26</v>
      </c>
      <c r="C45" s="375">
        <v>33</v>
      </c>
      <c r="D45" s="375">
        <v>26</v>
      </c>
      <c r="E45" s="375">
        <v>32</v>
      </c>
      <c r="F45" s="375">
        <v>34</v>
      </c>
      <c r="G45" s="375">
        <v>24</v>
      </c>
      <c r="H45" s="375">
        <v>25</v>
      </c>
      <c r="I45" s="375">
        <v>37</v>
      </c>
      <c r="J45" s="375">
        <v>34</v>
      </c>
      <c r="K45" s="375">
        <v>41</v>
      </c>
      <c r="L45" s="375">
        <v>34</v>
      </c>
      <c r="M45" s="375">
        <v>40</v>
      </c>
      <c r="N45" s="178">
        <f t="shared" si="3"/>
        <v>386</v>
      </c>
      <c r="O45" s="177">
        <f t="shared" si="4"/>
        <v>32.166666666666664</v>
      </c>
      <c r="P45" s="176">
        <f t="shared" si="5"/>
        <v>0.5713862778476797</v>
      </c>
    </row>
    <row r="46" spans="1:16" s="32" customFormat="1" ht="15" customHeight="1">
      <c r="A46" s="402" t="s">
        <v>394</v>
      </c>
      <c r="B46" s="387">
        <v>30</v>
      </c>
      <c r="C46" s="375">
        <v>38</v>
      </c>
      <c r="D46" s="375">
        <v>22</v>
      </c>
      <c r="E46" s="375">
        <v>28</v>
      </c>
      <c r="F46" s="375">
        <v>35</v>
      </c>
      <c r="G46" s="375">
        <v>29</v>
      </c>
      <c r="H46" s="375">
        <v>23</v>
      </c>
      <c r="I46" s="375">
        <v>42</v>
      </c>
      <c r="J46" s="375">
        <v>28</v>
      </c>
      <c r="K46" s="375">
        <v>41</v>
      </c>
      <c r="L46" s="375">
        <v>35</v>
      </c>
      <c r="M46" s="375">
        <v>22</v>
      </c>
      <c r="N46" s="178">
        <f t="shared" si="3"/>
        <v>373</v>
      </c>
      <c r="O46" s="177">
        <f t="shared" si="4"/>
        <v>31.083333333333332</v>
      </c>
      <c r="P46" s="176">
        <f t="shared" si="5"/>
        <v>0.55214269854192877</v>
      </c>
    </row>
    <row r="47" spans="1:16" s="32" customFormat="1" ht="15" customHeight="1">
      <c r="A47" s="402" t="s">
        <v>395</v>
      </c>
      <c r="B47" s="387">
        <v>5</v>
      </c>
      <c r="C47" s="375">
        <v>5</v>
      </c>
      <c r="D47" s="375">
        <v>6</v>
      </c>
      <c r="E47" s="375">
        <v>1</v>
      </c>
      <c r="F47" s="375">
        <v>5</v>
      </c>
      <c r="G47" s="375">
        <v>4</v>
      </c>
      <c r="H47" s="375">
        <v>8</v>
      </c>
      <c r="I47" s="375">
        <v>6</v>
      </c>
      <c r="J47" s="375">
        <v>6</v>
      </c>
      <c r="K47" s="375">
        <v>5</v>
      </c>
      <c r="L47" s="375">
        <v>9</v>
      </c>
      <c r="M47" s="375">
        <v>8</v>
      </c>
      <c r="N47" s="178">
        <f t="shared" si="3"/>
        <v>68</v>
      </c>
      <c r="O47" s="177">
        <f t="shared" si="4"/>
        <v>5.666666666666667</v>
      </c>
      <c r="P47" s="176">
        <f t="shared" si="5"/>
        <v>0.10065872252238917</v>
      </c>
    </row>
    <row r="48" spans="1:16" s="32" customFormat="1" ht="15" customHeight="1">
      <c r="A48" s="402" t="s">
        <v>396</v>
      </c>
      <c r="B48" s="387">
        <v>7</v>
      </c>
      <c r="C48" s="375">
        <v>2</v>
      </c>
      <c r="D48" s="375">
        <v>15</v>
      </c>
      <c r="E48" s="375">
        <v>11</v>
      </c>
      <c r="F48" s="375">
        <v>4</v>
      </c>
      <c r="G48" s="375">
        <v>7</v>
      </c>
      <c r="H48" s="375">
        <v>8</v>
      </c>
      <c r="I48" s="375">
        <v>10</v>
      </c>
      <c r="J48" s="375">
        <v>12</v>
      </c>
      <c r="K48" s="375">
        <v>10</v>
      </c>
      <c r="L48" s="375">
        <v>13</v>
      </c>
      <c r="M48" s="375">
        <v>10</v>
      </c>
      <c r="N48" s="178">
        <f t="shared" si="3"/>
        <v>109</v>
      </c>
      <c r="O48" s="177">
        <f t="shared" si="4"/>
        <v>9.0833333333333339</v>
      </c>
      <c r="P48" s="176">
        <f t="shared" si="5"/>
        <v>0.16135001110206498</v>
      </c>
    </row>
    <row r="49" spans="1:16" s="32" customFormat="1" ht="15" customHeight="1">
      <c r="A49" s="402" t="s">
        <v>397</v>
      </c>
      <c r="B49" s="387">
        <v>23</v>
      </c>
      <c r="C49" s="375">
        <v>15</v>
      </c>
      <c r="D49" s="375">
        <v>21</v>
      </c>
      <c r="E49" s="375">
        <v>21</v>
      </c>
      <c r="F49" s="375">
        <v>22</v>
      </c>
      <c r="G49" s="375">
        <v>26</v>
      </c>
      <c r="H49" s="375">
        <v>13</v>
      </c>
      <c r="I49" s="375">
        <v>17</v>
      </c>
      <c r="J49" s="375">
        <v>17</v>
      </c>
      <c r="K49" s="375">
        <v>20</v>
      </c>
      <c r="L49" s="375">
        <v>29</v>
      </c>
      <c r="M49" s="375">
        <v>19</v>
      </c>
      <c r="N49" s="178">
        <f t="shared" si="3"/>
        <v>243</v>
      </c>
      <c r="O49" s="177">
        <f t="shared" si="4"/>
        <v>20.25</v>
      </c>
      <c r="P49" s="176">
        <f t="shared" si="5"/>
        <v>0.35970690548442008</v>
      </c>
    </row>
    <row r="50" spans="1:16" s="32" customFormat="1" ht="15" customHeight="1">
      <c r="A50" s="402" t="s">
        <v>398</v>
      </c>
      <c r="B50" s="387">
        <v>13</v>
      </c>
      <c r="C50" s="375">
        <v>7</v>
      </c>
      <c r="D50" s="375">
        <v>12</v>
      </c>
      <c r="E50" s="375">
        <v>19</v>
      </c>
      <c r="F50" s="375">
        <v>10</v>
      </c>
      <c r="G50" s="375">
        <v>25</v>
      </c>
      <c r="H50" s="375">
        <v>13</v>
      </c>
      <c r="I50" s="375">
        <v>12</v>
      </c>
      <c r="J50" s="375">
        <v>12</v>
      </c>
      <c r="K50" s="375">
        <v>22</v>
      </c>
      <c r="L50" s="375">
        <v>14</v>
      </c>
      <c r="M50" s="375">
        <v>15</v>
      </c>
      <c r="N50" s="178">
        <f t="shared" si="3"/>
        <v>174</v>
      </c>
      <c r="O50" s="177">
        <f t="shared" si="4"/>
        <v>14.5</v>
      </c>
      <c r="P50" s="176">
        <f t="shared" si="5"/>
        <v>0.25756790763081933</v>
      </c>
    </row>
    <row r="51" spans="1:16" s="32" customFormat="1" ht="15" customHeight="1">
      <c r="A51" s="402" t="s">
        <v>399</v>
      </c>
      <c r="B51" s="387">
        <v>96</v>
      </c>
      <c r="C51" s="375">
        <v>52</v>
      </c>
      <c r="D51" s="375">
        <v>85</v>
      </c>
      <c r="E51" s="375">
        <v>76</v>
      </c>
      <c r="F51" s="375">
        <v>59</v>
      </c>
      <c r="G51" s="375">
        <v>59</v>
      </c>
      <c r="H51" s="375">
        <v>58</v>
      </c>
      <c r="I51" s="375">
        <v>71</v>
      </c>
      <c r="J51" s="375">
        <v>95</v>
      </c>
      <c r="K51" s="375">
        <v>53</v>
      </c>
      <c r="L51" s="375">
        <v>66</v>
      </c>
      <c r="M51" s="375">
        <v>74</v>
      </c>
      <c r="N51" s="178">
        <f t="shared" si="3"/>
        <v>844</v>
      </c>
      <c r="O51" s="177">
        <f t="shared" si="4"/>
        <v>70.333333333333329</v>
      </c>
      <c r="P51" s="176">
        <f t="shared" si="5"/>
        <v>1.2493523795425949</v>
      </c>
    </row>
    <row r="52" spans="1:16" s="32" customFormat="1" ht="15" customHeight="1">
      <c r="A52" s="402" t="s">
        <v>400</v>
      </c>
      <c r="B52" s="387">
        <v>18</v>
      </c>
      <c r="C52" s="375">
        <v>15</v>
      </c>
      <c r="D52" s="375">
        <v>18</v>
      </c>
      <c r="E52" s="375">
        <v>25</v>
      </c>
      <c r="F52" s="375">
        <v>25</v>
      </c>
      <c r="G52" s="375">
        <v>23</v>
      </c>
      <c r="H52" s="375">
        <v>25</v>
      </c>
      <c r="I52" s="375">
        <v>40</v>
      </c>
      <c r="J52" s="375">
        <v>24</v>
      </c>
      <c r="K52" s="375">
        <v>22</v>
      </c>
      <c r="L52" s="375">
        <v>21</v>
      </c>
      <c r="M52" s="375">
        <v>28</v>
      </c>
      <c r="N52" s="178">
        <f t="shared" si="3"/>
        <v>284</v>
      </c>
      <c r="O52" s="177">
        <f t="shared" si="4"/>
        <v>23.666666666666668</v>
      </c>
      <c r="P52" s="176">
        <f t="shared" si="5"/>
        <v>0.4203981940640959</v>
      </c>
    </row>
    <row r="53" spans="1:16" s="32" customFormat="1" ht="15" customHeight="1">
      <c r="A53" s="402" t="s">
        <v>401</v>
      </c>
      <c r="B53" s="387">
        <v>34</v>
      </c>
      <c r="C53" s="375">
        <v>41</v>
      </c>
      <c r="D53" s="375">
        <v>44</v>
      </c>
      <c r="E53" s="375">
        <v>44</v>
      </c>
      <c r="F53" s="375">
        <v>46</v>
      </c>
      <c r="G53" s="375">
        <v>55</v>
      </c>
      <c r="H53" s="375">
        <v>35</v>
      </c>
      <c r="I53" s="375">
        <v>58</v>
      </c>
      <c r="J53" s="375">
        <v>51</v>
      </c>
      <c r="K53" s="375">
        <v>53</v>
      </c>
      <c r="L53" s="375">
        <v>58</v>
      </c>
      <c r="M53" s="375">
        <v>68</v>
      </c>
      <c r="N53" s="178">
        <f t="shared" si="3"/>
        <v>587</v>
      </c>
      <c r="O53" s="177">
        <f t="shared" si="4"/>
        <v>48.916666666666664</v>
      </c>
      <c r="P53" s="176">
        <f t="shared" si="5"/>
        <v>0.86892161942121238</v>
      </c>
    </row>
    <row r="54" spans="1:16" s="32" customFormat="1" ht="15" customHeight="1">
      <c r="A54" s="402" t="s">
        <v>402</v>
      </c>
      <c r="B54" s="387">
        <v>13</v>
      </c>
      <c r="C54" s="375">
        <v>18</v>
      </c>
      <c r="D54" s="375">
        <v>22</v>
      </c>
      <c r="E54" s="375">
        <v>12</v>
      </c>
      <c r="F54" s="375">
        <v>15</v>
      </c>
      <c r="G54" s="375">
        <v>10</v>
      </c>
      <c r="H54" s="375">
        <v>8</v>
      </c>
      <c r="I54" s="375">
        <v>15</v>
      </c>
      <c r="J54" s="375">
        <v>22</v>
      </c>
      <c r="K54" s="375">
        <v>18</v>
      </c>
      <c r="L54" s="375">
        <v>32</v>
      </c>
      <c r="M54" s="375">
        <v>26</v>
      </c>
      <c r="N54" s="178">
        <f t="shared" si="3"/>
        <v>211</v>
      </c>
      <c r="O54" s="177">
        <f t="shared" si="4"/>
        <v>17.583333333333332</v>
      </c>
      <c r="P54" s="176">
        <f t="shared" si="5"/>
        <v>0.31233809488564873</v>
      </c>
    </row>
    <row r="55" spans="1:16" s="32" customFormat="1" ht="15" customHeight="1">
      <c r="A55" s="402" t="s">
        <v>403</v>
      </c>
      <c r="B55" s="387">
        <v>21</v>
      </c>
      <c r="C55" s="375">
        <v>16</v>
      </c>
      <c r="D55" s="375">
        <v>26</v>
      </c>
      <c r="E55" s="375">
        <v>25</v>
      </c>
      <c r="F55" s="375">
        <v>28</v>
      </c>
      <c r="G55" s="375">
        <v>39</v>
      </c>
      <c r="H55" s="375">
        <v>31</v>
      </c>
      <c r="I55" s="375">
        <v>42</v>
      </c>
      <c r="J55" s="375">
        <v>30</v>
      </c>
      <c r="K55" s="375">
        <v>37</v>
      </c>
      <c r="L55" s="375">
        <v>41</v>
      </c>
      <c r="M55" s="375">
        <v>40</v>
      </c>
      <c r="N55" s="178">
        <f t="shared" si="3"/>
        <v>376</v>
      </c>
      <c r="O55" s="177">
        <f t="shared" si="4"/>
        <v>31.333333333333332</v>
      </c>
      <c r="P55" s="176">
        <f t="shared" si="5"/>
        <v>0.55658352453556359</v>
      </c>
    </row>
    <row r="56" spans="1:16" s="32" customFormat="1" ht="15" customHeight="1">
      <c r="A56" s="402" t="s">
        <v>404</v>
      </c>
      <c r="B56" s="387">
        <v>64</v>
      </c>
      <c r="C56" s="375">
        <v>67</v>
      </c>
      <c r="D56" s="375">
        <v>86</v>
      </c>
      <c r="E56" s="375">
        <v>149</v>
      </c>
      <c r="F56" s="375">
        <v>90</v>
      </c>
      <c r="G56" s="375">
        <v>73</v>
      </c>
      <c r="H56" s="375">
        <v>45</v>
      </c>
      <c r="I56" s="375">
        <v>65</v>
      </c>
      <c r="J56" s="375">
        <v>82</v>
      </c>
      <c r="K56" s="375">
        <v>74</v>
      </c>
      <c r="L56" s="375">
        <v>73</v>
      </c>
      <c r="M56" s="375">
        <v>66</v>
      </c>
      <c r="N56" s="178">
        <f t="shared" si="3"/>
        <v>934</v>
      </c>
      <c r="O56" s="177">
        <f t="shared" si="4"/>
        <v>77.833333333333329</v>
      </c>
      <c r="P56" s="176">
        <f t="shared" si="5"/>
        <v>1.3825771593516394</v>
      </c>
    </row>
    <row r="57" spans="1:16" s="32" customFormat="1" ht="15" customHeight="1">
      <c r="A57" s="402" t="s">
        <v>405</v>
      </c>
      <c r="B57" s="387">
        <v>23</v>
      </c>
      <c r="C57" s="375">
        <v>15</v>
      </c>
      <c r="D57" s="375">
        <v>26</v>
      </c>
      <c r="E57" s="375">
        <v>34</v>
      </c>
      <c r="F57" s="375">
        <v>18</v>
      </c>
      <c r="G57" s="375">
        <v>19</v>
      </c>
      <c r="H57" s="375">
        <v>21</v>
      </c>
      <c r="I57" s="375">
        <v>34</v>
      </c>
      <c r="J57" s="375">
        <v>31</v>
      </c>
      <c r="K57" s="375">
        <v>30</v>
      </c>
      <c r="L57" s="375">
        <v>30</v>
      </c>
      <c r="M57" s="375">
        <v>21</v>
      </c>
      <c r="N57" s="178">
        <f t="shared" si="3"/>
        <v>302</v>
      </c>
      <c r="O57" s="177">
        <f t="shared" si="4"/>
        <v>25.166666666666668</v>
      </c>
      <c r="P57" s="176">
        <f t="shared" si="5"/>
        <v>0.44704315002590483</v>
      </c>
    </row>
    <row r="58" spans="1:16" s="32" customFormat="1" ht="15" customHeight="1">
      <c r="A58" s="402" t="s">
        <v>406</v>
      </c>
      <c r="B58" s="387">
        <v>35</v>
      </c>
      <c r="C58" s="375">
        <v>35</v>
      </c>
      <c r="D58" s="375">
        <v>53</v>
      </c>
      <c r="E58" s="375">
        <v>48</v>
      </c>
      <c r="F58" s="375">
        <v>59</v>
      </c>
      <c r="G58" s="375">
        <v>54</v>
      </c>
      <c r="H58" s="375">
        <v>51</v>
      </c>
      <c r="I58" s="375">
        <v>66</v>
      </c>
      <c r="J58" s="375">
        <v>60</v>
      </c>
      <c r="K58" s="375">
        <v>51</v>
      </c>
      <c r="L58" s="375">
        <v>52</v>
      </c>
      <c r="M58" s="375">
        <v>65</v>
      </c>
      <c r="N58" s="178">
        <f t="shared" si="3"/>
        <v>629</v>
      </c>
      <c r="O58" s="177">
        <f t="shared" si="4"/>
        <v>52.416666666666664</v>
      </c>
      <c r="P58" s="176">
        <f t="shared" si="5"/>
        <v>0.93109318333209967</v>
      </c>
    </row>
    <row r="59" spans="1:16" s="32" customFormat="1" ht="15" customHeight="1">
      <c r="A59" s="402" t="s">
        <v>407</v>
      </c>
      <c r="B59" s="387">
        <v>11</v>
      </c>
      <c r="C59" s="375">
        <v>5</v>
      </c>
      <c r="D59" s="375">
        <v>13</v>
      </c>
      <c r="E59" s="375">
        <v>7</v>
      </c>
      <c r="F59" s="375">
        <v>17</v>
      </c>
      <c r="G59" s="375">
        <v>9</v>
      </c>
      <c r="H59" s="375">
        <v>6</v>
      </c>
      <c r="I59" s="375">
        <v>11</v>
      </c>
      <c r="J59" s="375">
        <v>46</v>
      </c>
      <c r="K59" s="375">
        <v>14</v>
      </c>
      <c r="L59" s="375">
        <v>25</v>
      </c>
      <c r="M59" s="375">
        <v>12</v>
      </c>
      <c r="N59" s="178">
        <f t="shared" si="3"/>
        <v>176</v>
      </c>
      <c r="O59" s="177">
        <f t="shared" si="4"/>
        <v>14.666666666666666</v>
      </c>
      <c r="P59" s="176">
        <f t="shared" si="5"/>
        <v>0.2605284582932425</v>
      </c>
    </row>
    <row r="60" spans="1:16" s="32" customFormat="1" ht="15" customHeight="1">
      <c r="A60" s="402" t="s">
        <v>408</v>
      </c>
      <c r="B60" s="387">
        <v>50</v>
      </c>
      <c r="C60" s="375">
        <v>80</v>
      </c>
      <c r="D60" s="375">
        <v>35</v>
      </c>
      <c r="E60" s="375">
        <v>55</v>
      </c>
      <c r="F60" s="375">
        <v>44</v>
      </c>
      <c r="G60" s="375">
        <v>69</v>
      </c>
      <c r="H60" s="375">
        <v>49</v>
      </c>
      <c r="I60" s="375">
        <v>58</v>
      </c>
      <c r="J60" s="375">
        <v>58</v>
      </c>
      <c r="K60" s="375">
        <v>57</v>
      </c>
      <c r="L60" s="375">
        <v>65</v>
      </c>
      <c r="M60" s="375">
        <v>70</v>
      </c>
      <c r="N60" s="178">
        <f t="shared" si="3"/>
        <v>690</v>
      </c>
      <c r="O60" s="177">
        <f t="shared" si="4"/>
        <v>57.5</v>
      </c>
      <c r="P60" s="176">
        <f t="shared" si="5"/>
        <v>1.0213899785360077</v>
      </c>
    </row>
    <row r="61" spans="1:16" s="32" customFormat="1" ht="15" customHeight="1">
      <c r="A61" s="402" t="s">
        <v>409</v>
      </c>
      <c r="B61" s="387">
        <v>4</v>
      </c>
      <c r="C61" s="375">
        <v>2</v>
      </c>
      <c r="D61" s="375">
        <v>7</v>
      </c>
      <c r="E61" s="375">
        <v>5</v>
      </c>
      <c r="F61" s="375">
        <v>9</v>
      </c>
      <c r="G61" s="375">
        <v>5</v>
      </c>
      <c r="H61" s="375">
        <v>6</v>
      </c>
      <c r="I61" s="375">
        <v>6</v>
      </c>
      <c r="J61" s="375">
        <v>7</v>
      </c>
      <c r="K61" s="375">
        <v>5</v>
      </c>
      <c r="L61" s="375">
        <v>7</v>
      </c>
      <c r="M61" s="375">
        <v>8</v>
      </c>
      <c r="N61" s="178">
        <f t="shared" si="3"/>
        <v>71</v>
      </c>
      <c r="O61" s="177">
        <f t="shared" si="4"/>
        <v>5.916666666666667</v>
      </c>
      <c r="P61" s="176">
        <f t="shared" si="5"/>
        <v>0.10509954851602397</v>
      </c>
    </row>
    <row r="62" spans="1:16" s="32" customFormat="1" ht="15" customHeight="1">
      <c r="A62" s="402" t="s">
        <v>410</v>
      </c>
      <c r="B62" s="387">
        <v>35</v>
      </c>
      <c r="C62" s="375">
        <v>33</v>
      </c>
      <c r="D62" s="375">
        <v>51</v>
      </c>
      <c r="E62" s="375">
        <v>42</v>
      </c>
      <c r="F62" s="375">
        <v>49</v>
      </c>
      <c r="G62" s="375">
        <v>46</v>
      </c>
      <c r="H62" s="375">
        <v>54</v>
      </c>
      <c r="I62" s="375">
        <v>67</v>
      </c>
      <c r="J62" s="375">
        <v>64</v>
      </c>
      <c r="K62" s="375">
        <v>37</v>
      </c>
      <c r="L62" s="375">
        <v>50</v>
      </c>
      <c r="M62" s="375">
        <v>55</v>
      </c>
      <c r="N62" s="178">
        <f t="shared" si="3"/>
        <v>583</v>
      </c>
      <c r="O62" s="177">
        <f t="shared" si="4"/>
        <v>48.583333333333336</v>
      </c>
      <c r="P62" s="176">
        <f t="shared" si="5"/>
        <v>0.86300051809636591</v>
      </c>
    </row>
    <row r="63" spans="1:16" s="32" customFormat="1" ht="15" customHeight="1">
      <c r="A63" s="402" t="s">
        <v>411</v>
      </c>
      <c r="B63" s="387">
        <v>29</v>
      </c>
      <c r="C63" s="375">
        <v>37</v>
      </c>
      <c r="D63" s="375">
        <v>35</v>
      </c>
      <c r="E63" s="375">
        <v>58</v>
      </c>
      <c r="F63" s="375">
        <v>70</v>
      </c>
      <c r="G63" s="375">
        <v>52</v>
      </c>
      <c r="H63" s="375">
        <v>62</v>
      </c>
      <c r="I63" s="375">
        <v>51</v>
      </c>
      <c r="J63" s="375">
        <v>74</v>
      </c>
      <c r="K63" s="375">
        <v>82</v>
      </c>
      <c r="L63" s="375">
        <v>75</v>
      </c>
      <c r="M63" s="375">
        <v>65</v>
      </c>
      <c r="N63" s="178">
        <f t="shared" si="3"/>
        <v>690</v>
      </c>
      <c r="O63" s="177">
        <f t="shared" si="4"/>
        <v>57.5</v>
      </c>
      <c r="P63" s="176">
        <f t="shared" si="5"/>
        <v>1.0213899785360077</v>
      </c>
    </row>
    <row r="64" spans="1:16" s="32" customFormat="1" ht="15" customHeight="1">
      <c r="A64" s="402" t="s">
        <v>412</v>
      </c>
      <c r="B64" s="387">
        <v>36</v>
      </c>
      <c r="C64" s="375">
        <v>27</v>
      </c>
      <c r="D64" s="375">
        <v>46</v>
      </c>
      <c r="E64" s="375">
        <v>39</v>
      </c>
      <c r="F64" s="375">
        <v>42</v>
      </c>
      <c r="G64" s="375">
        <v>44</v>
      </c>
      <c r="H64" s="375">
        <v>44</v>
      </c>
      <c r="I64" s="375">
        <v>64</v>
      </c>
      <c r="J64" s="375">
        <v>48</v>
      </c>
      <c r="K64" s="375">
        <v>60</v>
      </c>
      <c r="L64" s="375">
        <v>47</v>
      </c>
      <c r="M64" s="375">
        <v>58</v>
      </c>
      <c r="N64" s="178">
        <f t="shared" si="3"/>
        <v>555</v>
      </c>
      <c r="O64" s="177">
        <f t="shared" si="4"/>
        <v>46.25</v>
      </c>
      <c r="P64" s="176">
        <f t="shared" si="5"/>
        <v>0.82155280882244097</v>
      </c>
    </row>
    <row r="65" spans="1:16" s="32" customFormat="1" ht="15" customHeight="1">
      <c r="A65" s="402" t="s">
        <v>413</v>
      </c>
      <c r="B65" s="387">
        <v>43</v>
      </c>
      <c r="C65" s="375">
        <v>33</v>
      </c>
      <c r="D65" s="375">
        <v>67</v>
      </c>
      <c r="E65" s="375">
        <v>49</v>
      </c>
      <c r="F65" s="375">
        <v>47</v>
      </c>
      <c r="G65" s="375">
        <v>50</v>
      </c>
      <c r="H65" s="375">
        <v>44</v>
      </c>
      <c r="I65" s="375">
        <v>36</v>
      </c>
      <c r="J65" s="375">
        <v>47</v>
      </c>
      <c r="K65" s="375">
        <v>54</v>
      </c>
      <c r="L65" s="375">
        <v>44</v>
      </c>
      <c r="M65" s="375">
        <v>51</v>
      </c>
      <c r="N65" s="178">
        <f t="shared" si="3"/>
        <v>565</v>
      </c>
      <c r="O65" s="177">
        <f t="shared" si="4"/>
        <v>47.083333333333336</v>
      </c>
      <c r="P65" s="176">
        <f t="shared" si="5"/>
        <v>0.83635556213455708</v>
      </c>
    </row>
    <row r="66" spans="1:16" s="32" customFormat="1" ht="15" customHeight="1">
      <c r="A66" s="402" t="s">
        <v>414</v>
      </c>
      <c r="B66" s="387">
        <v>15</v>
      </c>
      <c r="C66" s="375">
        <v>14</v>
      </c>
      <c r="D66" s="375">
        <v>17</v>
      </c>
      <c r="E66" s="375">
        <v>26</v>
      </c>
      <c r="F66" s="375">
        <v>16</v>
      </c>
      <c r="G66" s="375">
        <v>19</v>
      </c>
      <c r="H66" s="375">
        <v>23</v>
      </c>
      <c r="I66" s="375">
        <v>34</v>
      </c>
      <c r="J66" s="375">
        <v>28</v>
      </c>
      <c r="K66" s="375">
        <v>27</v>
      </c>
      <c r="L66" s="375">
        <v>39</v>
      </c>
      <c r="M66" s="375">
        <v>38</v>
      </c>
      <c r="N66" s="178">
        <f t="shared" si="3"/>
        <v>296</v>
      </c>
      <c r="O66" s="177">
        <f t="shared" si="4"/>
        <v>24.666666666666668</v>
      </c>
      <c r="P66" s="176">
        <f t="shared" si="5"/>
        <v>0.43816149803863519</v>
      </c>
    </row>
    <row r="67" spans="1:16" s="32" customFormat="1" ht="15.75" customHeight="1">
      <c r="A67" s="402" t="s">
        <v>415</v>
      </c>
      <c r="B67" s="387">
        <v>15</v>
      </c>
      <c r="C67" s="375">
        <v>16</v>
      </c>
      <c r="D67" s="375">
        <v>8</v>
      </c>
      <c r="E67" s="375">
        <v>15</v>
      </c>
      <c r="F67" s="375">
        <v>23</v>
      </c>
      <c r="G67" s="375">
        <v>17</v>
      </c>
      <c r="H67" s="375">
        <v>14</v>
      </c>
      <c r="I67" s="375">
        <v>26</v>
      </c>
      <c r="J67" s="375">
        <v>15</v>
      </c>
      <c r="K67" s="375">
        <v>18</v>
      </c>
      <c r="L67" s="375">
        <v>13</v>
      </c>
      <c r="M67" s="375">
        <v>26</v>
      </c>
      <c r="N67" s="178">
        <f t="shared" si="3"/>
        <v>206</v>
      </c>
      <c r="O67" s="177">
        <f t="shared" si="4"/>
        <v>17.166666666666668</v>
      </c>
      <c r="P67" s="176">
        <f t="shared" si="5"/>
        <v>0.30493671822959068</v>
      </c>
    </row>
    <row r="68" spans="1:16" s="32" customFormat="1" ht="15.75" customHeight="1">
      <c r="A68" s="402" t="s">
        <v>416</v>
      </c>
      <c r="B68" s="387">
        <v>9</v>
      </c>
      <c r="C68" s="375">
        <v>9</v>
      </c>
      <c r="D68" s="375">
        <v>19</v>
      </c>
      <c r="E68" s="375">
        <v>9</v>
      </c>
      <c r="F68" s="375">
        <v>10</v>
      </c>
      <c r="G68" s="375">
        <v>17</v>
      </c>
      <c r="H68" s="375">
        <v>27</v>
      </c>
      <c r="I68" s="375">
        <v>5</v>
      </c>
      <c r="J68" s="375">
        <v>13</v>
      </c>
      <c r="K68" s="375">
        <v>10</v>
      </c>
      <c r="L68" s="375">
        <v>12</v>
      </c>
      <c r="M68" s="375">
        <v>24</v>
      </c>
      <c r="N68" s="178">
        <f t="shared" si="3"/>
        <v>164</v>
      </c>
      <c r="O68" s="177">
        <f t="shared" si="4"/>
        <v>13.666666666666666</v>
      </c>
      <c r="P68" s="176">
        <f t="shared" si="5"/>
        <v>0.2427651543187033</v>
      </c>
    </row>
    <row r="69" spans="1:16" s="32" customFormat="1" ht="15" customHeight="1">
      <c r="A69" s="402" t="s">
        <v>417</v>
      </c>
      <c r="B69" s="387">
        <v>61</v>
      </c>
      <c r="C69" s="375">
        <v>60</v>
      </c>
      <c r="D69" s="375">
        <v>121</v>
      </c>
      <c r="E69" s="375">
        <v>115</v>
      </c>
      <c r="F69" s="375">
        <v>82</v>
      </c>
      <c r="G69" s="375">
        <v>88</v>
      </c>
      <c r="H69" s="403">
        <v>107</v>
      </c>
      <c r="I69" s="375">
        <v>139</v>
      </c>
      <c r="J69" s="375">
        <v>139</v>
      </c>
      <c r="K69" s="375">
        <v>109</v>
      </c>
      <c r="L69" s="375">
        <v>101</v>
      </c>
      <c r="M69" s="375">
        <v>78</v>
      </c>
      <c r="N69" s="178">
        <f t="shared" si="3"/>
        <v>1200</v>
      </c>
      <c r="O69" s="177">
        <f t="shared" si="4"/>
        <v>100</v>
      </c>
      <c r="P69" s="176">
        <f t="shared" si="5"/>
        <v>1.7763303974539264</v>
      </c>
    </row>
    <row r="70" spans="1:16" s="32" customFormat="1" ht="15">
      <c r="A70" s="402" t="s">
        <v>418</v>
      </c>
      <c r="B70" s="387">
        <v>22</v>
      </c>
      <c r="C70" s="375">
        <v>35</v>
      </c>
      <c r="D70" s="375">
        <v>33</v>
      </c>
      <c r="E70" s="375">
        <v>36</v>
      </c>
      <c r="F70" s="375">
        <v>27</v>
      </c>
      <c r="G70" s="375">
        <v>33</v>
      </c>
      <c r="H70" s="403">
        <v>32</v>
      </c>
      <c r="I70" s="375">
        <v>37</v>
      </c>
      <c r="J70" s="375">
        <v>43</v>
      </c>
      <c r="K70" s="375">
        <v>42</v>
      </c>
      <c r="L70" s="375">
        <v>36</v>
      </c>
      <c r="M70" s="375">
        <v>38</v>
      </c>
      <c r="N70" s="178">
        <f t="shared" si="3"/>
        <v>414</v>
      </c>
      <c r="O70" s="177">
        <f t="shared" si="4"/>
        <v>34.5</v>
      </c>
      <c r="P70" s="176">
        <f t="shared" si="5"/>
        <v>0.61283398712160464</v>
      </c>
    </row>
    <row r="71" spans="1:16" s="32" customFormat="1" ht="15">
      <c r="A71" s="402" t="s">
        <v>419</v>
      </c>
      <c r="B71" s="387">
        <v>48</v>
      </c>
      <c r="C71" s="375">
        <v>32</v>
      </c>
      <c r="D71" s="375">
        <v>44</v>
      </c>
      <c r="E71" s="375">
        <v>37</v>
      </c>
      <c r="F71" s="375">
        <v>33</v>
      </c>
      <c r="G71" s="375">
        <v>46</v>
      </c>
      <c r="H71" s="403">
        <v>30</v>
      </c>
      <c r="I71" s="375">
        <v>41</v>
      </c>
      <c r="J71" s="375">
        <v>57</v>
      </c>
      <c r="K71" s="375">
        <v>56</v>
      </c>
      <c r="L71" s="375">
        <v>50</v>
      </c>
      <c r="M71" s="375">
        <v>42</v>
      </c>
      <c r="N71" s="178">
        <f t="shared" ref="N71:N72" si="6">SUM(B71:M71)</f>
        <v>516</v>
      </c>
      <c r="O71" s="177">
        <f t="shared" si="4"/>
        <v>43</v>
      </c>
      <c r="P71" s="176">
        <f t="shared" si="5"/>
        <v>0.76382207090518839</v>
      </c>
    </row>
    <row r="72" spans="1:16" s="32" customFormat="1" ht="15.75" thickBot="1">
      <c r="A72" s="409" t="s">
        <v>420</v>
      </c>
      <c r="B72" s="410">
        <v>24</v>
      </c>
      <c r="C72" s="391">
        <v>22</v>
      </c>
      <c r="D72" s="411">
        <v>10</v>
      </c>
      <c r="E72" s="411">
        <v>21</v>
      </c>
      <c r="F72" s="411">
        <v>15</v>
      </c>
      <c r="G72" s="411">
        <v>38</v>
      </c>
      <c r="H72" s="412">
        <v>11</v>
      </c>
      <c r="I72" s="411">
        <v>29</v>
      </c>
      <c r="J72" s="391">
        <v>21</v>
      </c>
      <c r="K72" s="375">
        <v>27</v>
      </c>
      <c r="L72" s="391">
        <v>25</v>
      </c>
      <c r="M72" s="391">
        <v>24</v>
      </c>
      <c r="N72" s="175">
        <f t="shared" si="6"/>
        <v>267</v>
      </c>
      <c r="O72" s="174">
        <f t="shared" si="4"/>
        <v>22.25</v>
      </c>
      <c r="P72" s="173">
        <f t="shared" si="5"/>
        <v>0.39523351343349861</v>
      </c>
    </row>
    <row r="73" spans="1:16" s="32" customFormat="1" ht="15.75" thickBot="1">
      <c r="A73" s="172" t="s">
        <v>5</v>
      </c>
      <c r="B73" s="171">
        <f t="shared" ref="B73:N73" si="7">SUM(B7:B72)</f>
        <v>4328</v>
      </c>
      <c r="C73" s="171">
        <f t="shared" si="7"/>
        <v>4796</v>
      </c>
      <c r="D73" s="171">
        <f t="shared" si="7"/>
        <v>5719</v>
      </c>
      <c r="E73" s="171">
        <f t="shared" si="7"/>
        <v>5513</v>
      </c>
      <c r="F73" s="171">
        <f t="shared" si="7"/>
        <v>5181</v>
      </c>
      <c r="G73" s="171">
        <f t="shared" si="7"/>
        <v>5740</v>
      </c>
      <c r="H73" s="171">
        <f t="shared" si="7"/>
        <v>4844</v>
      </c>
      <c r="I73" s="171">
        <f t="shared" si="7"/>
        <v>5899</v>
      </c>
      <c r="J73" s="171">
        <f t="shared" si="7"/>
        <v>6356</v>
      </c>
      <c r="K73" s="171">
        <f t="shared" si="7"/>
        <v>6369</v>
      </c>
      <c r="L73" s="171">
        <f t="shared" si="7"/>
        <v>6864</v>
      </c>
      <c r="M73" s="169">
        <f t="shared" si="7"/>
        <v>5946</v>
      </c>
      <c r="N73" s="170">
        <f t="shared" si="7"/>
        <v>67555</v>
      </c>
      <c r="O73" s="169">
        <f t="shared" si="4"/>
        <v>5629.583333333333</v>
      </c>
      <c r="P73" s="168">
        <f>SUM(P7:P72)</f>
        <v>99.999999999999972</v>
      </c>
    </row>
    <row r="74" spans="1:16" s="32" customFormat="1" ht="15">
      <c r="A74" s="167"/>
      <c r="B74" s="165"/>
      <c r="C74" s="165"/>
      <c r="D74" s="165"/>
      <c r="E74" s="165"/>
      <c r="F74" s="165"/>
      <c r="G74" s="46"/>
      <c r="H74" s="165"/>
      <c r="I74" s="165"/>
      <c r="J74" s="165"/>
      <c r="K74" s="165"/>
      <c r="L74" s="165"/>
      <c r="M74" s="166"/>
      <c r="N74" s="166"/>
      <c r="O74" s="44"/>
      <c r="P74" s="44"/>
    </row>
    <row r="75" spans="1:16" ht="30">
      <c r="A75" s="453" t="s">
        <v>421</v>
      </c>
    </row>
    <row r="76" spans="1:16" ht="60">
      <c r="A76" s="449" t="s">
        <v>422</v>
      </c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zoomScale="90" zoomScaleNormal="90" workbookViewId="0">
      <selection activeCell="V17" sqref="V17"/>
    </sheetView>
  </sheetViews>
  <sheetFormatPr defaultRowHeight="15"/>
  <cols>
    <col min="1" max="1" width="19.140625" bestFit="1" customWidth="1"/>
    <col min="2" max="2" width="12" bestFit="1" customWidth="1"/>
    <col min="3" max="3" width="14" customWidth="1"/>
    <col min="4" max="4" width="9.140625" style="6"/>
  </cols>
  <sheetData>
    <row r="1" spans="1:8">
      <c r="A1" s="23" t="s">
        <v>0</v>
      </c>
      <c r="B1" s="23" t="s">
        <v>1</v>
      </c>
      <c r="C1" s="23" t="s">
        <v>2</v>
      </c>
      <c r="D1" s="10" t="s">
        <v>3</v>
      </c>
    </row>
    <row r="2" spans="1:8">
      <c r="A2" s="15" t="s">
        <v>4</v>
      </c>
      <c r="B2" s="21">
        <v>15339</v>
      </c>
      <c r="C2" s="22"/>
      <c r="D2" s="6">
        <v>33056.199999999997</v>
      </c>
    </row>
    <row r="3" spans="1:8">
      <c r="A3" s="15">
        <v>2018</v>
      </c>
      <c r="B3" s="21">
        <v>24639</v>
      </c>
      <c r="C3" s="24">
        <f>((B3-B2)/B2)*100</f>
        <v>60.629767259925686</v>
      </c>
      <c r="D3" s="6">
        <v>33056.199999999997</v>
      </c>
    </row>
    <row r="4" spans="1:8">
      <c r="A4" s="15">
        <v>2019</v>
      </c>
      <c r="B4" s="21">
        <v>29569</v>
      </c>
      <c r="C4" s="24">
        <f>((B4-B3)/B3)*100</f>
        <v>20.008928933804132</v>
      </c>
      <c r="D4" s="6">
        <v>33056.199999999997</v>
      </c>
    </row>
    <row r="5" spans="1:8">
      <c r="A5" s="15">
        <v>2020</v>
      </c>
      <c r="B5" s="21">
        <v>39523</v>
      </c>
      <c r="C5" s="24">
        <f t="shared" ref="C5:C8" si="0">((B5-B4)/B4)*100</f>
        <v>33.663634211505297</v>
      </c>
      <c r="D5" s="6">
        <v>33056.199999999997</v>
      </c>
    </row>
    <row r="6" spans="1:8">
      <c r="A6" s="15">
        <v>2021</v>
      </c>
      <c r="B6" s="21">
        <v>56211</v>
      </c>
      <c r="C6" s="24">
        <f t="shared" si="0"/>
        <v>42.223515421400201</v>
      </c>
      <c r="D6" s="6">
        <v>33056.199999999997</v>
      </c>
    </row>
    <row r="7" spans="1:8">
      <c r="A7" s="15">
        <v>2022</v>
      </c>
      <c r="B7" s="21">
        <v>46103</v>
      </c>
      <c r="C7" s="24">
        <f t="shared" si="0"/>
        <v>-17.982245467968902</v>
      </c>
    </row>
    <row r="8" spans="1:8">
      <c r="A8" s="15">
        <v>2023</v>
      </c>
      <c r="B8" s="21">
        <v>59924</v>
      </c>
      <c r="C8" s="24">
        <f t="shared" si="0"/>
        <v>29.978526343188079</v>
      </c>
    </row>
    <row r="9" spans="1:8">
      <c r="A9" s="15">
        <v>2024</v>
      </c>
      <c r="B9" s="21">
        <v>70366</v>
      </c>
      <c r="C9" s="24">
        <f>((B9-B8)/B8)*100</f>
        <v>17.425405513650624</v>
      </c>
    </row>
    <row r="10" spans="1:8">
      <c r="A10" s="302">
        <v>2025</v>
      </c>
      <c r="B10" s="308">
        <v>71995</v>
      </c>
      <c r="C10" s="24">
        <f>((B10-B9)/B9)*100</f>
        <v>2.3150385129181705</v>
      </c>
    </row>
    <row r="11" spans="1:8">
      <c r="A11" s="15" t="s">
        <v>5</v>
      </c>
      <c r="B11" s="21">
        <f>SUM(B2:B10)</f>
        <v>413669</v>
      </c>
      <c r="C11" s="14"/>
    </row>
    <row r="12" spans="1:8">
      <c r="A12" s="13" t="s">
        <v>6</v>
      </c>
      <c r="B12" s="21">
        <f>AVERAGE(B2:B10)</f>
        <v>45963.222222222219</v>
      </c>
      <c r="C12" s="14"/>
    </row>
    <row r="13" spans="1:8">
      <c r="A13" s="26" t="s">
        <v>7</v>
      </c>
      <c r="B13" s="26"/>
      <c r="C13" s="16"/>
      <c r="D13" s="4"/>
      <c r="E13" s="4"/>
      <c r="F13" s="4"/>
      <c r="G13" s="4"/>
      <c r="H13" s="4"/>
    </row>
    <row r="14" spans="1:8">
      <c r="A14" s="26" t="s">
        <v>8</v>
      </c>
      <c r="B14" s="26"/>
      <c r="C14" s="16"/>
      <c r="D14" s="4"/>
      <c r="E14" s="4"/>
      <c r="F14" s="4"/>
      <c r="G14" s="4"/>
      <c r="H14" s="4"/>
    </row>
    <row r="15" spans="1:8">
      <c r="D15" s="4"/>
      <c r="E15" s="4"/>
      <c r="F15" s="4"/>
      <c r="G15" s="4"/>
      <c r="H15" s="4"/>
    </row>
    <row r="16" spans="1:8">
      <c r="A16" s="4"/>
      <c r="B16" s="4"/>
      <c r="C16" s="4"/>
      <c r="D16" s="4"/>
      <c r="G16" s="4"/>
      <c r="H16" s="4"/>
    </row>
    <row r="17" spans="1:8">
      <c r="A17" s="17" t="s">
        <v>0</v>
      </c>
      <c r="B17" s="17" t="s">
        <v>1</v>
      </c>
      <c r="C17" s="17" t="s">
        <v>9</v>
      </c>
      <c r="D17" s="25"/>
      <c r="G17" s="4"/>
      <c r="H17" s="4"/>
    </row>
    <row r="18" spans="1:8">
      <c r="A18" s="18" t="s">
        <v>10</v>
      </c>
      <c r="B18" s="19">
        <v>15339</v>
      </c>
      <c r="C18" s="6"/>
      <c r="D18" s="304"/>
      <c r="G18" s="4"/>
      <c r="H18" s="4"/>
    </row>
    <row r="19" spans="1:8">
      <c r="A19" s="18">
        <v>2018</v>
      </c>
      <c r="B19" s="19">
        <v>24639</v>
      </c>
      <c r="C19" s="20">
        <v>60.629767259925686</v>
      </c>
      <c r="D19" s="304"/>
      <c r="G19" s="4"/>
      <c r="H19" s="4"/>
    </row>
    <row r="20" spans="1:8">
      <c r="A20" s="18">
        <v>2019</v>
      </c>
      <c r="B20" s="19">
        <v>29569</v>
      </c>
      <c r="C20" s="20">
        <v>20.008928933804132</v>
      </c>
      <c r="D20" s="304"/>
      <c r="G20" s="4"/>
      <c r="H20" s="4"/>
    </row>
    <row r="21" spans="1:8">
      <c r="A21" s="18">
        <v>2020</v>
      </c>
      <c r="B21" s="19">
        <v>39523</v>
      </c>
      <c r="C21" s="20">
        <v>33.663634211505297</v>
      </c>
      <c r="D21" s="304"/>
      <c r="G21" s="4"/>
      <c r="H21" s="4"/>
    </row>
    <row r="22" spans="1:8">
      <c r="A22" s="18">
        <v>2021</v>
      </c>
      <c r="B22" s="19">
        <v>56211</v>
      </c>
      <c r="C22" s="20">
        <v>42.223515421400201</v>
      </c>
      <c r="D22" s="304"/>
      <c r="G22" s="4"/>
      <c r="H22" s="4"/>
    </row>
    <row r="23" spans="1:8">
      <c r="A23" s="18">
        <v>2022</v>
      </c>
      <c r="B23" s="19">
        <v>46103</v>
      </c>
      <c r="C23" s="20">
        <v>-17.982245467968902</v>
      </c>
      <c r="D23" s="304"/>
      <c r="G23" s="4"/>
      <c r="H23" s="4"/>
    </row>
    <row r="24" spans="1:8">
      <c r="A24" s="18">
        <v>2023</v>
      </c>
      <c r="B24" s="19">
        <v>59924</v>
      </c>
      <c r="C24" s="20">
        <v>29.978526343188079</v>
      </c>
      <c r="G24" s="4"/>
      <c r="H24" s="4"/>
    </row>
    <row r="25" spans="1:8">
      <c r="A25" s="18">
        <v>2024</v>
      </c>
      <c r="B25" s="19">
        <v>70366</v>
      </c>
      <c r="C25" s="20">
        <v>17.425405513650624</v>
      </c>
      <c r="G25" s="4"/>
      <c r="H25" s="4"/>
    </row>
    <row r="26" spans="1:8">
      <c r="A26" s="303">
        <v>2025</v>
      </c>
      <c r="B26" s="304">
        <v>71995</v>
      </c>
      <c r="C26" s="305">
        <v>2.3199999999999998</v>
      </c>
      <c r="G26" s="4"/>
      <c r="H26" s="4"/>
    </row>
    <row r="27" spans="1:8">
      <c r="A27" s="4"/>
      <c r="B27" s="4"/>
      <c r="C27" s="4"/>
      <c r="D27" s="4"/>
      <c r="G27" s="4"/>
      <c r="H27" s="4"/>
    </row>
    <row r="28" spans="1:8">
      <c r="A28" s="4"/>
      <c r="B28" s="4"/>
      <c r="C28" s="4"/>
      <c r="D28" s="4"/>
      <c r="G28" s="4"/>
      <c r="H28" s="4"/>
    </row>
    <row r="29" spans="1:8">
      <c r="A29" s="4"/>
      <c r="B29" s="4"/>
      <c r="C29" s="4"/>
      <c r="D29" s="4"/>
      <c r="G29" s="4"/>
      <c r="H29" s="4"/>
    </row>
    <row r="30" spans="1:8">
      <c r="A30" s="4"/>
      <c r="B30" s="4"/>
      <c r="C30" s="4"/>
      <c r="D30" s="4"/>
      <c r="G30" s="4"/>
      <c r="H30" s="4"/>
    </row>
    <row r="31" spans="1:8">
      <c r="D31" s="4"/>
      <c r="E31" s="4"/>
      <c r="F31" s="4"/>
      <c r="G31" s="4"/>
      <c r="H31" s="4"/>
    </row>
    <row r="32" spans="1:8">
      <c r="D32" s="4"/>
      <c r="E32" s="4"/>
      <c r="F32" s="4"/>
      <c r="G32" s="4"/>
      <c r="H32" s="4"/>
    </row>
    <row r="33" spans="4:8">
      <c r="D33" s="4"/>
      <c r="E33" s="4"/>
      <c r="F33" s="4"/>
      <c r="G33" s="4"/>
      <c r="H33" s="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workbookViewId="0">
      <selection activeCell="F30" sqref="F30"/>
    </sheetView>
  </sheetViews>
  <sheetFormatPr defaultRowHeight="15"/>
  <cols>
    <col min="1" max="1" width="10.85546875" customWidth="1"/>
    <col min="2" max="2" width="11.85546875" bestFit="1" customWidth="1"/>
    <col min="3" max="3" width="23.42578125" customWidth="1"/>
  </cols>
  <sheetData>
    <row r="1" spans="1:4">
      <c r="A1" s="1" t="s">
        <v>11</v>
      </c>
    </row>
    <row r="2" spans="1:4">
      <c r="A2" s="5" t="s">
        <v>12</v>
      </c>
    </row>
    <row r="3" spans="1:4">
      <c r="A3" s="1"/>
    </row>
    <row r="4" spans="1:4">
      <c r="A4" s="1" t="s">
        <v>13</v>
      </c>
    </row>
    <row r="5" spans="1:4" ht="15.75" thickBot="1"/>
    <row r="6" spans="1:4" ht="15.75" thickBot="1">
      <c r="A6" s="7" t="s">
        <v>14</v>
      </c>
      <c r="B6" s="8" t="s">
        <v>1</v>
      </c>
      <c r="C6" s="8" t="s">
        <v>2</v>
      </c>
    </row>
    <row r="7" spans="1:4" ht="15.75" thickBot="1">
      <c r="A7" s="28">
        <v>45658</v>
      </c>
      <c r="B7" s="309">
        <v>6307</v>
      </c>
      <c r="C7" s="29">
        <f>((B7-4354)/4354)*100</f>
        <v>44.855305466237944</v>
      </c>
    </row>
    <row r="8" spans="1:4" ht="15.75" thickBot="1">
      <c r="A8" s="28">
        <v>45689</v>
      </c>
      <c r="B8" s="310">
        <v>7249</v>
      </c>
      <c r="C8" s="30">
        <f>((B8-B7)/B7)*100</f>
        <v>14.935785635008719</v>
      </c>
    </row>
    <row r="9" spans="1:4" ht="15.75" thickBot="1">
      <c r="A9" s="28">
        <v>45717</v>
      </c>
      <c r="B9" s="311">
        <v>6677</v>
      </c>
      <c r="C9" s="30">
        <f t="shared" ref="C9:C18" si="0">((B9-B8)/B8)*100</f>
        <v>-7.8907435508345971</v>
      </c>
    </row>
    <row r="10" spans="1:4" ht="15.75" thickBot="1">
      <c r="A10" s="28">
        <v>45748</v>
      </c>
      <c r="B10" s="311">
        <v>6771</v>
      </c>
      <c r="C10" s="30">
        <f t="shared" si="0"/>
        <v>1.4078178822824621</v>
      </c>
    </row>
    <row r="11" spans="1:4" ht="15.75" thickBot="1">
      <c r="A11" s="28">
        <v>45778</v>
      </c>
      <c r="B11" s="312">
        <v>6308</v>
      </c>
      <c r="C11" s="30">
        <f t="shared" si="0"/>
        <v>-6.837985526510117</v>
      </c>
    </row>
    <row r="12" spans="1:4" ht="15.75" thickBot="1">
      <c r="A12" s="28">
        <v>45809</v>
      </c>
      <c r="B12" s="311">
        <v>5155</v>
      </c>
      <c r="C12" s="30">
        <f t="shared" si="0"/>
        <v>-18.278376664552948</v>
      </c>
    </row>
    <row r="13" spans="1:4" ht="15.75" thickBot="1">
      <c r="A13" s="28">
        <v>45839</v>
      </c>
      <c r="B13" s="312">
        <v>6101</v>
      </c>
      <c r="C13" s="30">
        <f t="shared" si="0"/>
        <v>18.351115421920465</v>
      </c>
    </row>
    <row r="14" spans="1:4" ht="15.75" thickBot="1">
      <c r="A14" s="28">
        <v>45870</v>
      </c>
      <c r="B14" s="312">
        <v>5561</v>
      </c>
      <c r="C14" s="30">
        <f t="shared" si="0"/>
        <v>-8.8510080314702506</v>
      </c>
      <c r="D14" t="s">
        <v>15</v>
      </c>
    </row>
    <row r="15" spans="1:4" ht="15.75" thickBot="1">
      <c r="A15" s="28">
        <v>45901</v>
      </c>
      <c r="B15" s="312">
        <v>5890</v>
      </c>
      <c r="C15" s="30">
        <f t="shared" si="0"/>
        <v>5.9162021219205174</v>
      </c>
    </row>
    <row r="16" spans="1:4" ht="15.75" thickBot="1">
      <c r="A16" s="28">
        <v>45931</v>
      </c>
      <c r="B16" s="312">
        <v>6118</v>
      </c>
      <c r="C16" s="30">
        <f t="shared" si="0"/>
        <v>3.870967741935484</v>
      </c>
    </row>
    <row r="17" spans="1:3" ht="15.75" thickBot="1">
      <c r="A17" s="28">
        <v>45962</v>
      </c>
      <c r="B17" s="312">
        <v>5123</v>
      </c>
      <c r="C17" s="30">
        <f t="shared" si="0"/>
        <v>-16.263484798953908</v>
      </c>
    </row>
    <row r="18" spans="1:3" ht="15.75" thickBot="1">
      <c r="A18" s="28">
        <v>45992</v>
      </c>
      <c r="B18" s="313">
        <v>4735</v>
      </c>
      <c r="C18" s="31">
        <f t="shared" si="0"/>
        <v>-7.5736872926019911</v>
      </c>
    </row>
    <row r="19" spans="1:3" ht="15.75" thickBot="1">
      <c r="A19" s="9" t="s">
        <v>5</v>
      </c>
      <c r="B19" s="11">
        <f>SUM(B7:B18)</f>
        <v>71995</v>
      </c>
    </row>
    <row r="20" spans="1:3" ht="15.75" thickBot="1">
      <c r="A20" s="9" t="s">
        <v>3</v>
      </c>
      <c r="B20" s="12">
        <f>AVERAGE(B7:B18)</f>
        <v>5999.583333333333</v>
      </c>
    </row>
    <row r="21" spans="1:3">
      <c r="A21" s="27" t="s">
        <v>7</v>
      </c>
    </row>
    <row r="22" spans="1:3">
      <c r="A22" s="2"/>
    </row>
    <row r="23" spans="1:3">
      <c r="A23" s="3"/>
    </row>
    <row r="24" spans="1:3">
      <c r="A24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6"/>
  <sheetViews>
    <sheetView zoomScale="80" zoomScaleNormal="80" workbookViewId="0">
      <selection activeCell="P8" sqref="P8"/>
    </sheetView>
  </sheetViews>
  <sheetFormatPr defaultRowHeight="15"/>
  <cols>
    <col min="1" max="1" width="66.5703125" style="32" customWidth="1"/>
    <col min="2" max="2" width="12" style="32" customWidth="1"/>
    <col min="3" max="3" width="8.28515625" style="32" customWidth="1"/>
    <col min="4" max="6" width="12.28515625" style="32" bestFit="1" customWidth="1"/>
    <col min="7" max="7" width="12.28515625" style="80" bestFit="1" customWidth="1"/>
    <col min="8" max="8" width="8.28515625" style="32" customWidth="1"/>
    <col min="9" max="9" width="9.28515625" style="32" bestFit="1" customWidth="1"/>
    <col min="10" max="10" width="9.28515625" style="32" customWidth="1"/>
    <col min="11" max="11" width="9.85546875" style="32" customWidth="1"/>
    <col min="12" max="12" width="15.85546875" style="32" customWidth="1"/>
    <col min="13" max="15" width="9.140625" style="32" customWidth="1"/>
    <col min="16" max="16" width="22" style="32" bestFit="1" customWidth="1"/>
    <col min="17" max="17" width="11" style="32" bestFit="1" customWidth="1"/>
    <col min="18" max="18" width="6.85546875" style="32" bestFit="1" customWidth="1"/>
    <col min="19" max="19" width="9.140625" style="32" customWidth="1"/>
    <col min="20" max="16384" width="9.140625" style="32"/>
  </cols>
  <sheetData>
    <row r="1" spans="1:27">
      <c r="A1" s="70" t="s">
        <v>16</v>
      </c>
      <c r="B1" s="70"/>
      <c r="C1" s="70"/>
      <c r="D1" s="70"/>
      <c r="M1" s="68"/>
      <c r="N1" s="68"/>
      <c r="O1" s="68"/>
      <c r="P1" s="68"/>
      <c r="Q1" s="68"/>
      <c r="R1" s="68"/>
    </row>
    <row r="2" spans="1:27">
      <c r="A2" s="70" t="s">
        <v>12</v>
      </c>
      <c r="B2" s="70"/>
      <c r="C2" s="70"/>
      <c r="D2" s="70"/>
      <c r="M2" s="68"/>
      <c r="N2" s="68"/>
      <c r="O2" s="68"/>
      <c r="P2" s="68"/>
      <c r="Q2" s="68"/>
      <c r="R2" s="68"/>
    </row>
    <row r="3" spans="1:27" ht="15.75" thickBot="1">
      <c r="M3" s="68"/>
      <c r="N3" s="68"/>
      <c r="O3" s="68"/>
      <c r="P3" s="68"/>
      <c r="Q3" s="68"/>
      <c r="R3" s="68"/>
    </row>
    <row r="4" spans="1:27" ht="74.25" customHeight="1" thickBot="1">
      <c r="A4" s="442" t="s">
        <v>17</v>
      </c>
      <c r="B4" s="443" t="s">
        <v>18</v>
      </c>
      <c r="C4" s="425" t="s">
        <v>19</v>
      </c>
      <c r="D4" s="443" t="s">
        <v>20</v>
      </c>
      <c r="E4" s="425" t="s">
        <v>21</v>
      </c>
      <c r="F4" s="443" t="s">
        <v>22</v>
      </c>
      <c r="G4" s="425" t="s">
        <v>23</v>
      </c>
      <c r="H4" s="444" t="s">
        <v>24</v>
      </c>
      <c r="I4" s="439" t="s">
        <v>5</v>
      </c>
      <c r="J4" s="429" t="s">
        <v>3</v>
      </c>
      <c r="K4" s="430" t="s">
        <v>25</v>
      </c>
      <c r="L4" s="431" t="s">
        <v>26</v>
      </c>
      <c r="M4" s="68"/>
      <c r="N4" s="68"/>
      <c r="O4" s="68"/>
      <c r="P4" s="68"/>
      <c r="Q4" s="68"/>
      <c r="R4" s="68"/>
    </row>
    <row r="5" spans="1:27" ht="16.5" thickBot="1">
      <c r="A5" s="440" t="s">
        <v>27</v>
      </c>
      <c r="B5" s="441">
        <v>167</v>
      </c>
      <c r="C5" s="414">
        <v>125</v>
      </c>
      <c r="D5" s="134">
        <v>138</v>
      </c>
      <c r="E5" s="134">
        <v>206</v>
      </c>
      <c r="F5" s="134">
        <v>135</v>
      </c>
      <c r="G5" s="415">
        <v>57</v>
      </c>
      <c r="H5" s="416">
        <v>236</v>
      </c>
      <c r="I5" s="413">
        <f>SUM(B5:H5)</f>
        <v>1064</v>
      </c>
      <c r="J5" s="81">
        <f>AVERAGE(B5:H5)</f>
        <v>152</v>
      </c>
      <c r="K5" s="64">
        <f>I5/I$13*100</f>
        <v>0.28473179282015604</v>
      </c>
      <c r="L5" s="428">
        <f>(B5-C5)/C5*100</f>
        <v>33.6</v>
      </c>
      <c r="M5" s="68"/>
      <c r="N5" s="68"/>
      <c r="O5" s="68"/>
      <c r="P5" s="68"/>
      <c r="Q5" s="68"/>
      <c r="R5" s="68"/>
    </row>
    <row r="6" spans="1:27" ht="16.5" thickBot="1">
      <c r="A6" s="426" t="s">
        <v>28</v>
      </c>
      <c r="B6" s="417">
        <v>14290</v>
      </c>
      <c r="C6" s="418">
        <v>17651</v>
      </c>
      <c r="D6" s="133">
        <v>20813</v>
      </c>
      <c r="E6" s="133">
        <v>13960</v>
      </c>
      <c r="F6" s="133">
        <v>21606</v>
      </c>
      <c r="G6" s="419">
        <v>17390</v>
      </c>
      <c r="H6" s="420">
        <v>15224</v>
      </c>
      <c r="I6" s="413">
        <f t="shared" ref="I6:I12" si="0">SUM(B6:H6)</f>
        <v>120934</v>
      </c>
      <c r="J6" s="81">
        <f t="shared" ref="J6:J13" si="1">AVERAGE(B6:H6)</f>
        <v>17276.285714285714</v>
      </c>
      <c r="K6" s="82">
        <f t="shared" ref="K6:K13" si="2">I6/I$13*100</f>
        <v>32.362551346722505</v>
      </c>
      <c r="L6" s="428">
        <f t="shared" ref="L6:L11" si="3">(B6-C6)/C6*100</f>
        <v>-19.041414084187867</v>
      </c>
      <c r="M6" s="68"/>
      <c r="N6" s="68"/>
      <c r="O6" s="68"/>
      <c r="P6" s="68"/>
      <c r="Q6" s="68"/>
      <c r="R6" s="68"/>
    </row>
    <row r="7" spans="1:27" ht="16.5" thickBot="1">
      <c r="A7" s="426" t="s">
        <v>29</v>
      </c>
      <c r="B7" s="417">
        <v>6870</v>
      </c>
      <c r="C7" s="418">
        <v>3966</v>
      </c>
      <c r="D7" s="421"/>
      <c r="E7" s="421"/>
      <c r="F7" s="421"/>
      <c r="G7" s="421"/>
      <c r="H7" s="422"/>
      <c r="I7" s="413">
        <f t="shared" si="0"/>
        <v>10836</v>
      </c>
      <c r="J7" s="81">
        <f t="shared" si="1"/>
        <v>5418</v>
      </c>
      <c r="K7" s="82">
        <f t="shared" si="2"/>
        <v>2.8997685216157993</v>
      </c>
      <c r="L7" s="428">
        <f t="shared" si="3"/>
        <v>73.222390317700459</v>
      </c>
      <c r="M7" s="68"/>
      <c r="N7" s="68"/>
      <c r="O7" s="68"/>
      <c r="P7" s="68"/>
      <c r="Q7" s="68"/>
      <c r="R7" s="68"/>
    </row>
    <row r="8" spans="1:27" ht="16.5" thickBot="1">
      <c r="A8" s="426" t="s">
        <v>30</v>
      </c>
      <c r="B8" s="417">
        <v>15630</v>
      </c>
      <c r="C8" s="418">
        <v>15777</v>
      </c>
      <c r="D8" s="133">
        <v>10819</v>
      </c>
      <c r="E8" s="133">
        <v>8856</v>
      </c>
      <c r="F8" s="133">
        <v>10675</v>
      </c>
      <c r="G8" s="419">
        <v>5889</v>
      </c>
      <c r="H8" s="420">
        <v>2141</v>
      </c>
      <c r="I8" s="413">
        <f t="shared" si="0"/>
        <v>69787</v>
      </c>
      <c r="J8" s="81">
        <f t="shared" si="1"/>
        <v>9969.5714285714294</v>
      </c>
      <c r="K8" s="82">
        <f t="shared" si="2"/>
        <v>18.675354911222019</v>
      </c>
      <c r="L8" s="428">
        <f t="shared" si="3"/>
        <v>-0.93173607149648219</v>
      </c>
      <c r="M8" s="66"/>
      <c r="N8" s="68"/>
      <c r="O8" s="68"/>
      <c r="P8" s="68"/>
      <c r="Q8" s="68"/>
      <c r="R8" s="68"/>
    </row>
    <row r="9" spans="1:27" ht="16.5" thickBot="1">
      <c r="A9" s="426" t="s">
        <v>31</v>
      </c>
      <c r="B9" s="417">
        <v>3532</v>
      </c>
      <c r="C9" s="418">
        <v>4881</v>
      </c>
      <c r="D9" s="133">
        <v>746</v>
      </c>
      <c r="E9" s="133">
        <v>67</v>
      </c>
      <c r="F9" s="133">
        <v>30</v>
      </c>
      <c r="G9" s="419">
        <v>51</v>
      </c>
      <c r="H9" s="420">
        <v>51</v>
      </c>
      <c r="I9" s="413">
        <f t="shared" si="0"/>
        <v>9358</v>
      </c>
      <c r="J9" s="81">
        <f t="shared" si="1"/>
        <v>1336.8571428571429</v>
      </c>
      <c r="K9" s="82">
        <f t="shared" si="2"/>
        <v>2.504248230461485</v>
      </c>
      <c r="L9" s="428">
        <f t="shared" si="3"/>
        <v>-27.637779143618111</v>
      </c>
      <c r="M9" s="66"/>
      <c r="N9" s="68"/>
      <c r="O9" s="68"/>
      <c r="P9" s="68"/>
      <c r="Q9" s="68"/>
      <c r="R9" s="68"/>
    </row>
    <row r="10" spans="1:27" ht="16.5" thickBot="1">
      <c r="A10" s="426" t="s">
        <v>32</v>
      </c>
      <c r="B10" s="417">
        <v>28858</v>
      </c>
      <c r="C10" s="418">
        <v>25378</v>
      </c>
      <c r="D10" s="133">
        <v>25924</v>
      </c>
      <c r="E10" s="133">
        <v>21294</v>
      </c>
      <c r="F10" s="133">
        <v>22971</v>
      </c>
      <c r="G10" s="419">
        <v>15167</v>
      </c>
      <c r="H10" s="420">
        <v>9982</v>
      </c>
      <c r="I10" s="413">
        <f t="shared" si="0"/>
        <v>149574</v>
      </c>
      <c r="J10" s="81">
        <f t="shared" si="1"/>
        <v>21367.714285714286</v>
      </c>
      <c r="K10" s="82">
        <f t="shared" si="2"/>
        <v>40.026760506843999</v>
      </c>
      <c r="L10" s="428">
        <f t="shared" si="3"/>
        <v>13.712664512569942</v>
      </c>
      <c r="M10" s="66"/>
      <c r="N10" s="65"/>
      <c r="O10" s="68"/>
      <c r="P10" s="68"/>
      <c r="Q10" s="68"/>
      <c r="R10" s="68"/>
    </row>
    <row r="11" spans="1:27" ht="16.5" thickBot="1">
      <c r="A11" s="427" t="s">
        <v>33</v>
      </c>
      <c r="B11" s="423">
        <v>2060</v>
      </c>
      <c r="C11" s="418">
        <v>2582</v>
      </c>
      <c r="D11" s="133">
        <v>1484</v>
      </c>
      <c r="E11" s="133">
        <v>1720</v>
      </c>
      <c r="F11" s="133">
        <v>794</v>
      </c>
      <c r="G11" s="419">
        <v>969</v>
      </c>
      <c r="H11" s="420">
        <v>1935</v>
      </c>
      <c r="I11" s="413">
        <f t="shared" si="0"/>
        <v>11544</v>
      </c>
      <c r="J11" s="81">
        <f t="shared" si="1"/>
        <v>1649.1428571428571</v>
      </c>
      <c r="K11" s="82">
        <f>I11/I$13*100</f>
        <v>3.0892329100713165</v>
      </c>
      <c r="L11" s="428">
        <f t="shared" si="3"/>
        <v>-20.216886134779241</v>
      </c>
      <c r="M11" s="66"/>
      <c r="N11" s="65"/>
      <c r="O11" s="68"/>
      <c r="P11" s="68"/>
      <c r="Q11" s="68"/>
      <c r="R11" s="68"/>
    </row>
    <row r="12" spans="1:27" ht="15.75" thickBot="1">
      <c r="A12" s="427" t="s">
        <v>34</v>
      </c>
      <c r="B12" s="338">
        <v>588</v>
      </c>
      <c r="C12" s="338"/>
      <c r="D12" s="338"/>
      <c r="E12" s="338"/>
      <c r="F12" s="338"/>
      <c r="G12" s="338"/>
      <c r="H12" s="424"/>
      <c r="I12" s="413">
        <f t="shared" si="0"/>
        <v>588</v>
      </c>
      <c r="J12" s="81">
        <f t="shared" si="1"/>
        <v>588</v>
      </c>
      <c r="K12" s="82">
        <f>I12/I$13*100</f>
        <v>0.15735178024271781</v>
      </c>
      <c r="L12" s="428" t="s">
        <v>35</v>
      </c>
      <c r="M12" s="66"/>
      <c r="N12" s="65"/>
      <c r="O12" s="68"/>
      <c r="P12" s="68"/>
      <c r="Q12" s="68"/>
      <c r="R12" s="68"/>
    </row>
    <row r="13" spans="1:27" ht="15.75">
      <c r="A13" s="432" t="s">
        <v>36</v>
      </c>
      <c r="B13" s="433">
        <v>71995</v>
      </c>
      <c r="C13" s="434">
        <v>70360</v>
      </c>
      <c r="D13" s="434">
        <v>59924</v>
      </c>
      <c r="E13" s="434">
        <v>46103</v>
      </c>
      <c r="F13" s="434">
        <v>56211</v>
      </c>
      <c r="G13" s="434">
        <v>39523</v>
      </c>
      <c r="H13" s="435">
        <v>29569</v>
      </c>
      <c r="I13" s="436">
        <f>SUM(I5:I12)</f>
        <v>373685</v>
      </c>
      <c r="J13" s="436">
        <f t="shared" si="1"/>
        <v>53383.571428571428</v>
      </c>
      <c r="K13" s="437">
        <f t="shared" si="2"/>
        <v>100</v>
      </c>
      <c r="L13" s="438">
        <f>(B13-C13)/C13*100</f>
        <v>2.3237635019897671</v>
      </c>
      <c r="M13" s="66"/>
      <c r="N13" s="67"/>
      <c r="O13" s="68"/>
      <c r="P13" s="68"/>
      <c r="Q13" s="68"/>
      <c r="R13" s="68"/>
      <c r="Y13" s="72"/>
      <c r="Z13" s="80"/>
      <c r="AA13" s="72"/>
    </row>
    <row r="14" spans="1:27">
      <c r="I14" s="77"/>
      <c r="P14" s="72"/>
      <c r="Q14" s="80"/>
      <c r="R14" s="72"/>
    </row>
    <row r="15" spans="1:27">
      <c r="A15" s="454"/>
      <c r="B15" s="454"/>
      <c r="C15" s="454"/>
      <c r="D15" s="454"/>
      <c r="E15" s="454"/>
      <c r="F15" s="71"/>
      <c r="P15" s="72"/>
      <c r="Q15" s="80"/>
      <c r="R15" s="72"/>
    </row>
    <row r="16" spans="1:27">
      <c r="A16" s="454"/>
      <c r="B16" s="454"/>
      <c r="C16" s="454"/>
      <c r="D16" s="454"/>
      <c r="E16" s="454"/>
      <c r="P16" s="72"/>
      <c r="Q16" s="80"/>
      <c r="R16" s="72"/>
    </row>
    <row r="17" spans="1:18">
      <c r="A17" s="454"/>
      <c r="B17" s="454"/>
      <c r="C17" s="454"/>
      <c r="D17" s="454"/>
      <c r="E17" s="454"/>
      <c r="P17" s="78"/>
      <c r="Q17" s="80"/>
      <c r="R17" s="74"/>
    </row>
    <row r="20" spans="1:18">
      <c r="A20" s="445" t="s">
        <v>27</v>
      </c>
      <c r="B20" s="446">
        <v>167</v>
      </c>
    </row>
    <row r="21" spans="1:18">
      <c r="A21" s="445" t="s">
        <v>34</v>
      </c>
      <c r="B21" s="446">
        <v>588</v>
      </c>
    </row>
    <row r="22" spans="1:18">
      <c r="A22" s="445" t="s">
        <v>33</v>
      </c>
      <c r="B22" s="447">
        <v>2060</v>
      </c>
      <c r="C22" s="70"/>
      <c r="D22" s="70"/>
      <c r="E22" s="69"/>
    </row>
    <row r="23" spans="1:18">
      <c r="A23" s="445" t="s">
        <v>31</v>
      </c>
      <c r="B23" s="447">
        <v>3532</v>
      </c>
      <c r="C23" s="72"/>
      <c r="D23" s="72"/>
      <c r="E23" s="73"/>
    </row>
    <row r="24" spans="1:18">
      <c r="A24" s="445" t="s">
        <v>29</v>
      </c>
      <c r="B24" s="447">
        <v>6870</v>
      </c>
      <c r="C24" s="72"/>
      <c r="D24" s="72"/>
      <c r="E24" s="73"/>
    </row>
    <row r="25" spans="1:18">
      <c r="A25" s="445" t="s">
        <v>28</v>
      </c>
      <c r="B25" s="447">
        <v>14290</v>
      </c>
      <c r="C25" s="72"/>
      <c r="D25" s="72"/>
      <c r="E25" s="73"/>
    </row>
    <row r="26" spans="1:18">
      <c r="A26" s="445" t="s">
        <v>30</v>
      </c>
      <c r="B26" s="447">
        <v>15630</v>
      </c>
      <c r="C26" s="72"/>
      <c r="D26" s="72"/>
      <c r="E26" s="73"/>
    </row>
    <row r="27" spans="1:18">
      <c r="A27" s="445" t="s">
        <v>32</v>
      </c>
      <c r="B27" s="447">
        <v>28858</v>
      </c>
      <c r="C27" s="78"/>
      <c r="D27" s="78"/>
      <c r="E27" s="73"/>
    </row>
    <row r="28" spans="1:18">
      <c r="F28" s="77"/>
    </row>
    <row r="44" spans="1:2" ht="105">
      <c r="A44" s="79" t="s">
        <v>37</v>
      </c>
      <c r="B44" s="306"/>
    </row>
    <row r="46" spans="1:2" ht="60">
      <c r="A46" s="79" t="s">
        <v>38</v>
      </c>
      <c r="B46" s="306"/>
    </row>
  </sheetData>
  <sortState xmlns:xlrd2="http://schemas.microsoft.com/office/spreadsheetml/2017/richdata2" ref="A21:B27">
    <sortCondition ref="B20"/>
  </sortState>
  <mergeCells count="1">
    <mergeCell ref="A15:E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6"/>
  <sheetViews>
    <sheetView zoomScale="80" zoomScaleNormal="80" workbookViewId="0">
      <selection activeCell="AI15" sqref="AI15"/>
    </sheetView>
  </sheetViews>
  <sheetFormatPr defaultColWidth="5.5703125" defaultRowHeight="14.25"/>
  <cols>
    <col min="1" max="1" width="47.42578125" style="44" customWidth="1"/>
    <col min="2" max="2" width="7.5703125" style="44" hidden="1" customWidth="1"/>
    <col min="3" max="3" width="7.7109375" style="46" hidden="1" customWidth="1"/>
    <col min="4" max="4" width="7.140625" style="44" hidden="1" customWidth="1"/>
    <col min="5" max="5" width="8.5703125" style="45" hidden="1" customWidth="1"/>
    <col min="6" max="6" width="8.7109375" style="44" hidden="1" customWidth="1"/>
    <col min="7" max="7" width="6.28515625" style="45" hidden="1" customWidth="1"/>
    <col min="8" max="8" width="7" style="44" hidden="1" customWidth="1"/>
    <col min="9" max="9" width="9" style="44" hidden="1" customWidth="1"/>
    <col min="10" max="10" width="8.5703125" style="44" hidden="1" customWidth="1"/>
    <col min="11" max="11" width="9.140625" style="44" hidden="1" customWidth="1"/>
    <col min="12" max="12" width="7.140625" style="44" hidden="1" customWidth="1"/>
    <col min="13" max="13" width="8.140625" style="44" hidden="1" customWidth="1"/>
    <col min="14" max="14" width="7.42578125" style="44" bestFit="1" customWidth="1"/>
    <col min="15" max="15" width="7.140625" style="44" bestFit="1" customWidth="1"/>
    <col min="16" max="16" width="14.85546875" style="44" customWidth="1"/>
    <col min="17" max="215" width="9.140625" style="44" customWidth="1"/>
    <col min="216" max="216" width="58.28515625" style="44" customWidth="1"/>
    <col min="217" max="217" width="3.7109375" style="44" bestFit="1" customWidth="1"/>
    <col min="218" max="218" width="5.5703125" style="44" bestFit="1" customWidth="1"/>
    <col min="219" max="219" width="5.5703125" style="44" customWidth="1"/>
    <col min="220" max="16384" width="5.5703125" style="44"/>
  </cols>
  <sheetData>
    <row r="1" spans="1:20" ht="15">
      <c r="A1" s="163" t="s">
        <v>16</v>
      </c>
      <c r="B1" s="163"/>
      <c r="C1" s="164"/>
      <c r="D1" s="163"/>
      <c r="H1" s="145"/>
      <c r="I1" s="145"/>
      <c r="J1" s="54"/>
      <c r="K1" s="54"/>
      <c r="L1" s="54"/>
      <c r="M1" s="54"/>
      <c r="N1" s="54"/>
      <c r="O1" s="54"/>
      <c r="P1" s="145">
        <f>[1]Assuntos!B259</f>
        <v>4594</v>
      </c>
      <c r="Q1" s="54"/>
      <c r="R1" s="54"/>
    </row>
    <row r="2" spans="1:20" ht="15">
      <c r="A2" s="70" t="s">
        <v>12</v>
      </c>
      <c r="B2" s="70"/>
      <c r="C2" s="42"/>
      <c r="D2" s="70"/>
      <c r="H2" s="145"/>
      <c r="I2" s="145"/>
      <c r="J2" s="54"/>
      <c r="K2" s="54"/>
      <c r="L2" s="54"/>
      <c r="M2" s="54"/>
      <c r="N2" s="54"/>
      <c r="O2" s="54"/>
      <c r="P2" s="54"/>
      <c r="Q2" s="54"/>
      <c r="R2" s="145">
        <f>67555</f>
        <v>67555</v>
      </c>
    </row>
    <row r="3" spans="1:20" ht="15">
      <c r="A3" s="70"/>
      <c r="B3" s="70"/>
      <c r="C3" s="42"/>
      <c r="D3" s="70"/>
      <c r="H3" s="145"/>
      <c r="I3" s="145"/>
      <c r="J3" s="54"/>
      <c r="K3" s="54"/>
      <c r="L3" s="54"/>
      <c r="M3" s="54"/>
      <c r="N3" s="54"/>
      <c r="O3" s="54"/>
      <c r="P3" s="54"/>
      <c r="Q3" s="54"/>
      <c r="R3" s="54"/>
    </row>
    <row r="4" spans="1:20" ht="15">
      <c r="A4" s="70" t="s">
        <v>39</v>
      </c>
      <c r="B4" s="70"/>
      <c r="C4" s="42"/>
      <c r="D4" s="70"/>
      <c r="H4" s="145"/>
      <c r="I4" s="145"/>
      <c r="J4" s="54"/>
      <c r="K4" s="54"/>
      <c r="L4" s="54"/>
      <c r="M4" s="54"/>
      <c r="N4" s="54"/>
      <c r="O4" s="54"/>
      <c r="P4" s="54"/>
      <c r="Q4" s="54"/>
      <c r="R4" s="54"/>
    </row>
    <row r="5" spans="1:20" ht="15" thickBot="1">
      <c r="E5" s="44"/>
      <c r="F5" s="45"/>
      <c r="G5" s="44"/>
      <c r="H5" s="162"/>
      <c r="I5" s="145"/>
      <c r="J5" s="54"/>
      <c r="K5" s="54"/>
      <c r="L5" s="54"/>
      <c r="M5" s="54"/>
      <c r="N5" s="54"/>
      <c r="O5" s="54"/>
      <c r="P5" s="54"/>
      <c r="Q5" s="54"/>
    </row>
    <row r="6" spans="1:20" ht="64.5" thickBot="1">
      <c r="A6" s="161" t="s">
        <v>40</v>
      </c>
      <c r="B6" s="314">
        <v>45992</v>
      </c>
      <c r="C6" s="314">
        <v>45962</v>
      </c>
      <c r="D6" s="314">
        <v>45931</v>
      </c>
      <c r="E6" s="314">
        <v>45901</v>
      </c>
      <c r="F6" s="314">
        <v>45870</v>
      </c>
      <c r="G6" s="314">
        <v>45839</v>
      </c>
      <c r="H6" s="314">
        <v>45809</v>
      </c>
      <c r="I6" s="314">
        <v>45778</v>
      </c>
      <c r="J6" s="314">
        <v>45748</v>
      </c>
      <c r="K6" s="314">
        <v>45717</v>
      </c>
      <c r="L6" s="314">
        <v>45689</v>
      </c>
      <c r="M6" s="315">
        <v>45658</v>
      </c>
      <c r="N6" s="160" t="s">
        <v>5</v>
      </c>
      <c r="O6" s="160" t="s">
        <v>3</v>
      </c>
      <c r="P6" s="159" t="s">
        <v>41</v>
      </c>
    </row>
    <row r="7" spans="1:20" ht="14.25" customHeight="1" thickBot="1">
      <c r="A7" s="316" t="s">
        <v>42</v>
      </c>
      <c r="B7" s="317">
        <v>270</v>
      </c>
      <c r="C7" s="318">
        <v>309</v>
      </c>
      <c r="D7" s="319">
        <v>358</v>
      </c>
      <c r="E7" s="319">
        <v>303</v>
      </c>
      <c r="F7" s="319">
        <v>274</v>
      </c>
      <c r="G7" s="158">
        <v>349</v>
      </c>
      <c r="H7" s="158">
        <v>299</v>
      </c>
      <c r="I7" s="158">
        <v>364</v>
      </c>
      <c r="J7" s="319">
        <v>314</v>
      </c>
      <c r="K7" s="318">
        <v>320</v>
      </c>
      <c r="L7" s="318">
        <v>258</v>
      </c>
      <c r="M7" s="320">
        <v>233</v>
      </c>
      <c r="N7" s="157">
        <f t="shared" ref="N7:N16" si="0">SUM(B7:M7)</f>
        <v>3651</v>
      </c>
      <c r="O7" s="156">
        <f t="shared" ref="O7:O17" si="1">AVERAGE(B7:M7)</f>
        <v>304.25</v>
      </c>
      <c r="P7" s="39">
        <f>(N7*100)/$R$2</f>
        <v>5.4044852342535714</v>
      </c>
      <c r="S7" s="45"/>
      <c r="T7" s="45"/>
    </row>
    <row r="8" spans="1:20" ht="15" customHeight="1" thickBot="1">
      <c r="A8" s="321" t="s">
        <v>43</v>
      </c>
      <c r="B8" s="322">
        <v>161</v>
      </c>
      <c r="C8" s="323">
        <v>172</v>
      </c>
      <c r="D8" s="324">
        <v>155</v>
      </c>
      <c r="E8" s="324">
        <v>184</v>
      </c>
      <c r="F8" s="324">
        <v>203</v>
      </c>
      <c r="G8" s="153">
        <v>241</v>
      </c>
      <c r="H8" s="153">
        <v>257</v>
      </c>
      <c r="I8" s="153">
        <v>350</v>
      </c>
      <c r="J8" s="324">
        <v>590</v>
      </c>
      <c r="K8" s="323">
        <v>320</v>
      </c>
      <c r="L8" s="323">
        <v>535</v>
      </c>
      <c r="M8" s="320">
        <v>248</v>
      </c>
      <c r="N8" s="155">
        <f t="shared" si="0"/>
        <v>3416</v>
      </c>
      <c r="O8" s="154">
        <f t="shared" si="1"/>
        <v>284.66666666666669</v>
      </c>
      <c r="P8" s="39">
        <f t="shared" ref="P8:P17" si="2">(N8*100)/$R$2</f>
        <v>5.0566205314188437</v>
      </c>
      <c r="S8" s="45"/>
      <c r="T8" s="45"/>
    </row>
    <row r="9" spans="1:20" ht="15.75" thickBot="1">
      <c r="A9" s="325" t="s">
        <v>44</v>
      </c>
      <c r="B9" s="322">
        <v>192</v>
      </c>
      <c r="C9" s="323">
        <v>435</v>
      </c>
      <c r="D9" s="324">
        <v>443</v>
      </c>
      <c r="E9" s="324">
        <v>560</v>
      </c>
      <c r="F9" s="324">
        <v>344</v>
      </c>
      <c r="G9" s="153">
        <v>523</v>
      </c>
      <c r="H9" s="153">
        <v>153</v>
      </c>
      <c r="I9" s="153">
        <v>149</v>
      </c>
      <c r="J9" s="324">
        <v>131</v>
      </c>
      <c r="K9" s="323">
        <v>143</v>
      </c>
      <c r="L9" s="323">
        <v>116</v>
      </c>
      <c r="M9" s="320">
        <v>113</v>
      </c>
      <c r="N9" s="155">
        <f t="shared" si="0"/>
        <v>3302</v>
      </c>
      <c r="O9" s="154">
        <f t="shared" si="1"/>
        <v>275.16666666666669</v>
      </c>
      <c r="P9" s="39">
        <f t="shared" si="2"/>
        <v>4.8878691436607209</v>
      </c>
      <c r="S9" s="45"/>
      <c r="T9" s="45"/>
    </row>
    <row r="10" spans="1:20" ht="15.75" thickBot="1">
      <c r="A10" s="325" t="s">
        <v>45</v>
      </c>
      <c r="B10" s="322">
        <v>181</v>
      </c>
      <c r="C10" s="323">
        <v>165</v>
      </c>
      <c r="D10" s="324">
        <v>199</v>
      </c>
      <c r="E10" s="324">
        <v>197</v>
      </c>
      <c r="F10" s="324">
        <v>213</v>
      </c>
      <c r="G10" s="153">
        <v>219</v>
      </c>
      <c r="H10" s="153">
        <v>305</v>
      </c>
      <c r="I10" s="153">
        <v>321</v>
      </c>
      <c r="J10" s="324">
        <v>360</v>
      </c>
      <c r="K10" s="323">
        <v>328</v>
      </c>
      <c r="L10" s="323">
        <v>325</v>
      </c>
      <c r="M10" s="320">
        <v>324</v>
      </c>
      <c r="N10" s="155">
        <f t="shared" si="0"/>
        <v>3137</v>
      </c>
      <c r="O10" s="154">
        <f t="shared" si="1"/>
        <v>261.41666666666669</v>
      </c>
      <c r="P10" s="39">
        <f t="shared" si="2"/>
        <v>4.6436237140108059</v>
      </c>
      <c r="S10" s="45"/>
      <c r="T10" s="45"/>
    </row>
    <row r="11" spans="1:20" ht="15.75" thickBot="1">
      <c r="A11" s="321" t="s">
        <v>46</v>
      </c>
      <c r="B11" s="322">
        <v>234</v>
      </c>
      <c r="C11" s="323">
        <v>250</v>
      </c>
      <c r="D11" s="324">
        <v>265</v>
      </c>
      <c r="E11" s="324">
        <v>296</v>
      </c>
      <c r="F11" s="324">
        <v>223</v>
      </c>
      <c r="G11" s="153">
        <v>258</v>
      </c>
      <c r="H11" s="153">
        <v>229</v>
      </c>
      <c r="I11" s="153">
        <v>250</v>
      </c>
      <c r="J11" s="324">
        <v>254</v>
      </c>
      <c r="K11" s="323">
        <v>263</v>
      </c>
      <c r="L11" s="323">
        <v>297</v>
      </c>
      <c r="M11" s="320">
        <v>315</v>
      </c>
      <c r="N11" s="155">
        <f t="shared" si="0"/>
        <v>3134</v>
      </c>
      <c r="O11" s="154">
        <f t="shared" si="1"/>
        <v>261.16666666666669</v>
      </c>
      <c r="P11" s="39">
        <f t="shared" si="2"/>
        <v>4.6391828880171708</v>
      </c>
      <c r="S11" s="45"/>
      <c r="T11" s="45"/>
    </row>
    <row r="12" spans="1:20" ht="15" customHeight="1" thickBot="1">
      <c r="A12" s="321" t="s">
        <v>47</v>
      </c>
      <c r="B12" s="322">
        <v>168</v>
      </c>
      <c r="C12" s="323">
        <v>197</v>
      </c>
      <c r="D12" s="324">
        <v>238</v>
      </c>
      <c r="E12" s="324">
        <v>248</v>
      </c>
      <c r="F12" s="324">
        <v>233</v>
      </c>
      <c r="G12" s="153">
        <v>177</v>
      </c>
      <c r="H12" s="153">
        <v>189</v>
      </c>
      <c r="I12" s="153">
        <v>301</v>
      </c>
      <c r="J12" s="324">
        <v>307</v>
      </c>
      <c r="K12" s="323">
        <v>338</v>
      </c>
      <c r="L12" s="323">
        <v>321</v>
      </c>
      <c r="M12" s="320">
        <v>206</v>
      </c>
      <c r="N12" s="155">
        <f t="shared" si="0"/>
        <v>2923</v>
      </c>
      <c r="O12" s="154">
        <f t="shared" si="1"/>
        <v>243.58333333333334</v>
      </c>
      <c r="P12" s="39">
        <f t="shared" si="2"/>
        <v>4.3268447931315226</v>
      </c>
      <c r="S12" s="45"/>
      <c r="T12" s="45"/>
    </row>
    <row r="13" spans="1:20" ht="15.75" thickBot="1">
      <c r="A13" s="325" t="s">
        <v>48</v>
      </c>
      <c r="B13" s="322">
        <v>149</v>
      </c>
      <c r="C13" s="323">
        <v>187</v>
      </c>
      <c r="D13" s="324">
        <v>263</v>
      </c>
      <c r="E13" s="324">
        <v>264</v>
      </c>
      <c r="F13" s="324">
        <v>287</v>
      </c>
      <c r="G13" s="153">
        <v>244</v>
      </c>
      <c r="H13" s="153">
        <v>183</v>
      </c>
      <c r="I13" s="153">
        <v>252</v>
      </c>
      <c r="J13" s="324">
        <v>242</v>
      </c>
      <c r="K13" s="323">
        <v>237</v>
      </c>
      <c r="L13" s="323">
        <v>229</v>
      </c>
      <c r="M13" s="320">
        <v>210</v>
      </c>
      <c r="N13" s="155">
        <f t="shared" si="0"/>
        <v>2747</v>
      </c>
      <c r="O13" s="154">
        <f t="shared" si="1"/>
        <v>228.91666666666666</v>
      </c>
      <c r="P13" s="39">
        <f t="shared" si="2"/>
        <v>4.0663163348382803</v>
      </c>
      <c r="S13" s="45"/>
      <c r="T13" s="45"/>
    </row>
    <row r="14" spans="1:20" ht="15.75" thickBot="1">
      <c r="A14" s="325" t="s">
        <v>49</v>
      </c>
      <c r="B14" s="322">
        <v>175</v>
      </c>
      <c r="C14" s="323">
        <v>158</v>
      </c>
      <c r="D14" s="324">
        <v>178</v>
      </c>
      <c r="E14" s="324">
        <v>135</v>
      </c>
      <c r="F14" s="324">
        <v>93</v>
      </c>
      <c r="G14" s="153">
        <v>121</v>
      </c>
      <c r="H14" s="153">
        <v>96</v>
      </c>
      <c r="I14" s="153">
        <v>176</v>
      </c>
      <c r="J14" s="324">
        <v>166</v>
      </c>
      <c r="K14" s="323">
        <v>290</v>
      </c>
      <c r="L14" s="323">
        <v>268</v>
      </c>
      <c r="M14" s="320">
        <v>260</v>
      </c>
      <c r="N14" s="155">
        <f t="shared" si="0"/>
        <v>2116</v>
      </c>
      <c r="O14" s="154">
        <f t="shared" si="1"/>
        <v>176.33333333333334</v>
      </c>
      <c r="P14" s="39">
        <f t="shared" si="2"/>
        <v>3.1322626008437569</v>
      </c>
      <c r="S14" s="45"/>
      <c r="T14" s="45"/>
    </row>
    <row r="15" spans="1:20" ht="15.75" thickBot="1">
      <c r="A15" s="325" t="s">
        <v>50</v>
      </c>
      <c r="B15" s="322">
        <v>145</v>
      </c>
      <c r="C15" s="323">
        <v>139</v>
      </c>
      <c r="D15" s="324">
        <v>130</v>
      </c>
      <c r="E15" s="324">
        <v>185</v>
      </c>
      <c r="F15" s="324">
        <v>169</v>
      </c>
      <c r="G15" s="153">
        <v>180</v>
      </c>
      <c r="H15" s="153">
        <v>192</v>
      </c>
      <c r="I15" s="153">
        <v>174</v>
      </c>
      <c r="J15" s="324">
        <v>184</v>
      </c>
      <c r="K15" s="323">
        <v>192</v>
      </c>
      <c r="L15" s="323">
        <v>189</v>
      </c>
      <c r="M15" s="320">
        <v>174</v>
      </c>
      <c r="N15" s="155">
        <f t="shared" si="0"/>
        <v>2053</v>
      </c>
      <c r="O15" s="154">
        <f t="shared" si="1"/>
        <v>171.08333333333334</v>
      </c>
      <c r="P15" s="39">
        <f t="shared" si="2"/>
        <v>3.0390052549774258</v>
      </c>
      <c r="S15" s="45"/>
      <c r="T15" s="45"/>
    </row>
    <row r="16" spans="1:20" ht="15.75" thickBot="1">
      <c r="A16" s="325" t="s">
        <v>51</v>
      </c>
      <c r="B16" s="322">
        <v>120</v>
      </c>
      <c r="C16" s="323">
        <v>132</v>
      </c>
      <c r="D16" s="324">
        <v>136</v>
      </c>
      <c r="E16" s="324">
        <v>148</v>
      </c>
      <c r="F16" s="324">
        <v>220</v>
      </c>
      <c r="G16" s="153">
        <v>277</v>
      </c>
      <c r="H16" s="153">
        <v>97</v>
      </c>
      <c r="I16" s="153">
        <v>115</v>
      </c>
      <c r="J16" s="324">
        <v>185</v>
      </c>
      <c r="K16" s="323">
        <v>213</v>
      </c>
      <c r="L16" s="323">
        <v>186</v>
      </c>
      <c r="M16" s="320">
        <v>217</v>
      </c>
      <c r="N16" s="152">
        <f t="shared" si="0"/>
        <v>2046</v>
      </c>
      <c r="O16" s="151">
        <f t="shared" si="1"/>
        <v>170.5</v>
      </c>
      <c r="P16" s="39">
        <f t="shared" si="2"/>
        <v>3.0286433276589446</v>
      </c>
      <c r="S16" s="45"/>
      <c r="T16" s="45"/>
    </row>
    <row r="17" spans="1:41" ht="15.75" customHeight="1" thickBot="1">
      <c r="A17" s="150" t="s">
        <v>5</v>
      </c>
      <c r="B17" s="149">
        <f t="shared" ref="B17:N17" si="3">SUM(B7:B16)</f>
        <v>1795</v>
      </c>
      <c r="C17" s="149">
        <f t="shared" si="3"/>
        <v>2144</v>
      </c>
      <c r="D17" s="149">
        <f t="shared" si="3"/>
        <v>2365</v>
      </c>
      <c r="E17" s="149">
        <f t="shared" si="3"/>
        <v>2520</v>
      </c>
      <c r="F17" s="149">
        <f t="shared" si="3"/>
        <v>2259</v>
      </c>
      <c r="G17" s="149">
        <f t="shared" si="3"/>
        <v>2589</v>
      </c>
      <c r="H17" s="149">
        <f t="shared" si="3"/>
        <v>2000</v>
      </c>
      <c r="I17" s="149">
        <f t="shared" si="3"/>
        <v>2452</v>
      </c>
      <c r="J17" s="149">
        <f t="shared" si="3"/>
        <v>2733</v>
      </c>
      <c r="K17" s="149">
        <f t="shared" si="3"/>
        <v>2644</v>
      </c>
      <c r="L17" s="149">
        <f t="shared" si="3"/>
        <v>2724</v>
      </c>
      <c r="M17" s="149">
        <f t="shared" si="3"/>
        <v>2300</v>
      </c>
      <c r="N17" s="148">
        <f t="shared" si="3"/>
        <v>28525</v>
      </c>
      <c r="O17" s="148">
        <f t="shared" si="1"/>
        <v>2377.0833333333335</v>
      </c>
      <c r="P17" s="39">
        <f t="shared" si="2"/>
        <v>42.224853822811042</v>
      </c>
      <c r="S17" s="45"/>
      <c r="T17" s="45"/>
    </row>
    <row r="18" spans="1:41" s="145" customFormat="1" ht="15" customHeight="1">
      <c r="A18" s="145" t="s">
        <v>52</v>
      </c>
      <c r="C18" s="147"/>
      <c r="O18" s="145" t="s">
        <v>53</v>
      </c>
      <c r="P18" s="146">
        <f>100-P17</f>
        <v>57.775146177188958</v>
      </c>
    </row>
    <row r="19" spans="1:41" s="61" customFormat="1" ht="15" customHeight="1">
      <c r="A19" s="139"/>
      <c r="B19" s="139"/>
      <c r="C19" s="138"/>
      <c r="D19" s="455"/>
      <c r="E19" s="455"/>
      <c r="F19" s="455"/>
      <c r="G19" s="455"/>
      <c r="H19" s="455"/>
      <c r="W19" s="137"/>
    </row>
    <row r="20" spans="1:41" s="61" customFormat="1" ht="15" customHeight="1">
      <c r="A20" s="141"/>
      <c r="B20" s="141"/>
      <c r="C20" s="140"/>
      <c r="E20" s="137"/>
      <c r="O20" s="137"/>
      <c r="W20" s="137"/>
      <c r="AC20" s="136"/>
      <c r="AD20" s="120"/>
      <c r="AE20" s="120"/>
      <c r="AF20" s="120"/>
      <c r="AG20" s="120"/>
      <c r="AH20" s="120"/>
      <c r="AI20" s="120"/>
      <c r="AJ20" s="135"/>
      <c r="AK20" s="120"/>
      <c r="AL20" s="120"/>
      <c r="AM20" s="120"/>
      <c r="AN20" s="120"/>
      <c r="AO20" s="121"/>
    </row>
    <row r="21" spans="1:41" s="61" customFormat="1" ht="15" customHeight="1">
      <c r="A21" s="139"/>
      <c r="B21" s="139"/>
      <c r="C21" s="138"/>
      <c r="D21" s="455"/>
      <c r="E21" s="455"/>
      <c r="F21" s="455"/>
      <c r="G21" s="455"/>
      <c r="H21" s="455"/>
      <c r="L21" s="144"/>
      <c r="P21" s="143"/>
      <c r="W21" s="137"/>
      <c r="AC21" s="136"/>
      <c r="AD21" s="120"/>
      <c r="AE21" s="120"/>
      <c r="AF21" s="120"/>
      <c r="AG21" s="120"/>
      <c r="AH21" s="120"/>
      <c r="AI21" s="120"/>
      <c r="AJ21" s="135"/>
      <c r="AK21" s="120"/>
      <c r="AL21" s="120"/>
      <c r="AM21" s="120"/>
      <c r="AN21" s="120"/>
      <c r="AO21" s="121"/>
    </row>
    <row r="22" spans="1:41" s="61" customFormat="1" ht="15" customHeight="1">
      <c r="A22" s="139"/>
      <c r="B22" s="139"/>
      <c r="C22" s="138"/>
      <c r="E22" s="137"/>
      <c r="O22" s="137"/>
      <c r="W22" s="142"/>
      <c r="AC22" s="136"/>
      <c r="AD22" s="120"/>
      <c r="AE22" s="120"/>
      <c r="AF22" s="120"/>
      <c r="AG22" s="120"/>
      <c r="AH22" s="120"/>
      <c r="AI22" s="120"/>
      <c r="AJ22" s="135"/>
      <c r="AK22" s="120"/>
      <c r="AL22" s="120"/>
      <c r="AM22" s="120"/>
      <c r="AN22" s="120"/>
      <c r="AO22" s="121"/>
    </row>
    <row r="23" spans="1:41" s="61" customFormat="1" ht="15" customHeight="1">
      <c r="A23" s="139"/>
      <c r="B23" s="139"/>
      <c r="C23" s="138"/>
      <c r="D23" s="455"/>
      <c r="E23" s="455"/>
      <c r="F23" s="455"/>
      <c r="G23" s="455"/>
      <c r="H23" s="455"/>
      <c r="W23" s="137"/>
      <c r="AC23" s="136"/>
      <c r="AD23" s="120"/>
      <c r="AE23" s="120"/>
      <c r="AF23" s="120"/>
      <c r="AG23" s="120"/>
      <c r="AH23" s="120"/>
      <c r="AI23" s="120"/>
      <c r="AJ23" s="135"/>
      <c r="AK23" s="120"/>
      <c r="AL23" s="120"/>
      <c r="AM23" s="120"/>
      <c r="AN23" s="120"/>
      <c r="AO23" s="121"/>
    </row>
    <row r="24" spans="1:41" s="61" customFormat="1" ht="15" customHeight="1">
      <c r="A24" s="141"/>
      <c r="B24" s="141"/>
      <c r="C24" s="140"/>
      <c r="E24" s="137"/>
      <c r="W24" s="137"/>
      <c r="AC24" s="136"/>
      <c r="AD24" s="120"/>
      <c r="AE24" s="120"/>
      <c r="AF24" s="120"/>
      <c r="AG24" s="120"/>
      <c r="AH24" s="120"/>
      <c r="AI24" s="120"/>
      <c r="AJ24" s="135"/>
      <c r="AK24" s="120"/>
      <c r="AL24" s="120"/>
      <c r="AM24" s="120"/>
      <c r="AN24" s="120"/>
      <c r="AO24" s="121"/>
    </row>
    <row r="25" spans="1:41" s="61" customFormat="1" ht="15" customHeight="1">
      <c r="A25" s="139"/>
      <c r="B25" s="139"/>
      <c r="C25" s="138"/>
      <c r="E25" s="137"/>
      <c r="W25" s="137"/>
      <c r="AC25" s="136"/>
      <c r="AD25" s="120"/>
      <c r="AE25" s="120"/>
      <c r="AF25" s="120"/>
      <c r="AG25" s="120"/>
      <c r="AH25" s="120"/>
      <c r="AI25" s="120"/>
      <c r="AJ25" s="135"/>
      <c r="AK25" s="120"/>
      <c r="AL25" s="120"/>
      <c r="AM25" s="120"/>
      <c r="AN25" s="120"/>
      <c r="AO25" s="121"/>
    </row>
    <row r="26" spans="1:41" s="54" customFormat="1">
      <c r="C26" s="56"/>
      <c r="E26" s="55"/>
      <c r="G26" s="55"/>
      <c r="AC26" s="60"/>
      <c r="AD26" s="58"/>
      <c r="AE26" s="58"/>
      <c r="AF26" s="58"/>
      <c r="AG26" s="58"/>
      <c r="AH26" s="58"/>
      <c r="AI26" s="58"/>
      <c r="AJ26" s="56"/>
      <c r="AK26" s="58"/>
      <c r="AL26" s="58"/>
      <c r="AM26" s="58"/>
      <c r="AN26" s="58"/>
      <c r="AO26" s="59"/>
    </row>
    <row r="27" spans="1:41" s="54" customFormat="1">
      <c r="C27" s="56"/>
      <c r="E27" s="55"/>
      <c r="G27" s="55"/>
      <c r="R27" s="60"/>
      <c r="S27" s="58"/>
      <c r="T27" s="59"/>
      <c r="U27" s="59"/>
      <c r="V27" s="59"/>
      <c r="W27" s="57"/>
      <c r="AC27" s="60"/>
      <c r="AD27" s="58"/>
      <c r="AE27" s="58"/>
      <c r="AF27" s="58"/>
      <c r="AG27" s="58"/>
      <c r="AH27" s="58"/>
      <c r="AI27" s="58"/>
      <c r="AJ27" s="56"/>
      <c r="AK27" s="58"/>
      <c r="AL27" s="58"/>
      <c r="AM27" s="58"/>
      <c r="AN27" s="58"/>
      <c r="AO27" s="59"/>
    </row>
    <row r="28" spans="1:41" s="54" customFormat="1">
      <c r="C28" s="56"/>
      <c r="E28" s="55"/>
      <c r="G28" s="55"/>
      <c r="R28" s="60"/>
      <c r="S28" s="58"/>
      <c r="T28" s="59"/>
      <c r="U28" s="59"/>
      <c r="V28" s="59"/>
      <c r="W28" s="57"/>
      <c r="AC28" s="60"/>
      <c r="AD28" s="58"/>
      <c r="AE28" s="58"/>
      <c r="AF28" s="58"/>
      <c r="AG28" s="58"/>
      <c r="AH28" s="58"/>
      <c r="AI28" s="58"/>
      <c r="AJ28" s="56"/>
      <c r="AK28" s="58"/>
      <c r="AL28" s="58"/>
      <c r="AM28" s="58"/>
      <c r="AN28" s="58"/>
      <c r="AO28" s="59"/>
    </row>
    <row r="29" spans="1:41" s="54" customFormat="1">
      <c r="C29" s="56"/>
      <c r="E29" s="55"/>
      <c r="G29" s="55"/>
      <c r="R29" s="60"/>
      <c r="S29" s="58"/>
      <c r="T29" s="59"/>
      <c r="U29" s="59"/>
      <c r="V29" s="59"/>
      <c r="W29" s="57"/>
      <c r="AC29" s="60"/>
      <c r="AD29" s="58"/>
      <c r="AE29" s="58"/>
      <c r="AF29" s="58"/>
      <c r="AG29" s="58"/>
      <c r="AH29" s="58"/>
      <c r="AI29" s="58"/>
      <c r="AJ29" s="56"/>
      <c r="AK29" s="58"/>
      <c r="AL29" s="58"/>
      <c r="AM29" s="58"/>
      <c r="AN29" s="58"/>
      <c r="AO29" s="59"/>
    </row>
    <row r="30" spans="1:41" s="54" customFormat="1">
      <c r="C30" s="56"/>
      <c r="E30" s="55"/>
      <c r="G30" s="55"/>
      <c r="R30" s="60"/>
      <c r="S30" s="58"/>
      <c r="T30" s="59"/>
      <c r="U30" s="59"/>
      <c r="V30" s="59"/>
      <c r="W30" s="57"/>
      <c r="AO30" s="55"/>
    </row>
    <row r="31" spans="1:41" s="54" customFormat="1">
      <c r="C31" s="56"/>
      <c r="E31" s="55"/>
      <c r="G31" s="55"/>
      <c r="R31" s="60"/>
      <c r="S31" s="58"/>
      <c r="T31" s="59"/>
      <c r="U31" s="59"/>
      <c r="V31" s="59"/>
      <c r="W31" s="57"/>
    </row>
    <row r="32" spans="1:41" s="54" customFormat="1">
      <c r="C32" s="56"/>
      <c r="E32" s="55"/>
      <c r="G32" s="55"/>
      <c r="R32" s="60"/>
      <c r="S32" s="58"/>
      <c r="T32" s="59"/>
      <c r="U32" s="59"/>
      <c r="V32" s="59"/>
      <c r="W32" s="57"/>
    </row>
    <row r="33" spans="1:23" s="54" customFormat="1">
      <c r="C33" s="56"/>
      <c r="E33" s="55"/>
      <c r="G33" s="55"/>
      <c r="R33" s="60"/>
      <c r="S33" s="58"/>
      <c r="T33" s="59"/>
      <c r="U33" s="59"/>
      <c r="V33" s="59"/>
      <c r="W33" s="57"/>
    </row>
    <row r="34" spans="1:23" s="54" customFormat="1">
      <c r="C34" s="56"/>
      <c r="E34" s="55"/>
      <c r="G34" s="55"/>
      <c r="R34" s="60"/>
      <c r="S34" s="58"/>
      <c r="T34" s="59"/>
      <c r="U34" s="59"/>
      <c r="V34" s="59"/>
      <c r="W34" s="57"/>
    </row>
    <row r="35" spans="1:23" s="54" customFormat="1">
      <c r="C35" s="56"/>
      <c r="E35" s="55"/>
      <c r="G35" s="55"/>
      <c r="R35" s="60"/>
      <c r="S35" s="58"/>
      <c r="T35" s="59"/>
      <c r="U35" s="59"/>
      <c r="V35" s="59"/>
      <c r="W35" s="57"/>
    </row>
    <row r="36" spans="1:23" s="54" customFormat="1">
      <c r="C36" s="56"/>
      <c r="E36" s="55"/>
      <c r="G36" s="55"/>
      <c r="R36" s="60"/>
      <c r="S36" s="58"/>
      <c r="T36" s="59"/>
      <c r="U36" s="59"/>
      <c r="V36" s="59"/>
      <c r="W36" s="57"/>
    </row>
    <row r="37" spans="1:23">
      <c r="A37" s="54"/>
      <c r="B37" s="54"/>
      <c r="C37" s="56"/>
      <c r="D37" s="54"/>
      <c r="E37" s="55"/>
      <c r="F37" s="54"/>
      <c r="G37" s="55"/>
      <c r="H37" s="54"/>
      <c r="I37" s="54"/>
      <c r="J37" s="54"/>
      <c r="K37" s="54"/>
    </row>
    <row r="38" spans="1:23">
      <c r="A38" s="54"/>
      <c r="B38" s="54"/>
      <c r="C38" s="56"/>
      <c r="D38" s="54"/>
      <c r="E38" s="55"/>
      <c r="F38" s="54"/>
      <c r="G38" s="55"/>
      <c r="H38" s="54"/>
      <c r="I38" s="54"/>
      <c r="J38" s="54"/>
      <c r="K38" s="54"/>
    </row>
    <row r="39" spans="1:23">
      <c r="A39" s="54"/>
      <c r="B39" s="54"/>
      <c r="C39" s="56"/>
      <c r="D39" s="54"/>
      <c r="E39" s="55"/>
      <c r="F39" s="54"/>
      <c r="G39" s="55"/>
      <c r="H39" s="54"/>
      <c r="I39" s="54"/>
      <c r="J39" s="54"/>
      <c r="K39" s="54"/>
    </row>
    <row r="40" spans="1:23">
      <c r="A40" s="54"/>
      <c r="B40" s="54"/>
      <c r="C40" s="56"/>
      <c r="D40" s="54"/>
      <c r="E40" s="55"/>
      <c r="F40" s="54"/>
      <c r="G40" s="55"/>
      <c r="H40" s="54"/>
      <c r="I40" s="54"/>
      <c r="J40" s="54"/>
      <c r="K40" s="54"/>
    </row>
    <row r="41" spans="1:23">
      <c r="A41" s="54"/>
      <c r="B41" s="54"/>
      <c r="C41" s="56"/>
      <c r="D41" s="54"/>
      <c r="E41" s="55"/>
      <c r="F41" s="54"/>
      <c r="G41" s="55"/>
      <c r="H41" s="54"/>
      <c r="I41" s="54"/>
      <c r="J41" s="54"/>
      <c r="K41" s="54"/>
    </row>
    <row r="42" spans="1:23" ht="14.25" customHeight="1">
      <c r="A42" s="49"/>
      <c r="B42" s="49"/>
      <c r="C42" s="51"/>
      <c r="D42" s="49"/>
      <c r="E42" s="50"/>
      <c r="F42" s="49"/>
      <c r="G42" s="50"/>
      <c r="H42" s="49"/>
      <c r="I42" s="49"/>
      <c r="J42" s="49"/>
      <c r="K42" s="49"/>
    </row>
    <row r="43" spans="1:23">
      <c r="A43" s="52"/>
      <c r="B43" s="52"/>
      <c r="C43" s="53"/>
      <c r="D43" s="52"/>
      <c r="E43" s="50"/>
      <c r="F43" s="49"/>
      <c r="G43" s="50"/>
      <c r="H43" s="49"/>
      <c r="I43" s="49"/>
      <c r="J43" s="49"/>
      <c r="K43" s="49"/>
    </row>
    <row r="44" spans="1:23" ht="14.25" customHeight="1">
      <c r="A44" s="49"/>
      <c r="B44" s="49"/>
      <c r="C44" s="51"/>
      <c r="D44" s="49"/>
      <c r="E44" s="50"/>
      <c r="F44" s="49"/>
      <c r="G44" s="50"/>
      <c r="H44" s="49"/>
      <c r="I44" s="49"/>
      <c r="J44" s="49"/>
      <c r="K44" s="49"/>
    </row>
    <row r="45" spans="1:23">
      <c r="A45" s="47"/>
      <c r="B45" s="47"/>
      <c r="C45" s="48"/>
      <c r="D45" s="47"/>
    </row>
    <row r="46" spans="1:23" ht="14.25" customHeight="1"/>
  </sheetData>
  <mergeCells count="3">
    <mergeCell ref="D19:H19"/>
    <mergeCell ref="D21:H21"/>
    <mergeCell ref="D23:H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1"/>
  <sheetViews>
    <sheetView zoomScaleNormal="100" workbookViewId="0">
      <selection activeCell="R8" sqref="R8"/>
    </sheetView>
  </sheetViews>
  <sheetFormatPr defaultRowHeight="15"/>
  <cols>
    <col min="1" max="1" width="68" style="32" customWidth="1"/>
    <col min="2" max="2" width="7.5703125" style="126" bestFit="1" customWidth="1"/>
    <col min="3" max="3" width="7.7109375" style="126" bestFit="1" customWidth="1"/>
    <col min="4" max="4" width="7.140625" style="126" bestFit="1" customWidth="1"/>
    <col min="5" max="5" width="7" style="126" bestFit="1" customWidth="1"/>
    <col min="6" max="6" width="7.7109375" style="126" bestFit="1" customWidth="1"/>
    <col min="7" max="7" width="6.42578125" style="126" bestFit="1" customWidth="1"/>
    <col min="8" max="8" width="7.140625" style="126" bestFit="1" customWidth="1"/>
    <col min="9" max="9" width="7.42578125" style="126" bestFit="1" customWidth="1"/>
    <col min="10" max="10" width="7.28515625" style="126" bestFit="1" customWidth="1"/>
    <col min="11" max="11" width="7.7109375" style="126" bestFit="1" customWidth="1"/>
    <col min="12" max="12" width="7.28515625" style="126" bestFit="1" customWidth="1"/>
    <col min="13" max="14" width="7" style="126" bestFit="1" customWidth="1"/>
    <col min="15" max="15" width="8.85546875" style="126" customWidth="1"/>
    <col min="16" max="16" width="8.7109375" style="127" bestFit="1" customWidth="1"/>
    <col min="17" max="17" width="9.140625" style="32" customWidth="1"/>
    <col min="18" max="16384" width="9.140625" style="32"/>
  </cols>
  <sheetData>
    <row r="1" spans="1:16">
      <c r="A1" s="70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6">
      <c r="A2" s="70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6">
      <c r="A3" s="70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6" ht="15.75">
      <c r="A4" s="43" t="s">
        <v>54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6" ht="15.75" thickBot="1"/>
    <row r="6" spans="1:16" ht="15.75" thickBot="1">
      <c r="A6" s="41" t="s">
        <v>55</v>
      </c>
      <c r="B6" s="326">
        <v>45992</v>
      </c>
      <c r="C6" s="327">
        <v>45962</v>
      </c>
      <c r="D6" s="328">
        <v>45931</v>
      </c>
      <c r="E6" s="327">
        <v>45901</v>
      </c>
      <c r="F6" s="327">
        <v>45870</v>
      </c>
      <c r="G6" s="327">
        <v>45839</v>
      </c>
      <c r="H6" s="327">
        <v>45809</v>
      </c>
      <c r="I6" s="329">
        <v>45778</v>
      </c>
      <c r="J6" s="327">
        <v>45748</v>
      </c>
      <c r="K6" s="326">
        <v>45717</v>
      </c>
      <c r="L6" s="330">
        <v>45689</v>
      </c>
      <c r="M6" s="331">
        <v>45658</v>
      </c>
      <c r="N6" s="128" t="s">
        <v>5</v>
      </c>
      <c r="O6" s="40" t="s">
        <v>3</v>
      </c>
      <c r="P6" s="39" t="s">
        <v>56</v>
      </c>
    </row>
    <row r="7" spans="1:16">
      <c r="A7" s="38" t="s">
        <v>57</v>
      </c>
      <c r="B7" s="62">
        <v>0</v>
      </c>
      <c r="C7" s="108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6">
        <v>0</v>
      </c>
      <c r="L7" s="36">
        <v>0</v>
      </c>
      <c r="M7" s="35">
        <v>0</v>
      </c>
      <c r="N7" s="34">
        <v>0</v>
      </c>
      <c r="O7" s="33">
        <v>0</v>
      </c>
      <c r="P7" s="76">
        <v>0</v>
      </c>
    </row>
    <row r="8" spans="1:16" s="99" customFormat="1">
      <c r="A8" s="86" t="s">
        <v>58</v>
      </c>
      <c r="B8" s="62">
        <v>4</v>
      </c>
      <c r="C8" s="108">
        <v>3</v>
      </c>
      <c r="D8" s="106">
        <v>2</v>
      </c>
      <c r="E8" s="106">
        <v>0</v>
      </c>
      <c r="F8" s="106">
        <v>0</v>
      </c>
      <c r="G8" s="106">
        <v>0</v>
      </c>
      <c r="H8" s="106">
        <v>0</v>
      </c>
      <c r="I8" s="106">
        <v>2</v>
      </c>
      <c r="J8" s="106">
        <v>0</v>
      </c>
      <c r="K8" s="108">
        <v>0</v>
      </c>
      <c r="L8" s="108">
        <v>1</v>
      </c>
      <c r="M8" s="109">
        <v>1</v>
      </c>
      <c r="N8" s="75">
        <v>13</v>
      </c>
      <c r="O8" s="83">
        <v>1.0833333333333333</v>
      </c>
      <c r="P8" s="110">
        <v>1.9243579305750869E-2</v>
      </c>
    </row>
    <row r="9" spans="1:16" s="99" customFormat="1">
      <c r="A9" s="86" t="s">
        <v>59</v>
      </c>
      <c r="B9" s="62">
        <v>0</v>
      </c>
      <c r="C9" s="108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8">
        <v>0</v>
      </c>
      <c r="L9" s="108">
        <v>0</v>
      </c>
      <c r="M9" s="109">
        <v>1</v>
      </c>
      <c r="N9" s="84">
        <v>1</v>
      </c>
      <c r="O9" s="85">
        <v>8.3333333333333329E-2</v>
      </c>
      <c r="P9" s="101">
        <v>1.4802753312116053E-3</v>
      </c>
    </row>
    <row r="10" spans="1:16" s="99" customFormat="1">
      <c r="A10" s="86" t="s">
        <v>60</v>
      </c>
      <c r="B10" s="62">
        <v>4</v>
      </c>
      <c r="C10" s="108">
        <v>4</v>
      </c>
      <c r="D10" s="106">
        <v>7</v>
      </c>
      <c r="E10" s="106">
        <v>9</v>
      </c>
      <c r="F10" s="106">
        <v>8</v>
      </c>
      <c r="G10" s="106">
        <v>13</v>
      </c>
      <c r="H10" s="106">
        <v>26</v>
      </c>
      <c r="I10" s="106">
        <v>48</v>
      </c>
      <c r="J10" s="106">
        <v>7</v>
      </c>
      <c r="K10" s="108">
        <v>15</v>
      </c>
      <c r="L10" s="108">
        <v>2</v>
      </c>
      <c r="M10" s="109">
        <v>6</v>
      </c>
      <c r="N10" s="102">
        <v>149</v>
      </c>
      <c r="O10" s="103">
        <v>12.416666666666666</v>
      </c>
      <c r="P10" s="101">
        <v>0.22056102435052921</v>
      </c>
    </row>
    <row r="11" spans="1:16" s="99" customFormat="1">
      <c r="A11" s="86" t="s">
        <v>61</v>
      </c>
      <c r="B11" s="62">
        <v>3</v>
      </c>
      <c r="C11" s="108">
        <v>6</v>
      </c>
      <c r="D11" s="106">
        <v>9</v>
      </c>
      <c r="E11" s="106">
        <v>10</v>
      </c>
      <c r="F11" s="106">
        <v>13</v>
      </c>
      <c r="G11" s="106">
        <v>26</v>
      </c>
      <c r="H11" s="106">
        <v>12</v>
      </c>
      <c r="I11" s="106">
        <v>10</v>
      </c>
      <c r="J11" s="106">
        <v>21</v>
      </c>
      <c r="K11" s="108">
        <v>15</v>
      </c>
      <c r="L11" s="108">
        <v>15</v>
      </c>
      <c r="M11" s="109">
        <v>18</v>
      </c>
      <c r="N11" s="102">
        <v>158</v>
      </c>
      <c r="O11" s="103">
        <v>13.166666666666666</v>
      </c>
      <c r="P11" s="101">
        <v>0.23388350233143365</v>
      </c>
    </row>
    <row r="12" spans="1:16" s="99" customFormat="1">
      <c r="A12" s="86" t="s">
        <v>62</v>
      </c>
      <c r="B12" s="62">
        <v>0</v>
      </c>
      <c r="C12" s="108">
        <v>0</v>
      </c>
      <c r="D12" s="106">
        <v>0</v>
      </c>
      <c r="E12" s="106">
        <v>0</v>
      </c>
      <c r="F12" s="106">
        <v>0</v>
      </c>
      <c r="G12" s="106">
        <v>0</v>
      </c>
      <c r="H12" s="106">
        <v>0</v>
      </c>
      <c r="I12" s="106">
        <v>0</v>
      </c>
      <c r="J12" s="106">
        <v>0</v>
      </c>
      <c r="K12" s="108">
        <v>1</v>
      </c>
      <c r="L12" s="108">
        <v>0</v>
      </c>
      <c r="M12" s="109">
        <v>0</v>
      </c>
      <c r="N12" s="102">
        <v>1</v>
      </c>
      <c r="O12" s="103">
        <v>8.3333333333333329E-2</v>
      </c>
      <c r="P12" s="101">
        <v>1.4802753312116053E-3</v>
      </c>
    </row>
    <row r="13" spans="1:16" s="99" customFormat="1">
      <c r="A13" s="100" t="s">
        <v>63</v>
      </c>
      <c r="B13" s="62">
        <v>4</v>
      </c>
      <c r="C13" s="108">
        <v>1</v>
      </c>
      <c r="D13" s="106">
        <v>0</v>
      </c>
      <c r="E13" s="106">
        <v>3</v>
      </c>
      <c r="F13" s="106">
        <v>0</v>
      </c>
      <c r="G13" s="106">
        <v>2</v>
      </c>
      <c r="H13" s="106">
        <v>2</v>
      </c>
      <c r="I13" s="106">
        <v>0</v>
      </c>
      <c r="J13" s="106">
        <v>6</v>
      </c>
      <c r="K13" s="108">
        <v>1</v>
      </c>
      <c r="L13" s="108">
        <v>2</v>
      </c>
      <c r="M13" s="109">
        <v>3</v>
      </c>
      <c r="N13" s="102">
        <v>24</v>
      </c>
      <c r="O13" s="103">
        <v>2</v>
      </c>
      <c r="P13" s="101">
        <v>3.5526607949078526E-2</v>
      </c>
    </row>
    <row r="14" spans="1:16" s="99" customFormat="1">
      <c r="A14" s="86" t="s">
        <v>64</v>
      </c>
      <c r="B14" s="62">
        <v>1</v>
      </c>
      <c r="C14" s="108">
        <v>0</v>
      </c>
      <c r="D14" s="106">
        <v>0</v>
      </c>
      <c r="E14" s="106">
        <v>1</v>
      </c>
      <c r="F14" s="106">
        <v>0</v>
      </c>
      <c r="G14" s="106">
        <v>0</v>
      </c>
      <c r="H14" s="106">
        <v>0</v>
      </c>
      <c r="I14" s="106">
        <v>0</v>
      </c>
      <c r="J14" s="106">
        <v>1</v>
      </c>
      <c r="K14" s="108">
        <v>2</v>
      </c>
      <c r="L14" s="108">
        <v>0</v>
      </c>
      <c r="M14" s="109">
        <v>0</v>
      </c>
      <c r="N14" s="102">
        <v>5</v>
      </c>
      <c r="O14" s="103">
        <v>0.41666666666666669</v>
      </c>
      <c r="P14" s="101">
        <v>7.4013766560580268E-3</v>
      </c>
    </row>
    <row r="15" spans="1:16" s="99" customFormat="1">
      <c r="A15" s="86" t="s">
        <v>65</v>
      </c>
      <c r="B15" s="62">
        <v>0</v>
      </c>
      <c r="C15" s="108">
        <v>1</v>
      </c>
      <c r="D15" s="106">
        <v>0</v>
      </c>
      <c r="E15" s="106">
        <v>1</v>
      </c>
      <c r="F15" s="106">
        <v>1</v>
      </c>
      <c r="G15" s="106">
        <v>0</v>
      </c>
      <c r="H15" s="106">
        <v>1</v>
      </c>
      <c r="I15" s="106">
        <v>0</v>
      </c>
      <c r="J15" s="106">
        <v>0</v>
      </c>
      <c r="K15" s="108">
        <v>2</v>
      </c>
      <c r="L15" s="108">
        <v>2</v>
      </c>
      <c r="M15" s="109">
        <v>2</v>
      </c>
      <c r="N15" s="102">
        <v>10</v>
      </c>
      <c r="O15" s="103">
        <v>0.83333333333333337</v>
      </c>
      <c r="P15" s="101">
        <v>1.4802753312116054E-2</v>
      </c>
    </row>
    <row r="16" spans="1:16" s="99" customFormat="1">
      <c r="A16" s="86" t="s">
        <v>66</v>
      </c>
      <c r="B16" s="62">
        <v>3</v>
      </c>
      <c r="C16" s="108">
        <v>1</v>
      </c>
      <c r="D16" s="106">
        <v>2</v>
      </c>
      <c r="E16" s="106">
        <v>1</v>
      </c>
      <c r="F16" s="106">
        <v>1</v>
      </c>
      <c r="G16" s="106">
        <v>8</v>
      </c>
      <c r="H16" s="106">
        <v>2</v>
      </c>
      <c r="I16" s="106">
        <v>2</v>
      </c>
      <c r="J16" s="106">
        <v>0</v>
      </c>
      <c r="K16" s="108">
        <v>0</v>
      </c>
      <c r="L16" s="108">
        <v>1</v>
      </c>
      <c r="M16" s="109">
        <v>4</v>
      </c>
      <c r="N16" s="102">
        <v>25</v>
      </c>
      <c r="O16" s="103">
        <v>2.0833333333333335</v>
      </c>
      <c r="P16" s="101">
        <v>3.7006883280290136E-2</v>
      </c>
    </row>
    <row r="17" spans="1:16" s="99" customFormat="1">
      <c r="A17" s="86" t="s">
        <v>67</v>
      </c>
      <c r="B17" s="62">
        <v>0</v>
      </c>
      <c r="C17" s="108">
        <v>0</v>
      </c>
      <c r="D17" s="106">
        <v>0</v>
      </c>
      <c r="E17" s="106">
        <v>0</v>
      </c>
      <c r="F17" s="106">
        <v>0</v>
      </c>
      <c r="G17" s="106">
        <v>1</v>
      </c>
      <c r="H17" s="106">
        <v>0</v>
      </c>
      <c r="I17" s="106">
        <v>3</v>
      </c>
      <c r="J17" s="106">
        <v>2</v>
      </c>
      <c r="K17" s="108">
        <v>1</v>
      </c>
      <c r="L17" s="108">
        <v>1</v>
      </c>
      <c r="M17" s="109">
        <v>0</v>
      </c>
      <c r="N17" s="102">
        <v>8</v>
      </c>
      <c r="O17" s="103">
        <v>0.66666666666666663</v>
      </c>
      <c r="P17" s="101">
        <v>1.1842202649692843E-2</v>
      </c>
    </row>
    <row r="18" spans="1:16">
      <c r="A18" s="100" t="s">
        <v>68</v>
      </c>
      <c r="B18" s="105">
        <v>14</v>
      </c>
      <c r="C18" s="108">
        <v>10</v>
      </c>
      <c r="D18" s="107">
        <v>23</v>
      </c>
      <c r="E18" s="107">
        <v>27</v>
      </c>
      <c r="F18" s="107">
        <v>17</v>
      </c>
      <c r="G18" s="106">
        <v>9</v>
      </c>
      <c r="H18" s="106">
        <v>9</v>
      </c>
      <c r="I18" s="106">
        <v>19</v>
      </c>
      <c r="J18" s="107">
        <v>15</v>
      </c>
      <c r="K18" s="108">
        <v>20</v>
      </c>
      <c r="L18" s="108">
        <v>18</v>
      </c>
      <c r="M18" s="109">
        <v>10</v>
      </c>
      <c r="N18" s="102">
        <v>191</v>
      </c>
      <c r="O18" s="103">
        <v>15.916666666666666</v>
      </c>
      <c r="P18" s="101">
        <v>0.28273258826141662</v>
      </c>
    </row>
    <row r="19" spans="1:16">
      <c r="A19" s="104" t="s">
        <v>69</v>
      </c>
      <c r="B19" s="105">
        <v>8</v>
      </c>
      <c r="C19" s="108">
        <v>12</v>
      </c>
      <c r="D19" s="107">
        <v>18</v>
      </c>
      <c r="E19" s="107">
        <v>17</v>
      </c>
      <c r="F19" s="107">
        <v>20</v>
      </c>
      <c r="G19" s="106">
        <v>13</v>
      </c>
      <c r="H19" s="106">
        <v>8</v>
      </c>
      <c r="I19" s="106">
        <v>24</v>
      </c>
      <c r="J19" s="107">
        <v>22</v>
      </c>
      <c r="K19" s="108">
        <v>20</v>
      </c>
      <c r="L19" s="108">
        <v>24</v>
      </c>
      <c r="M19" s="109">
        <v>30</v>
      </c>
      <c r="N19" s="102">
        <v>216</v>
      </c>
      <c r="O19" s="103">
        <v>18</v>
      </c>
      <c r="P19" s="101">
        <v>0.31973947154170679</v>
      </c>
    </row>
    <row r="20" spans="1:16">
      <c r="A20" s="104" t="s">
        <v>70</v>
      </c>
      <c r="B20" s="105">
        <v>0</v>
      </c>
      <c r="C20" s="108">
        <v>0</v>
      </c>
      <c r="D20" s="107">
        <v>1</v>
      </c>
      <c r="E20" s="107">
        <v>0</v>
      </c>
      <c r="F20" s="107">
        <v>1</v>
      </c>
      <c r="G20" s="106">
        <v>1</v>
      </c>
      <c r="H20" s="106">
        <v>0</v>
      </c>
      <c r="I20" s="106">
        <v>1</v>
      </c>
      <c r="J20" s="107">
        <v>2</v>
      </c>
      <c r="K20" s="108">
        <v>2</v>
      </c>
      <c r="L20" s="108">
        <v>0</v>
      </c>
      <c r="M20" s="109">
        <v>0</v>
      </c>
      <c r="N20" s="102">
        <v>8</v>
      </c>
      <c r="O20" s="103">
        <v>0.66666666666666663</v>
      </c>
      <c r="P20" s="101">
        <v>1.1842202649692843E-2</v>
      </c>
    </row>
    <row r="21" spans="1:16">
      <c r="A21" s="104" t="s">
        <v>71</v>
      </c>
      <c r="B21" s="105">
        <v>3</v>
      </c>
      <c r="C21" s="108">
        <v>4</v>
      </c>
      <c r="D21" s="107">
        <v>4</v>
      </c>
      <c r="E21" s="107">
        <v>8</v>
      </c>
      <c r="F21" s="107">
        <v>2</v>
      </c>
      <c r="G21" s="106">
        <v>6</v>
      </c>
      <c r="H21" s="106">
        <v>6</v>
      </c>
      <c r="I21" s="106">
        <v>3</v>
      </c>
      <c r="J21" s="107">
        <v>1</v>
      </c>
      <c r="K21" s="108">
        <v>3</v>
      </c>
      <c r="L21" s="108">
        <v>4</v>
      </c>
      <c r="M21" s="109">
        <v>8</v>
      </c>
      <c r="N21" s="102">
        <v>52</v>
      </c>
      <c r="O21" s="103">
        <v>4.333333333333333</v>
      </c>
      <c r="P21" s="101">
        <v>7.6974317223003477E-2</v>
      </c>
    </row>
    <row r="22" spans="1:16">
      <c r="A22" s="104" t="s">
        <v>72</v>
      </c>
      <c r="B22" s="105">
        <v>4</v>
      </c>
      <c r="C22" s="108">
        <v>5</v>
      </c>
      <c r="D22" s="107">
        <v>4</v>
      </c>
      <c r="E22" s="107">
        <v>7</v>
      </c>
      <c r="F22" s="107">
        <v>9</v>
      </c>
      <c r="G22" s="106">
        <v>5</v>
      </c>
      <c r="H22" s="106">
        <v>2</v>
      </c>
      <c r="I22" s="106">
        <v>2</v>
      </c>
      <c r="J22" s="107">
        <v>7</v>
      </c>
      <c r="K22" s="108">
        <v>5</v>
      </c>
      <c r="L22" s="108">
        <v>8</v>
      </c>
      <c r="M22" s="109">
        <v>7</v>
      </c>
      <c r="N22" s="102">
        <v>65</v>
      </c>
      <c r="O22" s="103">
        <v>5.416666666666667</v>
      </c>
      <c r="P22" s="101">
        <v>9.6217896528754357E-2</v>
      </c>
    </row>
    <row r="23" spans="1:16">
      <c r="A23" s="104" t="s">
        <v>73</v>
      </c>
      <c r="B23" s="105">
        <v>1</v>
      </c>
      <c r="C23" s="108">
        <v>2</v>
      </c>
      <c r="D23" s="107">
        <v>4</v>
      </c>
      <c r="E23" s="107">
        <v>4</v>
      </c>
      <c r="F23" s="107">
        <v>6</v>
      </c>
      <c r="G23" s="106">
        <v>6</v>
      </c>
      <c r="H23" s="106">
        <v>6</v>
      </c>
      <c r="I23" s="106">
        <v>14</v>
      </c>
      <c r="J23" s="107">
        <v>19</v>
      </c>
      <c r="K23" s="108">
        <v>5</v>
      </c>
      <c r="L23" s="108">
        <v>3</v>
      </c>
      <c r="M23" s="109">
        <v>3</v>
      </c>
      <c r="N23" s="102">
        <v>73</v>
      </c>
      <c r="O23" s="103">
        <v>6.083333333333333</v>
      </c>
      <c r="P23" s="101">
        <v>0.10806009917844719</v>
      </c>
    </row>
    <row r="24" spans="1:16">
      <c r="A24" s="104" t="s">
        <v>74</v>
      </c>
      <c r="B24" s="105">
        <v>0</v>
      </c>
      <c r="C24" s="108">
        <v>0</v>
      </c>
      <c r="D24" s="107">
        <v>0</v>
      </c>
      <c r="E24" s="107">
        <v>0</v>
      </c>
      <c r="F24" s="107">
        <v>0</v>
      </c>
      <c r="G24" s="106">
        <v>0</v>
      </c>
      <c r="H24" s="106">
        <v>1</v>
      </c>
      <c r="I24" s="106">
        <v>0</v>
      </c>
      <c r="J24" s="107">
        <v>0</v>
      </c>
      <c r="K24" s="108">
        <v>1</v>
      </c>
      <c r="L24" s="108">
        <v>0</v>
      </c>
      <c r="M24" s="109">
        <v>0</v>
      </c>
      <c r="N24" s="102">
        <v>2</v>
      </c>
      <c r="O24" s="103">
        <v>0.16666666666666666</v>
      </c>
      <c r="P24" s="101">
        <v>2.9605506624232106E-3</v>
      </c>
    </row>
    <row r="25" spans="1:16">
      <c r="A25" s="104" t="s">
        <v>75</v>
      </c>
      <c r="B25" s="105">
        <v>0</v>
      </c>
      <c r="C25" s="108">
        <v>0</v>
      </c>
      <c r="D25" s="107">
        <v>0</v>
      </c>
      <c r="E25" s="107">
        <v>0</v>
      </c>
      <c r="F25" s="107">
        <v>1</v>
      </c>
      <c r="G25" s="106">
        <v>0</v>
      </c>
      <c r="H25" s="106">
        <v>1</v>
      </c>
      <c r="I25" s="106">
        <v>0</v>
      </c>
      <c r="J25" s="107">
        <v>0</v>
      </c>
      <c r="K25" s="108">
        <v>0</v>
      </c>
      <c r="L25" s="108">
        <v>0</v>
      </c>
      <c r="M25" s="109">
        <v>0</v>
      </c>
      <c r="N25" s="102">
        <v>2</v>
      </c>
      <c r="O25" s="103">
        <v>0.16666666666666666</v>
      </c>
      <c r="P25" s="101">
        <v>2.9605506624232106E-3</v>
      </c>
    </row>
    <row r="26" spans="1:16">
      <c r="A26" s="104" t="s">
        <v>76</v>
      </c>
      <c r="B26" s="105">
        <v>0</v>
      </c>
      <c r="C26" s="108">
        <v>1</v>
      </c>
      <c r="D26" s="107">
        <v>0</v>
      </c>
      <c r="E26" s="107">
        <v>0</v>
      </c>
      <c r="F26" s="107">
        <v>0</v>
      </c>
      <c r="G26" s="106">
        <v>0</v>
      </c>
      <c r="H26" s="106">
        <v>0</v>
      </c>
      <c r="I26" s="106">
        <v>0</v>
      </c>
      <c r="J26" s="107">
        <v>0</v>
      </c>
      <c r="K26" s="108">
        <v>0</v>
      </c>
      <c r="L26" s="108">
        <v>0</v>
      </c>
      <c r="M26" s="109">
        <v>0</v>
      </c>
      <c r="N26" s="102">
        <v>1</v>
      </c>
      <c r="O26" s="103">
        <v>8.3333333333333329E-2</v>
      </c>
      <c r="P26" s="101">
        <v>1.4802753312116053E-3</v>
      </c>
    </row>
    <row r="27" spans="1:16">
      <c r="A27" s="104" t="s">
        <v>77</v>
      </c>
      <c r="B27" s="105">
        <v>14</v>
      </c>
      <c r="C27" s="108">
        <v>20</v>
      </c>
      <c r="D27" s="107">
        <v>16</v>
      </c>
      <c r="E27" s="107">
        <v>20</v>
      </c>
      <c r="F27" s="107">
        <v>16</v>
      </c>
      <c r="G27" s="106">
        <v>15</v>
      </c>
      <c r="H27" s="106">
        <v>12</v>
      </c>
      <c r="I27" s="106">
        <v>12</v>
      </c>
      <c r="J27" s="107">
        <v>14</v>
      </c>
      <c r="K27" s="108">
        <v>12</v>
      </c>
      <c r="L27" s="108">
        <v>19</v>
      </c>
      <c r="M27" s="109">
        <v>17</v>
      </c>
      <c r="N27" s="102">
        <v>187</v>
      </c>
      <c r="O27" s="103">
        <v>15.583333333333334</v>
      </c>
      <c r="P27" s="101">
        <v>0.27681148693657021</v>
      </c>
    </row>
    <row r="28" spans="1:16">
      <c r="A28" s="104" t="s">
        <v>78</v>
      </c>
      <c r="B28" s="105">
        <v>0</v>
      </c>
      <c r="C28" s="108">
        <v>0</v>
      </c>
      <c r="D28" s="107">
        <v>0</v>
      </c>
      <c r="E28" s="107">
        <v>0</v>
      </c>
      <c r="F28" s="107">
        <v>1</v>
      </c>
      <c r="G28" s="106">
        <v>0</v>
      </c>
      <c r="H28" s="106">
        <v>0</v>
      </c>
      <c r="I28" s="106">
        <v>0</v>
      </c>
      <c r="J28" s="107">
        <v>0</v>
      </c>
      <c r="K28" s="108">
        <v>0</v>
      </c>
      <c r="L28" s="108">
        <v>0</v>
      </c>
      <c r="M28" s="109">
        <v>1</v>
      </c>
      <c r="N28" s="102">
        <v>2</v>
      </c>
      <c r="O28" s="103">
        <v>0.16666666666666666</v>
      </c>
      <c r="P28" s="101">
        <v>2.9605506624232106E-3</v>
      </c>
    </row>
    <row r="29" spans="1:16">
      <c r="A29" s="104" t="s">
        <v>79</v>
      </c>
      <c r="B29" s="105">
        <v>0</v>
      </c>
      <c r="C29" s="108">
        <v>0</v>
      </c>
      <c r="D29" s="107">
        <v>0</v>
      </c>
      <c r="E29" s="107">
        <v>0</v>
      </c>
      <c r="F29" s="107">
        <v>0</v>
      </c>
      <c r="G29" s="106">
        <v>1</v>
      </c>
      <c r="H29" s="106">
        <v>0</v>
      </c>
      <c r="I29" s="106">
        <v>0</v>
      </c>
      <c r="J29" s="107">
        <v>0</v>
      </c>
      <c r="K29" s="108">
        <v>0</v>
      </c>
      <c r="L29" s="108">
        <v>0</v>
      </c>
      <c r="M29" s="109">
        <v>0</v>
      </c>
      <c r="N29" s="102">
        <v>1</v>
      </c>
      <c r="O29" s="103">
        <v>8.3333333333333329E-2</v>
      </c>
      <c r="P29" s="101">
        <v>1.4802753312116053E-3</v>
      </c>
    </row>
    <row r="30" spans="1:16">
      <c r="A30" s="104" t="s">
        <v>46</v>
      </c>
      <c r="B30" s="105">
        <v>234</v>
      </c>
      <c r="C30" s="108">
        <v>250</v>
      </c>
      <c r="D30" s="107">
        <v>265</v>
      </c>
      <c r="E30" s="107">
        <v>296</v>
      </c>
      <c r="F30" s="107">
        <v>223</v>
      </c>
      <c r="G30" s="106">
        <v>258</v>
      </c>
      <c r="H30" s="106">
        <v>229</v>
      </c>
      <c r="I30" s="106">
        <v>250</v>
      </c>
      <c r="J30" s="107">
        <v>254</v>
      </c>
      <c r="K30" s="108">
        <v>263</v>
      </c>
      <c r="L30" s="108">
        <v>297</v>
      </c>
      <c r="M30" s="109">
        <v>315</v>
      </c>
      <c r="N30" s="102">
        <v>3134</v>
      </c>
      <c r="O30" s="103">
        <v>261.16666666666669</v>
      </c>
      <c r="P30" s="101">
        <v>4.6391828880171708</v>
      </c>
    </row>
    <row r="31" spans="1:16">
      <c r="A31" s="104" t="s">
        <v>80</v>
      </c>
      <c r="B31" s="105">
        <v>0</v>
      </c>
      <c r="C31" s="108">
        <v>0</v>
      </c>
      <c r="D31" s="107">
        <v>0</v>
      </c>
      <c r="E31" s="107">
        <v>0</v>
      </c>
      <c r="F31" s="107">
        <v>0</v>
      </c>
      <c r="G31" s="106">
        <v>1</v>
      </c>
      <c r="H31" s="106">
        <v>0</v>
      </c>
      <c r="I31" s="106">
        <v>0</v>
      </c>
      <c r="J31" s="107">
        <v>0</v>
      </c>
      <c r="K31" s="108">
        <v>0</v>
      </c>
      <c r="L31" s="108">
        <v>0</v>
      </c>
      <c r="M31" s="109">
        <v>0</v>
      </c>
      <c r="N31" s="102">
        <v>1</v>
      </c>
      <c r="O31" s="103">
        <v>8.3333333333333329E-2</v>
      </c>
      <c r="P31" s="101">
        <v>1.4802753312116053E-3</v>
      </c>
    </row>
    <row r="32" spans="1:16">
      <c r="A32" s="104" t="s">
        <v>81</v>
      </c>
      <c r="B32" s="105">
        <v>0</v>
      </c>
      <c r="C32" s="108">
        <v>0</v>
      </c>
      <c r="D32" s="107">
        <v>0</v>
      </c>
      <c r="E32" s="107">
        <v>0</v>
      </c>
      <c r="F32" s="107">
        <v>0</v>
      </c>
      <c r="G32" s="106">
        <v>0</v>
      </c>
      <c r="H32" s="106">
        <v>0</v>
      </c>
      <c r="I32" s="106">
        <v>0</v>
      </c>
      <c r="J32" s="107">
        <v>0</v>
      </c>
      <c r="K32" s="108">
        <v>0</v>
      </c>
      <c r="L32" s="108">
        <v>0</v>
      </c>
      <c r="M32" s="109">
        <v>0</v>
      </c>
      <c r="N32" s="102">
        <v>0</v>
      </c>
      <c r="O32" s="103">
        <v>0</v>
      </c>
      <c r="P32" s="101">
        <v>0</v>
      </c>
    </row>
    <row r="33" spans="1:16">
      <c r="A33" s="104" t="s">
        <v>82</v>
      </c>
      <c r="B33" s="105">
        <v>24</v>
      </c>
      <c r="C33" s="108">
        <v>32</v>
      </c>
      <c r="D33" s="107">
        <v>77</v>
      </c>
      <c r="E33" s="107">
        <v>68</v>
      </c>
      <c r="F33" s="107">
        <v>10</v>
      </c>
      <c r="G33" s="106">
        <v>8</v>
      </c>
      <c r="H33" s="106">
        <v>13</v>
      </c>
      <c r="I33" s="106">
        <v>11</v>
      </c>
      <c r="J33" s="107">
        <v>22</v>
      </c>
      <c r="K33" s="108">
        <v>27</v>
      </c>
      <c r="L33" s="108">
        <v>13</v>
      </c>
      <c r="M33" s="109">
        <v>20</v>
      </c>
      <c r="N33" s="102">
        <v>325</v>
      </c>
      <c r="O33" s="103">
        <v>27.083333333333332</v>
      </c>
      <c r="P33" s="101">
        <v>0.48108948264377172</v>
      </c>
    </row>
    <row r="34" spans="1:16">
      <c r="A34" s="100" t="s">
        <v>83</v>
      </c>
      <c r="B34" s="105">
        <v>0</v>
      </c>
      <c r="C34" s="108">
        <v>0</v>
      </c>
      <c r="D34" s="107">
        <v>0</v>
      </c>
      <c r="E34" s="107">
        <v>0</v>
      </c>
      <c r="F34" s="107">
        <v>0</v>
      </c>
      <c r="G34" s="106">
        <v>0</v>
      </c>
      <c r="H34" s="106">
        <v>0</v>
      </c>
      <c r="I34" s="106">
        <v>1</v>
      </c>
      <c r="J34" s="107">
        <v>0</v>
      </c>
      <c r="K34" s="108">
        <v>0</v>
      </c>
      <c r="L34" s="108">
        <v>0</v>
      </c>
      <c r="M34" s="109">
        <v>0</v>
      </c>
      <c r="N34" s="102">
        <v>1</v>
      </c>
      <c r="O34" s="103">
        <v>8.3333333333333329E-2</v>
      </c>
      <c r="P34" s="101">
        <v>1.4802753312116053E-3</v>
      </c>
    </row>
    <row r="35" spans="1:16">
      <c r="A35" s="100" t="s">
        <v>84</v>
      </c>
      <c r="B35" s="105">
        <v>11</v>
      </c>
      <c r="C35" s="108">
        <v>21</v>
      </c>
      <c r="D35" s="107">
        <v>29</v>
      </c>
      <c r="E35" s="107">
        <v>38</v>
      </c>
      <c r="F35" s="107">
        <v>30</v>
      </c>
      <c r="G35" s="106">
        <v>37</v>
      </c>
      <c r="H35" s="106">
        <v>24</v>
      </c>
      <c r="I35" s="106">
        <v>35</v>
      </c>
      <c r="J35" s="107">
        <v>27</v>
      </c>
      <c r="K35" s="108">
        <v>30</v>
      </c>
      <c r="L35" s="108">
        <v>24</v>
      </c>
      <c r="M35" s="109">
        <v>29</v>
      </c>
      <c r="N35" s="102">
        <v>335</v>
      </c>
      <c r="O35" s="103">
        <v>27.916666666666668</v>
      </c>
      <c r="P35" s="101">
        <v>0.49589223595588777</v>
      </c>
    </row>
    <row r="36" spans="1:16">
      <c r="A36" s="100" t="s">
        <v>85</v>
      </c>
      <c r="B36" s="105">
        <v>1</v>
      </c>
      <c r="C36" s="108">
        <v>0</v>
      </c>
      <c r="D36" s="107">
        <v>5</v>
      </c>
      <c r="E36" s="107">
        <v>1</v>
      </c>
      <c r="F36" s="107">
        <v>1</v>
      </c>
      <c r="G36" s="106">
        <v>2</v>
      </c>
      <c r="H36" s="106">
        <v>1</v>
      </c>
      <c r="I36" s="106">
        <v>0</v>
      </c>
      <c r="J36" s="107">
        <v>0</v>
      </c>
      <c r="K36" s="108">
        <v>0</v>
      </c>
      <c r="L36" s="108">
        <v>1</v>
      </c>
      <c r="M36" s="109">
        <v>0</v>
      </c>
      <c r="N36" s="102">
        <v>12</v>
      </c>
      <c r="O36" s="103">
        <v>1</v>
      </c>
      <c r="P36" s="101">
        <v>1.7763303974539263E-2</v>
      </c>
    </row>
    <row r="37" spans="1:16">
      <c r="A37" s="100" t="s">
        <v>86</v>
      </c>
      <c r="B37" s="105">
        <v>1</v>
      </c>
      <c r="C37" s="108">
        <v>0</v>
      </c>
      <c r="D37" s="107">
        <v>1</v>
      </c>
      <c r="E37" s="107">
        <v>0</v>
      </c>
      <c r="F37" s="107">
        <v>0</v>
      </c>
      <c r="G37" s="106">
        <v>0</v>
      </c>
      <c r="H37" s="106">
        <v>0</v>
      </c>
      <c r="I37" s="106">
        <v>0</v>
      </c>
      <c r="J37" s="107">
        <v>0</v>
      </c>
      <c r="K37" s="108">
        <v>0</v>
      </c>
      <c r="L37" s="108">
        <v>1</v>
      </c>
      <c r="M37" s="109">
        <v>0</v>
      </c>
      <c r="N37" s="102">
        <v>3</v>
      </c>
      <c r="O37" s="103">
        <v>0.25</v>
      </c>
      <c r="P37" s="101">
        <v>4.4408259936348157E-3</v>
      </c>
    </row>
    <row r="38" spans="1:16">
      <c r="A38" s="104" t="s">
        <v>87</v>
      </c>
      <c r="B38" s="105">
        <v>1</v>
      </c>
      <c r="C38" s="108">
        <v>3</v>
      </c>
      <c r="D38" s="107">
        <v>1</v>
      </c>
      <c r="E38" s="107">
        <v>0</v>
      </c>
      <c r="F38" s="107">
        <v>0</v>
      </c>
      <c r="G38" s="106">
        <v>0</v>
      </c>
      <c r="H38" s="106">
        <v>4</v>
      </c>
      <c r="I38" s="106">
        <v>0</v>
      </c>
      <c r="J38" s="107">
        <v>0</v>
      </c>
      <c r="K38" s="108">
        <v>0</v>
      </c>
      <c r="L38" s="108">
        <v>0</v>
      </c>
      <c r="M38" s="109">
        <v>1</v>
      </c>
      <c r="N38" s="102">
        <v>10</v>
      </c>
      <c r="O38" s="103">
        <v>0.83333333333333337</v>
      </c>
      <c r="P38" s="101">
        <v>1.4802753312116054E-2</v>
      </c>
    </row>
    <row r="39" spans="1:16">
      <c r="A39" s="104" t="s">
        <v>88</v>
      </c>
      <c r="B39" s="105">
        <v>6</v>
      </c>
      <c r="C39" s="108">
        <v>3</v>
      </c>
      <c r="D39" s="107">
        <v>1</v>
      </c>
      <c r="E39" s="107">
        <v>4</v>
      </c>
      <c r="F39" s="107">
        <v>1</v>
      </c>
      <c r="G39" s="106">
        <v>2</v>
      </c>
      <c r="H39" s="106">
        <v>1</v>
      </c>
      <c r="I39" s="106">
        <v>7</v>
      </c>
      <c r="J39" s="107">
        <v>4</v>
      </c>
      <c r="K39" s="108">
        <v>5</v>
      </c>
      <c r="L39" s="108">
        <v>5</v>
      </c>
      <c r="M39" s="109">
        <v>5</v>
      </c>
      <c r="N39" s="102">
        <v>44</v>
      </c>
      <c r="O39" s="103">
        <v>3.6666666666666665</v>
      </c>
      <c r="P39" s="101">
        <v>6.5132114573310626E-2</v>
      </c>
    </row>
    <row r="40" spans="1:16">
      <c r="A40" s="104" t="s">
        <v>89</v>
      </c>
      <c r="B40" s="105">
        <v>0</v>
      </c>
      <c r="C40" s="108">
        <v>0</v>
      </c>
      <c r="D40" s="107">
        <v>0</v>
      </c>
      <c r="E40" s="107">
        <v>0</v>
      </c>
      <c r="F40" s="107">
        <v>1</v>
      </c>
      <c r="G40" s="106">
        <v>1</v>
      </c>
      <c r="H40" s="106">
        <v>0</v>
      </c>
      <c r="I40" s="106">
        <v>0</v>
      </c>
      <c r="J40" s="107">
        <v>1</v>
      </c>
      <c r="K40" s="108">
        <v>0</v>
      </c>
      <c r="L40" s="108">
        <v>1</v>
      </c>
      <c r="M40" s="109">
        <v>1</v>
      </c>
      <c r="N40" s="102">
        <v>5</v>
      </c>
      <c r="O40" s="103">
        <v>0.41666666666666669</v>
      </c>
      <c r="P40" s="101">
        <v>7.4013766560580268E-3</v>
      </c>
    </row>
    <row r="41" spans="1:16">
      <c r="A41" s="104" t="s">
        <v>90</v>
      </c>
      <c r="B41" s="105">
        <v>1</v>
      </c>
      <c r="C41" s="108">
        <v>0</v>
      </c>
      <c r="D41" s="107">
        <v>1</v>
      </c>
      <c r="E41" s="107">
        <v>3</v>
      </c>
      <c r="F41" s="107">
        <v>0</v>
      </c>
      <c r="G41" s="106">
        <v>0</v>
      </c>
      <c r="H41" s="106">
        <v>1</v>
      </c>
      <c r="I41" s="106">
        <v>1</v>
      </c>
      <c r="J41" s="107">
        <v>0</v>
      </c>
      <c r="K41" s="108">
        <v>0</v>
      </c>
      <c r="L41" s="108">
        <v>1</v>
      </c>
      <c r="M41" s="109">
        <v>1</v>
      </c>
      <c r="N41" s="102">
        <v>9</v>
      </c>
      <c r="O41" s="103">
        <v>0.75</v>
      </c>
      <c r="P41" s="101">
        <v>1.3322477980904447E-2</v>
      </c>
    </row>
    <row r="42" spans="1:16">
      <c r="A42" s="100" t="s">
        <v>91</v>
      </c>
      <c r="B42" s="105">
        <v>0</v>
      </c>
      <c r="C42" s="108">
        <v>0</v>
      </c>
      <c r="D42" s="107">
        <v>0</v>
      </c>
      <c r="E42" s="107">
        <v>0</v>
      </c>
      <c r="F42" s="107">
        <v>0</v>
      </c>
      <c r="G42" s="106">
        <v>0</v>
      </c>
      <c r="H42" s="106">
        <v>0</v>
      </c>
      <c r="I42" s="106">
        <v>0</v>
      </c>
      <c r="J42" s="107">
        <v>0</v>
      </c>
      <c r="K42" s="108">
        <v>0</v>
      </c>
      <c r="L42" s="108">
        <v>0</v>
      </c>
      <c r="M42" s="109">
        <v>0</v>
      </c>
      <c r="N42" s="102">
        <v>0</v>
      </c>
      <c r="O42" s="103">
        <v>0</v>
      </c>
      <c r="P42" s="101">
        <v>0</v>
      </c>
    </row>
    <row r="43" spans="1:16">
      <c r="A43" s="104" t="s">
        <v>92</v>
      </c>
      <c r="B43" s="105">
        <v>2</v>
      </c>
      <c r="C43" s="108">
        <v>6</v>
      </c>
      <c r="D43" s="107">
        <v>3</v>
      </c>
      <c r="E43" s="107">
        <v>6</v>
      </c>
      <c r="F43" s="107">
        <v>4</v>
      </c>
      <c r="G43" s="106">
        <v>3</v>
      </c>
      <c r="H43" s="106">
        <v>3</v>
      </c>
      <c r="I43" s="106">
        <v>2</v>
      </c>
      <c r="J43" s="107">
        <v>3</v>
      </c>
      <c r="K43" s="108">
        <v>4</v>
      </c>
      <c r="L43" s="108">
        <v>5</v>
      </c>
      <c r="M43" s="109">
        <v>3</v>
      </c>
      <c r="N43" s="102">
        <v>44</v>
      </c>
      <c r="O43" s="103">
        <v>3.6666666666666665</v>
      </c>
      <c r="P43" s="101">
        <v>6.5132114573310626E-2</v>
      </c>
    </row>
    <row r="44" spans="1:16">
      <c r="A44" s="104" t="s">
        <v>93</v>
      </c>
      <c r="B44" s="105">
        <v>25</v>
      </c>
      <c r="C44" s="108">
        <v>46</v>
      </c>
      <c r="D44" s="107">
        <v>61</v>
      </c>
      <c r="E44" s="107">
        <v>48</v>
      </c>
      <c r="F44" s="107">
        <v>46</v>
      </c>
      <c r="G44" s="106">
        <v>47</v>
      </c>
      <c r="H44" s="106">
        <v>38</v>
      </c>
      <c r="I44" s="106">
        <v>66</v>
      </c>
      <c r="J44" s="107">
        <v>54</v>
      </c>
      <c r="K44" s="108">
        <v>50</v>
      </c>
      <c r="L44" s="108">
        <v>64</v>
      </c>
      <c r="M44" s="109">
        <v>44</v>
      </c>
      <c r="N44" s="102">
        <v>589</v>
      </c>
      <c r="O44" s="103">
        <v>49.083333333333336</v>
      </c>
      <c r="P44" s="101">
        <v>0.87188217008363555</v>
      </c>
    </row>
    <row r="45" spans="1:16">
      <c r="A45" s="104" t="s">
        <v>94</v>
      </c>
      <c r="B45" s="105">
        <v>6</v>
      </c>
      <c r="C45" s="108">
        <v>15</v>
      </c>
      <c r="D45" s="107">
        <v>16</v>
      </c>
      <c r="E45" s="107">
        <v>11</v>
      </c>
      <c r="F45" s="107">
        <v>9</v>
      </c>
      <c r="G45" s="106">
        <v>8</v>
      </c>
      <c r="H45" s="106">
        <v>16</v>
      </c>
      <c r="I45" s="106">
        <v>28</v>
      </c>
      <c r="J45" s="107">
        <v>13</v>
      </c>
      <c r="K45" s="108">
        <v>13</v>
      </c>
      <c r="L45" s="108">
        <v>16</v>
      </c>
      <c r="M45" s="109">
        <v>14</v>
      </c>
      <c r="N45" s="102">
        <v>165</v>
      </c>
      <c r="O45" s="103">
        <v>13.75</v>
      </c>
      <c r="P45" s="101">
        <v>0.24424542964991489</v>
      </c>
    </row>
    <row r="46" spans="1:16">
      <c r="A46" s="104" t="s">
        <v>45</v>
      </c>
      <c r="B46" s="105">
        <v>181</v>
      </c>
      <c r="C46" s="108">
        <v>165</v>
      </c>
      <c r="D46" s="107">
        <v>199</v>
      </c>
      <c r="E46" s="107">
        <v>197</v>
      </c>
      <c r="F46" s="107">
        <v>213</v>
      </c>
      <c r="G46" s="106">
        <v>219</v>
      </c>
      <c r="H46" s="106">
        <v>305</v>
      </c>
      <c r="I46" s="106">
        <v>321</v>
      </c>
      <c r="J46" s="107">
        <v>360</v>
      </c>
      <c r="K46" s="108">
        <v>328</v>
      </c>
      <c r="L46" s="108">
        <v>325</v>
      </c>
      <c r="M46" s="109">
        <v>324</v>
      </c>
      <c r="N46" s="102">
        <v>3137</v>
      </c>
      <c r="O46" s="103">
        <v>261.41666666666669</v>
      </c>
      <c r="P46" s="101">
        <v>4.6436237140108059</v>
      </c>
    </row>
    <row r="47" spans="1:16">
      <c r="A47" s="104" t="s">
        <v>95</v>
      </c>
      <c r="B47" s="105">
        <v>0</v>
      </c>
      <c r="C47" s="108">
        <v>0</v>
      </c>
      <c r="D47" s="107">
        <v>1</v>
      </c>
      <c r="E47" s="107">
        <v>0</v>
      </c>
      <c r="F47" s="107">
        <v>0</v>
      </c>
      <c r="G47" s="106">
        <v>1</v>
      </c>
      <c r="H47" s="106">
        <v>1</v>
      </c>
      <c r="I47" s="106">
        <v>0</v>
      </c>
      <c r="J47" s="107">
        <v>0</v>
      </c>
      <c r="K47" s="108">
        <v>2</v>
      </c>
      <c r="L47" s="108">
        <v>0</v>
      </c>
      <c r="M47" s="109">
        <v>0</v>
      </c>
      <c r="N47" s="102">
        <v>5</v>
      </c>
      <c r="O47" s="103">
        <v>0.41666666666666669</v>
      </c>
      <c r="P47" s="101">
        <v>7.4013766560580268E-3</v>
      </c>
    </row>
    <row r="48" spans="1:16">
      <c r="A48" s="104" t="s">
        <v>96</v>
      </c>
      <c r="B48" s="105">
        <v>0</v>
      </c>
      <c r="C48" s="108">
        <v>0</v>
      </c>
      <c r="D48" s="107">
        <v>0</v>
      </c>
      <c r="E48" s="107">
        <v>0</v>
      </c>
      <c r="F48" s="107">
        <v>0</v>
      </c>
      <c r="G48" s="106">
        <v>0</v>
      </c>
      <c r="H48" s="106">
        <v>0</v>
      </c>
      <c r="I48" s="106">
        <v>0</v>
      </c>
      <c r="J48" s="107">
        <v>0</v>
      </c>
      <c r="K48" s="108">
        <v>0</v>
      </c>
      <c r="L48" s="108">
        <v>0</v>
      </c>
      <c r="M48" s="109">
        <v>0</v>
      </c>
      <c r="N48" s="102">
        <v>0</v>
      </c>
      <c r="O48" s="103">
        <v>0</v>
      </c>
      <c r="P48" s="101">
        <v>0</v>
      </c>
    </row>
    <row r="49" spans="1:16">
      <c r="A49" s="104" t="s">
        <v>51</v>
      </c>
      <c r="B49" s="105">
        <v>120</v>
      </c>
      <c r="C49" s="108">
        <v>132</v>
      </c>
      <c r="D49" s="107">
        <v>136</v>
      </c>
      <c r="E49" s="107">
        <v>148</v>
      </c>
      <c r="F49" s="107">
        <v>220</v>
      </c>
      <c r="G49" s="106">
        <v>277</v>
      </c>
      <c r="H49" s="106">
        <v>97</v>
      </c>
      <c r="I49" s="106">
        <v>115</v>
      </c>
      <c r="J49" s="107">
        <v>185</v>
      </c>
      <c r="K49" s="108">
        <v>213</v>
      </c>
      <c r="L49" s="108">
        <v>186</v>
      </c>
      <c r="M49" s="109">
        <v>217</v>
      </c>
      <c r="N49" s="102">
        <v>2046</v>
      </c>
      <c r="O49" s="103">
        <v>170.5</v>
      </c>
      <c r="P49" s="101">
        <v>3.0286433276589446</v>
      </c>
    </row>
    <row r="50" spans="1:16">
      <c r="A50" s="104" t="s">
        <v>97</v>
      </c>
      <c r="B50" s="105">
        <v>3</v>
      </c>
      <c r="C50" s="108">
        <v>2</v>
      </c>
      <c r="D50" s="107">
        <v>8</v>
      </c>
      <c r="E50" s="107">
        <v>7</v>
      </c>
      <c r="F50" s="107">
        <v>3</v>
      </c>
      <c r="G50" s="106">
        <v>3</v>
      </c>
      <c r="H50" s="106">
        <v>2</v>
      </c>
      <c r="I50" s="106">
        <v>4</v>
      </c>
      <c r="J50" s="107">
        <v>2</v>
      </c>
      <c r="K50" s="108">
        <v>1</v>
      </c>
      <c r="L50" s="108">
        <v>2</v>
      </c>
      <c r="M50" s="109">
        <v>0</v>
      </c>
      <c r="N50" s="102">
        <v>37</v>
      </c>
      <c r="O50" s="103">
        <v>3.0833333333333335</v>
      </c>
      <c r="P50" s="101">
        <v>5.4770187254829399E-2</v>
      </c>
    </row>
    <row r="51" spans="1:16">
      <c r="A51" s="104" t="s">
        <v>98</v>
      </c>
      <c r="B51" s="105">
        <v>131</v>
      </c>
      <c r="C51" s="108">
        <v>107</v>
      </c>
      <c r="D51" s="107">
        <v>142</v>
      </c>
      <c r="E51" s="107">
        <v>117</v>
      </c>
      <c r="F51" s="107">
        <v>162</v>
      </c>
      <c r="G51" s="106">
        <v>163</v>
      </c>
      <c r="H51" s="106">
        <v>152</v>
      </c>
      <c r="I51" s="106">
        <v>158</v>
      </c>
      <c r="J51" s="107">
        <v>175</v>
      </c>
      <c r="K51" s="108">
        <v>156</v>
      </c>
      <c r="L51" s="108">
        <v>178</v>
      </c>
      <c r="M51" s="109">
        <v>154</v>
      </c>
      <c r="N51" s="102">
        <v>1795</v>
      </c>
      <c r="O51" s="103">
        <v>149.58333333333334</v>
      </c>
      <c r="P51" s="101">
        <v>2.6570942195248319</v>
      </c>
    </row>
    <row r="52" spans="1:16">
      <c r="A52" s="104" t="s">
        <v>99</v>
      </c>
      <c r="B52" s="105">
        <v>73</v>
      </c>
      <c r="C52" s="108">
        <v>47</v>
      </c>
      <c r="D52" s="107">
        <v>40</v>
      </c>
      <c r="E52" s="107">
        <v>37</v>
      </c>
      <c r="F52" s="107">
        <v>44</v>
      </c>
      <c r="G52" s="106">
        <v>60</v>
      </c>
      <c r="H52" s="106">
        <v>67</v>
      </c>
      <c r="I52" s="106">
        <v>151</v>
      </c>
      <c r="J52" s="107">
        <v>179</v>
      </c>
      <c r="K52" s="108">
        <v>213</v>
      </c>
      <c r="L52" s="108">
        <v>214</v>
      </c>
      <c r="M52" s="109">
        <v>132</v>
      </c>
      <c r="N52" s="102">
        <v>1257</v>
      </c>
      <c r="O52" s="103">
        <v>104.75</v>
      </c>
      <c r="P52" s="101">
        <v>1.8607060913329878</v>
      </c>
    </row>
    <row r="53" spans="1:16">
      <c r="A53" s="104" t="s">
        <v>100</v>
      </c>
      <c r="B53" s="105">
        <v>3</v>
      </c>
      <c r="C53" s="108">
        <v>1</v>
      </c>
      <c r="D53" s="107">
        <v>3</v>
      </c>
      <c r="E53" s="107">
        <v>0</v>
      </c>
      <c r="F53" s="107">
        <v>1</v>
      </c>
      <c r="G53" s="106">
        <v>2</v>
      </c>
      <c r="H53" s="106">
        <v>2</v>
      </c>
      <c r="I53" s="106">
        <v>2</v>
      </c>
      <c r="J53" s="107">
        <v>3</v>
      </c>
      <c r="K53" s="108">
        <v>2</v>
      </c>
      <c r="L53" s="108">
        <v>0</v>
      </c>
      <c r="M53" s="109">
        <v>0</v>
      </c>
      <c r="N53" s="102">
        <v>19</v>
      </c>
      <c r="O53" s="103">
        <v>1.5833333333333333</v>
      </c>
      <c r="P53" s="101">
        <v>2.8125231293020504E-2</v>
      </c>
    </row>
    <row r="54" spans="1:16">
      <c r="A54" s="104" t="s">
        <v>101</v>
      </c>
      <c r="B54" s="105">
        <v>25</v>
      </c>
      <c r="C54" s="108">
        <v>5</v>
      </c>
      <c r="D54" s="107">
        <v>19</v>
      </c>
      <c r="E54" s="107">
        <v>27</v>
      </c>
      <c r="F54" s="107">
        <v>32</v>
      </c>
      <c r="G54" s="106">
        <v>49</v>
      </c>
      <c r="H54" s="106">
        <v>46</v>
      </c>
      <c r="I54" s="106">
        <v>19</v>
      </c>
      <c r="J54" s="107">
        <v>37</v>
      </c>
      <c r="K54" s="108">
        <v>60</v>
      </c>
      <c r="L54" s="108">
        <v>55</v>
      </c>
      <c r="M54" s="109">
        <v>87</v>
      </c>
      <c r="N54" s="102">
        <v>461</v>
      </c>
      <c r="O54" s="103">
        <v>38.416666666666664</v>
      </c>
      <c r="P54" s="101">
        <v>0.68240692768855005</v>
      </c>
    </row>
    <row r="55" spans="1:16">
      <c r="A55" s="104" t="s">
        <v>102</v>
      </c>
      <c r="B55" s="105">
        <v>0</v>
      </c>
      <c r="C55" s="108">
        <v>3</v>
      </c>
      <c r="D55" s="107">
        <v>0</v>
      </c>
      <c r="E55" s="107">
        <v>0</v>
      </c>
      <c r="F55" s="107">
        <v>2</v>
      </c>
      <c r="G55" s="106">
        <v>1</v>
      </c>
      <c r="H55" s="106">
        <v>4</v>
      </c>
      <c r="I55" s="106">
        <v>0</v>
      </c>
      <c r="J55" s="107">
        <v>1</v>
      </c>
      <c r="K55" s="108">
        <v>1</v>
      </c>
      <c r="L55" s="108">
        <v>4</v>
      </c>
      <c r="M55" s="109">
        <v>3</v>
      </c>
      <c r="N55" s="102">
        <v>19</v>
      </c>
      <c r="O55" s="103">
        <v>1.5833333333333333</v>
      </c>
      <c r="P55" s="101">
        <v>2.8125231293020504E-2</v>
      </c>
    </row>
    <row r="56" spans="1:16">
      <c r="A56" s="104" t="s">
        <v>103</v>
      </c>
      <c r="B56" s="105">
        <v>1</v>
      </c>
      <c r="C56" s="108">
        <v>1</v>
      </c>
      <c r="D56" s="107">
        <v>1</v>
      </c>
      <c r="E56" s="107">
        <v>0</v>
      </c>
      <c r="F56" s="107">
        <v>0</v>
      </c>
      <c r="G56" s="106">
        <v>0</v>
      </c>
      <c r="H56" s="106">
        <v>1</v>
      </c>
      <c r="I56" s="106">
        <v>0</v>
      </c>
      <c r="J56" s="107">
        <v>0</v>
      </c>
      <c r="K56" s="108">
        <v>0</v>
      </c>
      <c r="L56" s="108">
        <v>0</v>
      </c>
      <c r="M56" s="109">
        <v>0</v>
      </c>
      <c r="N56" s="102">
        <v>4</v>
      </c>
      <c r="O56" s="103">
        <v>0.33333333333333331</v>
      </c>
      <c r="P56" s="101">
        <v>5.9211013248464213E-3</v>
      </c>
    </row>
    <row r="57" spans="1:16">
      <c r="A57" s="100" t="s">
        <v>104</v>
      </c>
      <c r="B57" s="105">
        <v>7</v>
      </c>
      <c r="C57" s="108">
        <v>9</v>
      </c>
      <c r="D57" s="107">
        <v>4</v>
      </c>
      <c r="E57" s="107">
        <v>5</v>
      </c>
      <c r="F57" s="107">
        <v>2</v>
      </c>
      <c r="G57" s="106">
        <v>5</v>
      </c>
      <c r="H57" s="106">
        <v>9</v>
      </c>
      <c r="I57" s="106">
        <v>5</v>
      </c>
      <c r="J57" s="107">
        <v>9</v>
      </c>
      <c r="K57" s="108">
        <v>6</v>
      </c>
      <c r="L57" s="108">
        <v>4</v>
      </c>
      <c r="M57" s="109">
        <v>10</v>
      </c>
      <c r="N57" s="102">
        <v>75</v>
      </c>
      <c r="O57" s="103">
        <v>6.25</v>
      </c>
      <c r="P57" s="101">
        <v>0.1110206498408704</v>
      </c>
    </row>
    <row r="58" spans="1:16">
      <c r="A58" s="104" t="s">
        <v>105</v>
      </c>
      <c r="B58" s="105">
        <v>12</v>
      </c>
      <c r="C58" s="108">
        <v>11</v>
      </c>
      <c r="D58" s="107">
        <v>23</v>
      </c>
      <c r="E58" s="107">
        <v>32</v>
      </c>
      <c r="F58" s="107">
        <v>32</v>
      </c>
      <c r="G58" s="106">
        <v>42</v>
      </c>
      <c r="H58" s="106">
        <v>28</v>
      </c>
      <c r="I58" s="106">
        <v>25</v>
      </c>
      <c r="J58" s="107">
        <v>25</v>
      </c>
      <c r="K58" s="108">
        <v>16</v>
      </c>
      <c r="L58" s="108">
        <v>14</v>
      </c>
      <c r="M58" s="109">
        <v>27</v>
      </c>
      <c r="N58" s="102">
        <v>287</v>
      </c>
      <c r="O58" s="103">
        <v>23.916666666666668</v>
      </c>
      <c r="P58" s="101">
        <v>0.42483902005773078</v>
      </c>
    </row>
    <row r="59" spans="1:16">
      <c r="A59" s="104" t="s">
        <v>106</v>
      </c>
      <c r="B59" s="105">
        <v>15</v>
      </c>
      <c r="C59" s="108">
        <v>33</v>
      </c>
      <c r="D59" s="107">
        <v>34</v>
      </c>
      <c r="E59" s="107">
        <v>40</v>
      </c>
      <c r="F59" s="107">
        <v>11</v>
      </c>
      <c r="G59" s="106">
        <v>33</v>
      </c>
      <c r="H59" s="106">
        <v>17</v>
      </c>
      <c r="I59" s="106">
        <v>21</v>
      </c>
      <c r="J59" s="107">
        <v>18</v>
      </c>
      <c r="K59" s="108">
        <v>27</v>
      </c>
      <c r="L59" s="108">
        <v>17</v>
      </c>
      <c r="M59" s="109">
        <v>31</v>
      </c>
      <c r="N59" s="102">
        <v>297</v>
      </c>
      <c r="O59" s="103">
        <v>24.75</v>
      </c>
      <c r="P59" s="101">
        <v>0.43964177336984678</v>
      </c>
    </row>
    <row r="60" spans="1:16">
      <c r="A60" s="104" t="s">
        <v>107</v>
      </c>
      <c r="B60" s="105">
        <v>4</v>
      </c>
      <c r="C60" s="108">
        <v>5</v>
      </c>
      <c r="D60" s="107">
        <v>14</v>
      </c>
      <c r="E60" s="107">
        <v>5</v>
      </c>
      <c r="F60" s="107">
        <v>8</v>
      </c>
      <c r="G60" s="106">
        <v>17</v>
      </c>
      <c r="H60" s="106">
        <v>14</v>
      </c>
      <c r="I60" s="106">
        <v>16</v>
      </c>
      <c r="J60" s="107">
        <v>13</v>
      </c>
      <c r="K60" s="108">
        <v>8</v>
      </c>
      <c r="L60" s="108">
        <v>9</v>
      </c>
      <c r="M60" s="109">
        <v>11</v>
      </c>
      <c r="N60" s="102">
        <v>124</v>
      </c>
      <c r="O60" s="103">
        <v>10.333333333333334</v>
      </c>
      <c r="P60" s="101">
        <v>0.18355414107023907</v>
      </c>
    </row>
    <row r="61" spans="1:16">
      <c r="A61" s="104" t="s">
        <v>108</v>
      </c>
      <c r="B61" s="105">
        <v>0</v>
      </c>
      <c r="C61" s="108">
        <v>0</v>
      </c>
      <c r="D61" s="107">
        <v>1</v>
      </c>
      <c r="E61" s="107">
        <v>1</v>
      </c>
      <c r="F61" s="107">
        <v>0</v>
      </c>
      <c r="G61" s="106">
        <v>1</v>
      </c>
      <c r="H61" s="106">
        <v>0</v>
      </c>
      <c r="I61" s="106">
        <v>0</v>
      </c>
      <c r="J61" s="107">
        <v>1</v>
      </c>
      <c r="K61" s="108">
        <v>0</v>
      </c>
      <c r="L61" s="108">
        <v>1</v>
      </c>
      <c r="M61" s="109">
        <v>1</v>
      </c>
      <c r="N61" s="102">
        <v>6</v>
      </c>
      <c r="O61" s="103">
        <v>0.5</v>
      </c>
      <c r="P61" s="101">
        <v>8.8816519872696315E-3</v>
      </c>
    </row>
    <row r="62" spans="1:16">
      <c r="A62" s="104" t="s">
        <v>109</v>
      </c>
      <c r="B62" s="105">
        <v>2</v>
      </c>
      <c r="C62" s="108">
        <v>8</v>
      </c>
      <c r="D62" s="107">
        <v>8</v>
      </c>
      <c r="E62" s="107">
        <v>11</v>
      </c>
      <c r="F62" s="107">
        <v>4</v>
      </c>
      <c r="G62" s="106">
        <v>6</v>
      </c>
      <c r="H62" s="106">
        <v>7</v>
      </c>
      <c r="I62" s="106">
        <v>5</v>
      </c>
      <c r="J62" s="107">
        <v>6</v>
      </c>
      <c r="K62" s="108">
        <v>8</v>
      </c>
      <c r="L62" s="108">
        <v>10</v>
      </c>
      <c r="M62" s="109">
        <v>3</v>
      </c>
      <c r="N62" s="102">
        <v>78</v>
      </c>
      <c r="O62" s="103">
        <v>6.5</v>
      </c>
      <c r="P62" s="101">
        <v>0.11546147583450521</v>
      </c>
    </row>
    <row r="63" spans="1:16">
      <c r="A63" s="104" t="s">
        <v>110</v>
      </c>
      <c r="B63" s="105">
        <v>0</v>
      </c>
      <c r="C63" s="108">
        <v>0</v>
      </c>
      <c r="D63" s="107">
        <v>0</v>
      </c>
      <c r="E63" s="107">
        <v>1</v>
      </c>
      <c r="F63" s="107">
        <v>0</v>
      </c>
      <c r="G63" s="106">
        <v>0</v>
      </c>
      <c r="H63" s="106">
        <v>0</v>
      </c>
      <c r="I63" s="106">
        <v>0</v>
      </c>
      <c r="J63" s="107">
        <v>0</v>
      </c>
      <c r="K63" s="108">
        <v>0</v>
      </c>
      <c r="L63" s="108">
        <v>0</v>
      </c>
      <c r="M63" s="109">
        <v>0</v>
      </c>
      <c r="N63" s="102">
        <v>1</v>
      </c>
      <c r="O63" s="103">
        <v>8.3333333333333329E-2</v>
      </c>
      <c r="P63" s="101">
        <v>1.4802753312116053E-3</v>
      </c>
    </row>
    <row r="64" spans="1:16">
      <c r="A64" s="104" t="s">
        <v>111</v>
      </c>
      <c r="B64" s="105">
        <v>0</v>
      </c>
      <c r="C64" s="108">
        <v>0</v>
      </c>
      <c r="D64" s="107">
        <v>0</v>
      </c>
      <c r="E64" s="107">
        <v>0</v>
      </c>
      <c r="F64" s="107">
        <v>1</v>
      </c>
      <c r="G64" s="106">
        <v>1</v>
      </c>
      <c r="H64" s="106">
        <v>0</v>
      </c>
      <c r="I64" s="106">
        <v>0</v>
      </c>
      <c r="J64" s="107">
        <v>0</v>
      </c>
      <c r="K64" s="108">
        <v>0</v>
      </c>
      <c r="L64" s="108">
        <v>0</v>
      </c>
      <c r="M64" s="109">
        <v>1</v>
      </c>
      <c r="N64" s="102">
        <v>3</v>
      </c>
      <c r="O64" s="103">
        <v>0.25</v>
      </c>
      <c r="P64" s="101">
        <v>4.4408259936348157E-3</v>
      </c>
    </row>
    <row r="65" spans="1:16">
      <c r="A65" s="104" t="s">
        <v>112</v>
      </c>
      <c r="B65" s="105">
        <v>66</v>
      </c>
      <c r="C65" s="108">
        <v>70</v>
      </c>
      <c r="D65" s="107">
        <v>76</v>
      </c>
      <c r="E65" s="107">
        <v>56</v>
      </c>
      <c r="F65" s="107">
        <v>80</v>
      </c>
      <c r="G65" s="106">
        <v>115</v>
      </c>
      <c r="H65" s="106">
        <v>98</v>
      </c>
      <c r="I65" s="106">
        <v>94</v>
      </c>
      <c r="J65" s="107">
        <v>72</v>
      </c>
      <c r="K65" s="108">
        <v>96</v>
      </c>
      <c r="L65" s="108">
        <v>68</v>
      </c>
      <c r="M65" s="109">
        <v>86</v>
      </c>
      <c r="N65" s="102">
        <v>977</v>
      </c>
      <c r="O65" s="103">
        <v>81.416666666666671</v>
      </c>
      <c r="P65" s="101">
        <v>1.4462289985937384</v>
      </c>
    </row>
    <row r="66" spans="1:16">
      <c r="A66" s="104" t="s">
        <v>113</v>
      </c>
      <c r="B66" s="105">
        <v>10</v>
      </c>
      <c r="C66" s="108">
        <v>14</v>
      </c>
      <c r="D66" s="107">
        <v>23</v>
      </c>
      <c r="E66" s="107">
        <v>15</v>
      </c>
      <c r="F66" s="107">
        <v>20</v>
      </c>
      <c r="G66" s="106">
        <v>20</v>
      </c>
      <c r="H66" s="106">
        <v>19</v>
      </c>
      <c r="I66" s="106">
        <v>16</v>
      </c>
      <c r="J66" s="107">
        <v>17</v>
      </c>
      <c r="K66" s="108">
        <v>20</v>
      </c>
      <c r="L66" s="108">
        <v>71</v>
      </c>
      <c r="M66" s="109">
        <v>32</v>
      </c>
      <c r="N66" s="102">
        <v>277</v>
      </c>
      <c r="O66" s="103">
        <v>23.083333333333332</v>
      </c>
      <c r="P66" s="101">
        <v>0.41003626674561466</v>
      </c>
    </row>
    <row r="67" spans="1:16">
      <c r="A67" s="104" t="s">
        <v>114</v>
      </c>
      <c r="B67" s="105">
        <v>37</v>
      </c>
      <c r="C67" s="108">
        <v>20</v>
      </c>
      <c r="D67" s="107">
        <v>28</v>
      </c>
      <c r="E67" s="107">
        <v>20</v>
      </c>
      <c r="F67" s="107">
        <v>19</v>
      </c>
      <c r="G67" s="106">
        <v>8</v>
      </c>
      <c r="H67" s="106">
        <v>14</v>
      </c>
      <c r="I67" s="106">
        <v>24</v>
      </c>
      <c r="J67" s="107">
        <v>22</v>
      </c>
      <c r="K67" s="108">
        <v>38</v>
      </c>
      <c r="L67" s="108">
        <v>39</v>
      </c>
      <c r="M67" s="109">
        <v>35</v>
      </c>
      <c r="N67" s="102">
        <v>304</v>
      </c>
      <c r="O67" s="103">
        <v>25.333333333333332</v>
      </c>
      <c r="P67" s="101">
        <v>0.45000370068832807</v>
      </c>
    </row>
    <row r="68" spans="1:16">
      <c r="A68" s="104" t="s">
        <v>115</v>
      </c>
      <c r="B68" s="105">
        <v>0</v>
      </c>
      <c r="C68" s="108">
        <v>0</v>
      </c>
      <c r="D68" s="107">
        <v>0</v>
      </c>
      <c r="E68" s="107">
        <v>0</v>
      </c>
      <c r="F68" s="107">
        <v>0</v>
      </c>
      <c r="G68" s="106">
        <v>2</v>
      </c>
      <c r="H68" s="106">
        <v>0</v>
      </c>
      <c r="I68" s="106">
        <v>1</v>
      </c>
      <c r="J68" s="107">
        <v>0</v>
      </c>
      <c r="K68" s="108">
        <v>0</v>
      </c>
      <c r="L68" s="108">
        <v>1</v>
      </c>
      <c r="M68" s="109">
        <v>0</v>
      </c>
      <c r="N68" s="102">
        <v>4</v>
      </c>
      <c r="O68" s="103">
        <v>0.33333333333333331</v>
      </c>
      <c r="P68" s="101">
        <v>5.9211013248464213E-3</v>
      </c>
    </row>
    <row r="69" spans="1:16">
      <c r="A69" s="104" t="s">
        <v>116</v>
      </c>
      <c r="B69" s="105">
        <v>6</v>
      </c>
      <c r="C69" s="108">
        <v>7</v>
      </c>
      <c r="D69" s="107">
        <v>14</v>
      </c>
      <c r="E69" s="107">
        <v>10</v>
      </c>
      <c r="F69" s="107">
        <v>15</v>
      </c>
      <c r="G69" s="106">
        <v>18</v>
      </c>
      <c r="H69" s="106">
        <v>7</v>
      </c>
      <c r="I69" s="106">
        <v>16</v>
      </c>
      <c r="J69" s="107">
        <v>11</v>
      </c>
      <c r="K69" s="108">
        <v>18</v>
      </c>
      <c r="L69" s="108">
        <v>15</v>
      </c>
      <c r="M69" s="109">
        <v>11</v>
      </c>
      <c r="N69" s="102">
        <v>148</v>
      </c>
      <c r="O69" s="103">
        <v>12.333333333333334</v>
      </c>
      <c r="P69" s="101">
        <v>0.21908074901931759</v>
      </c>
    </row>
    <row r="70" spans="1:16">
      <c r="A70" s="104" t="s">
        <v>117</v>
      </c>
      <c r="B70" s="105">
        <v>0</v>
      </c>
      <c r="C70" s="108">
        <v>0</v>
      </c>
      <c r="D70" s="107">
        <v>2</v>
      </c>
      <c r="E70" s="107">
        <v>2</v>
      </c>
      <c r="F70" s="107">
        <v>1</v>
      </c>
      <c r="G70" s="106">
        <v>2</v>
      </c>
      <c r="H70" s="106">
        <v>1</v>
      </c>
      <c r="I70" s="106">
        <v>13</v>
      </c>
      <c r="J70" s="107">
        <v>6</v>
      </c>
      <c r="K70" s="108">
        <v>1</v>
      </c>
      <c r="L70" s="108">
        <v>1</v>
      </c>
      <c r="M70" s="109">
        <v>2</v>
      </c>
      <c r="N70" s="102">
        <v>31</v>
      </c>
      <c r="O70" s="103">
        <v>2.5833333333333335</v>
      </c>
      <c r="P70" s="101">
        <v>4.5888535267559767E-2</v>
      </c>
    </row>
    <row r="71" spans="1:16">
      <c r="A71" s="104" t="s">
        <v>118</v>
      </c>
      <c r="B71" s="105">
        <v>0</v>
      </c>
      <c r="C71" s="108">
        <v>0</v>
      </c>
      <c r="D71" s="107">
        <v>1</v>
      </c>
      <c r="E71" s="107">
        <v>0</v>
      </c>
      <c r="F71" s="107">
        <v>0</v>
      </c>
      <c r="G71" s="106">
        <v>0</v>
      </c>
      <c r="H71" s="106">
        <v>0</v>
      </c>
      <c r="I71" s="106">
        <v>0</v>
      </c>
      <c r="J71" s="107">
        <v>0</v>
      </c>
      <c r="K71" s="108">
        <v>0</v>
      </c>
      <c r="L71" s="108">
        <v>0</v>
      </c>
      <c r="M71" s="109">
        <v>0</v>
      </c>
      <c r="N71" s="102">
        <v>1</v>
      </c>
      <c r="O71" s="103">
        <v>8.3333333333333329E-2</v>
      </c>
      <c r="P71" s="101">
        <v>1.4802753312116053E-3</v>
      </c>
    </row>
    <row r="72" spans="1:16">
      <c r="A72" s="104" t="s">
        <v>119</v>
      </c>
      <c r="B72" s="105">
        <v>0</v>
      </c>
      <c r="C72" s="108">
        <v>0</v>
      </c>
      <c r="D72" s="107">
        <v>0</v>
      </c>
      <c r="E72" s="107">
        <v>0</v>
      </c>
      <c r="F72" s="107">
        <v>0</v>
      </c>
      <c r="G72" s="106">
        <v>0</v>
      </c>
      <c r="H72" s="106">
        <v>0</v>
      </c>
      <c r="I72" s="106">
        <v>0</v>
      </c>
      <c r="J72" s="107">
        <v>0</v>
      </c>
      <c r="K72" s="108">
        <v>0</v>
      </c>
      <c r="L72" s="108">
        <v>0</v>
      </c>
      <c r="M72" s="109">
        <v>0</v>
      </c>
      <c r="N72" s="102">
        <v>0</v>
      </c>
      <c r="O72" s="103">
        <v>0</v>
      </c>
      <c r="P72" s="101">
        <v>0</v>
      </c>
    </row>
    <row r="73" spans="1:16">
      <c r="A73" s="104" t="s">
        <v>120</v>
      </c>
      <c r="B73" s="105">
        <v>9</v>
      </c>
      <c r="C73" s="108">
        <v>2</v>
      </c>
      <c r="D73" s="107">
        <v>6</v>
      </c>
      <c r="E73" s="107">
        <v>12</v>
      </c>
      <c r="F73" s="107">
        <v>19</v>
      </c>
      <c r="G73" s="106">
        <v>12</v>
      </c>
      <c r="H73" s="106">
        <v>18</v>
      </c>
      <c r="I73" s="106">
        <v>16</v>
      </c>
      <c r="J73" s="107">
        <v>23</v>
      </c>
      <c r="K73" s="108">
        <v>16</v>
      </c>
      <c r="L73" s="108">
        <v>12</v>
      </c>
      <c r="M73" s="109">
        <v>22</v>
      </c>
      <c r="N73" s="102">
        <v>167</v>
      </c>
      <c r="O73" s="103">
        <v>13.916666666666666</v>
      </c>
      <c r="P73" s="101">
        <v>0.24720598031233812</v>
      </c>
    </row>
    <row r="74" spans="1:16">
      <c r="A74" s="104" t="s">
        <v>121</v>
      </c>
      <c r="B74" s="105">
        <v>31</v>
      </c>
      <c r="C74" s="108">
        <v>25</v>
      </c>
      <c r="D74" s="107">
        <v>25</v>
      </c>
      <c r="E74" s="107">
        <v>22</v>
      </c>
      <c r="F74" s="107">
        <v>24</v>
      </c>
      <c r="G74" s="106">
        <v>25</v>
      </c>
      <c r="H74" s="106">
        <v>37</v>
      </c>
      <c r="I74" s="106">
        <v>44</v>
      </c>
      <c r="J74" s="107">
        <v>43</v>
      </c>
      <c r="K74" s="108">
        <v>48</v>
      </c>
      <c r="L74" s="108">
        <v>49</v>
      </c>
      <c r="M74" s="109">
        <v>44</v>
      </c>
      <c r="N74" s="102">
        <v>417</v>
      </c>
      <c r="O74" s="103">
        <v>34.75</v>
      </c>
      <c r="P74" s="101">
        <v>0.61727481311523946</v>
      </c>
    </row>
    <row r="75" spans="1:16">
      <c r="A75" s="104" t="s">
        <v>122</v>
      </c>
      <c r="B75" s="105">
        <v>2</v>
      </c>
      <c r="C75" s="108">
        <v>2</v>
      </c>
      <c r="D75" s="107">
        <v>5</v>
      </c>
      <c r="E75" s="107">
        <v>3</v>
      </c>
      <c r="F75" s="107">
        <v>0</v>
      </c>
      <c r="G75" s="106">
        <v>2</v>
      </c>
      <c r="H75" s="106">
        <v>1</v>
      </c>
      <c r="I75" s="106">
        <v>4</v>
      </c>
      <c r="J75" s="107">
        <v>2</v>
      </c>
      <c r="K75" s="108">
        <v>1</v>
      </c>
      <c r="L75" s="108">
        <v>5</v>
      </c>
      <c r="M75" s="109">
        <v>0</v>
      </c>
      <c r="N75" s="102">
        <v>27</v>
      </c>
      <c r="O75" s="103">
        <v>2.25</v>
      </c>
      <c r="P75" s="101">
        <v>3.9967433942713348E-2</v>
      </c>
    </row>
    <row r="76" spans="1:16">
      <c r="A76" s="104" t="s">
        <v>123</v>
      </c>
      <c r="B76" s="105">
        <v>13</v>
      </c>
      <c r="C76" s="108">
        <v>16</v>
      </c>
      <c r="D76" s="107">
        <v>6</v>
      </c>
      <c r="E76" s="107">
        <v>2</v>
      </c>
      <c r="F76" s="107">
        <v>7</v>
      </c>
      <c r="G76" s="106">
        <v>2</v>
      </c>
      <c r="H76" s="106">
        <v>10</v>
      </c>
      <c r="I76" s="106">
        <v>5</v>
      </c>
      <c r="J76" s="107">
        <v>10</v>
      </c>
      <c r="K76" s="108">
        <v>8</v>
      </c>
      <c r="L76" s="108">
        <v>6</v>
      </c>
      <c r="M76" s="109">
        <v>13</v>
      </c>
      <c r="N76" s="102">
        <v>98</v>
      </c>
      <c r="O76" s="103">
        <v>8.1666666666666661</v>
      </c>
      <c r="P76" s="101">
        <v>0.14506698245873734</v>
      </c>
    </row>
    <row r="77" spans="1:16">
      <c r="A77" s="104" t="s">
        <v>124</v>
      </c>
      <c r="B77" s="105">
        <v>0</v>
      </c>
      <c r="C77" s="108">
        <v>0</v>
      </c>
      <c r="D77" s="107">
        <v>0</v>
      </c>
      <c r="E77" s="107">
        <v>0</v>
      </c>
      <c r="F77" s="107">
        <v>0</v>
      </c>
      <c r="G77" s="106">
        <v>0</v>
      </c>
      <c r="H77" s="106">
        <v>0</v>
      </c>
      <c r="I77" s="106">
        <v>1</v>
      </c>
      <c r="J77" s="107">
        <v>0</v>
      </c>
      <c r="K77" s="108">
        <v>0</v>
      </c>
      <c r="L77" s="108">
        <v>0</v>
      </c>
      <c r="M77" s="109">
        <v>0</v>
      </c>
      <c r="N77" s="102">
        <v>1</v>
      </c>
      <c r="O77" s="103">
        <v>8.3333333333333329E-2</v>
      </c>
      <c r="P77" s="101">
        <v>1.4802753312116053E-3</v>
      </c>
    </row>
    <row r="78" spans="1:16">
      <c r="A78" s="104" t="s">
        <v>125</v>
      </c>
      <c r="B78" s="105">
        <v>8</v>
      </c>
      <c r="C78" s="108">
        <v>8</v>
      </c>
      <c r="D78" s="107">
        <v>6</v>
      </c>
      <c r="E78" s="107">
        <v>7</v>
      </c>
      <c r="F78" s="107">
        <v>13</v>
      </c>
      <c r="G78" s="106">
        <v>10</v>
      </c>
      <c r="H78" s="106">
        <v>8</v>
      </c>
      <c r="I78" s="106">
        <v>23</v>
      </c>
      <c r="J78" s="107">
        <v>15</v>
      </c>
      <c r="K78" s="108">
        <v>21</v>
      </c>
      <c r="L78" s="108">
        <v>22</v>
      </c>
      <c r="M78" s="109">
        <v>5</v>
      </c>
      <c r="N78" s="102">
        <v>146</v>
      </c>
      <c r="O78" s="103">
        <v>12.166666666666666</v>
      </c>
      <c r="P78" s="101">
        <v>0.21612019835689439</v>
      </c>
    </row>
    <row r="79" spans="1:16">
      <c r="A79" s="104" t="s">
        <v>126</v>
      </c>
      <c r="B79" s="105">
        <v>5</v>
      </c>
      <c r="C79" s="108">
        <v>6</v>
      </c>
      <c r="D79" s="107">
        <v>8</v>
      </c>
      <c r="E79" s="107">
        <v>5</v>
      </c>
      <c r="F79" s="107">
        <v>2</v>
      </c>
      <c r="G79" s="106">
        <v>4</v>
      </c>
      <c r="H79" s="106">
        <v>3</v>
      </c>
      <c r="I79" s="106">
        <v>5</v>
      </c>
      <c r="J79" s="107">
        <v>11</v>
      </c>
      <c r="K79" s="108">
        <v>5</v>
      </c>
      <c r="L79" s="108">
        <v>10</v>
      </c>
      <c r="M79" s="109">
        <v>8</v>
      </c>
      <c r="N79" s="102">
        <v>72</v>
      </c>
      <c r="O79" s="103">
        <v>6</v>
      </c>
      <c r="P79" s="101">
        <v>0.10657982384723558</v>
      </c>
    </row>
    <row r="80" spans="1:16">
      <c r="A80" s="104" t="s">
        <v>127</v>
      </c>
      <c r="B80" s="105">
        <v>0</v>
      </c>
      <c r="C80" s="108">
        <v>0</v>
      </c>
      <c r="D80" s="107">
        <v>1</v>
      </c>
      <c r="E80" s="107">
        <v>0</v>
      </c>
      <c r="F80" s="107">
        <v>0</v>
      </c>
      <c r="G80" s="106">
        <v>0</v>
      </c>
      <c r="H80" s="106">
        <v>0</v>
      </c>
      <c r="I80" s="106">
        <v>0</v>
      </c>
      <c r="J80" s="107">
        <v>0</v>
      </c>
      <c r="K80" s="108">
        <v>0</v>
      </c>
      <c r="L80" s="108">
        <v>0</v>
      </c>
      <c r="M80" s="109">
        <v>0</v>
      </c>
      <c r="N80" s="102">
        <v>1</v>
      </c>
      <c r="O80" s="103">
        <v>8.3333333333333329E-2</v>
      </c>
      <c r="P80" s="101">
        <v>1.4802753312116053E-3</v>
      </c>
    </row>
    <row r="81" spans="1:16">
      <c r="A81" s="104" t="s">
        <v>128</v>
      </c>
      <c r="B81" s="105">
        <v>8</v>
      </c>
      <c r="C81" s="108">
        <v>7</v>
      </c>
      <c r="D81" s="107">
        <v>8</v>
      </c>
      <c r="E81" s="107">
        <v>13</v>
      </c>
      <c r="F81" s="107">
        <v>12</v>
      </c>
      <c r="G81" s="106">
        <v>11</v>
      </c>
      <c r="H81" s="106">
        <v>6</v>
      </c>
      <c r="I81" s="106">
        <v>12</v>
      </c>
      <c r="J81" s="107">
        <v>5</v>
      </c>
      <c r="K81" s="108">
        <v>4</v>
      </c>
      <c r="L81" s="108">
        <v>14</v>
      </c>
      <c r="M81" s="109">
        <v>17</v>
      </c>
      <c r="N81" s="102">
        <v>117</v>
      </c>
      <c r="O81" s="103">
        <v>9.75</v>
      </c>
      <c r="P81" s="101">
        <v>0.17319221375175783</v>
      </c>
    </row>
    <row r="82" spans="1:16">
      <c r="A82" s="104" t="s">
        <v>129</v>
      </c>
      <c r="B82" s="105">
        <v>104</v>
      </c>
      <c r="C82" s="108">
        <v>177</v>
      </c>
      <c r="D82" s="107">
        <v>133</v>
      </c>
      <c r="E82" s="107">
        <v>48</v>
      </c>
      <c r="F82" s="107">
        <v>106</v>
      </c>
      <c r="G82" s="106">
        <v>93</v>
      </c>
      <c r="H82" s="106">
        <v>95</v>
      </c>
      <c r="I82" s="106">
        <v>117</v>
      </c>
      <c r="J82" s="107">
        <v>96</v>
      </c>
      <c r="K82" s="108">
        <v>62</v>
      </c>
      <c r="L82" s="108">
        <v>68</v>
      </c>
      <c r="M82" s="109">
        <v>72</v>
      </c>
      <c r="N82" s="102">
        <v>1171</v>
      </c>
      <c r="O82" s="103">
        <v>97.583333333333329</v>
      </c>
      <c r="P82" s="101">
        <v>1.7334024128487897</v>
      </c>
    </row>
    <row r="83" spans="1:16">
      <c r="A83" s="104" t="s">
        <v>130</v>
      </c>
      <c r="B83" s="105">
        <v>22</v>
      </c>
      <c r="C83" s="108">
        <v>52</v>
      </c>
      <c r="D83" s="107">
        <v>46</v>
      </c>
      <c r="E83" s="107">
        <v>79</v>
      </c>
      <c r="F83" s="107">
        <v>24</v>
      </c>
      <c r="G83" s="106">
        <v>44</v>
      </c>
      <c r="H83" s="106">
        <v>44</v>
      </c>
      <c r="I83" s="106">
        <v>55</v>
      </c>
      <c r="J83" s="107">
        <v>53</v>
      </c>
      <c r="K83" s="108">
        <v>93</v>
      </c>
      <c r="L83" s="108">
        <v>75</v>
      </c>
      <c r="M83" s="109">
        <v>53</v>
      </c>
      <c r="N83" s="102">
        <v>640</v>
      </c>
      <c r="O83" s="103">
        <v>53.333333333333336</v>
      </c>
      <c r="P83" s="101">
        <v>0.94737621197542743</v>
      </c>
    </row>
    <row r="84" spans="1:16">
      <c r="A84" s="104" t="s">
        <v>131</v>
      </c>
      <c r="B84" s="105">
        <v>9</v>
      </c>
      <c r="C84" s="108">
        <v>8</v>
      </c>
      <c r="D84" s="107">
        <v>17</v>
      </c>
      <c r="E84" s="107">
        <v>10</v>
      </c>
      <c r="F84" s="107">
        <v>13</v>
      </c>
      <c r="G84" s="106">
        <v>16</v>
      </c>
      <c r="H84" s="106">
        <v>11</v>
      </c>
      <c r="I84" s="106">
        <v>15</v>
      </c>
      <c r="J84" s="107">
        <v>21</v>
      </c>
      <c r="K84" s="108">
        <v>15</v>
      </c>
      <c r="L84" s="108">
        <v>15</v>
      </c>
      <c r="M84" s="109">
        <v>15</v>
      </c>
      <c r="N84" s="102">
        <v>165</v>
      </c>
      <c r="O84" s="103">
        <v>13.75</v>
      </c>
      <c r="P84" s="101">
        <v>0.24424542964991489</v>
      </c>
    </row>
    <row r="85" spans="1:16">
      <c r="A85" s="104" t="s">
        <v>132</v>
      </c>
      <c r="B85" s="105">
        <v>5</v>
      </c>
      <c r="C85" s="108">
        <v>10</v>
      </c>
      <c r="D85" s="107">
        <v>25</v>
      </c>
      <c r="E85" s="107">
        <v>18</v>
      </c>
      <c r="F85" s="107">
        <v>15</v>
      </c>
      <c r="G85" s="106">
        <v>16</v>
      </c>
      <c r="H85" s="106">
        <v>17</v>
      </c>
      <c r="I85" s="106">
        <v>14</v>
      </c>
      <c r="J85" s="107">
        <v>17</v>
      </c>
      <c r="K85" s="108">
        <v>11</v>
      </c>
      <c r="L85" s="108">
        <v>7</v>
      </c>
      <c r="M85" s="109">
        <v>14</v>
      </c>
      <c r="N85" s="102">
        <v>169</v>
      </c>
      <c r="O85" s="103">
        <v>14.083333333333334</v>
      </c>
      <c r="P85" s="101">
        <v>0.25016653097476133</v>
      </c>
    </row>
    <row r="86" spans="1:16">
      <c r="A86" s="104" t="s">
        <v>133</v>
      </c>
      <c r="B86" s="105">
        <v>1</v>
      </c>
      <c r="C86" s="108">
        <v>0</v>
      </c>
      <c r="D86" s="107">
        <v>0</v>
      </c>
      <c r="E86" s="107">
        <v>0</v>
      </c>
      <c r="F86" s="107">
        <v>0</v>
      </c>
      <c r="G86" s="106">
        <v>0</v>
      </c>
      <c r="H86" s="106">
        <v>0</v>
      </c>
      <c r="I86" s="106">
        <v>0</v>
      </c>
      <c r="J86" s="107">
        <v>0</v>
      </c>
      <c r="K86" s="108">
        <v>0</v>
      </c>
      <c r="L86" s="108">
        <v>1</v>
      </c>
      <c r="M86" s="109">
        <v>0</v>
      </c>
      <c r="N86" s="102">
        <v>2</v>
      </c>
      <c r="O86" s="103">
        <v>0.16666666666666666</v>
      </c>
      <c r="P86" s="101">
        <v>2.9605506624232106E-3</v>
      </c>
    </row>
    <row r="87" spans="1:16">
      <c r="A87" s="104" t="s">
        <v>134</v>
      </c>
      <c r="B87" s="105">
        <v>31</v>
      </c>
      <c r="C87" s="108">
        <v>8</v>
      </c>
      <c r="D87" s="107">
        <v>10</v>
      </c>
      <c r="E87" s="107">
        <v>10</v>
      </c>
      <c r="F87" s="107">
        <v>13</v>
      </c>
      <c r="G87" s="106">
        <v>13</v>
      </c>
      <c r="H87" s="106">
        <v>9</v>
      </c>
      <c r="I87" s="106">
        <v>14</v>
      </c>
      <c r="J87" s="107">
        <v>21</v>
      </c>
      <c r="K87" s="108">
        <v>40</v>
      </c>
      <c r="L87" s="108">
        <v>44</v>
      </c>
      <c r="M87" s="109">
        <v>41</v>
      </c>
      <c r="N87" s="102">
        <v>254</v>
      </c>
      <c r="O87" s="103">
        <v>21.166666666666668</v>
      </c>
      <c r="P87" s="101">
        <v>0.37598993412774778</v>
      </c>
    </row>
    <row r="88" spans="1:16">
      <c r="A88" s="104" t="s">
        <v>135</v>
      </c>
      <c r="B88" s="105">
        <v>3</v>
      </c>
      <c r="C88" s="108">
        <v>3</v>
      </c>
      <c r="D88" s="107">
        <v>6</v>
      </c>
      <c r="E88" s="107">
        <v>2</v>
      </c>
      <c r="F88" s="107">
        <v>6</v>
      </c>
      <c r="G88" s="106">
        <v>5</v>
      </c>
      <c r="H88" s="106">
        <v>12</v>
      </c>
      <c r="I88" s="106">
        <v>22</v>
      </c>
      <c r="J88" s="107">
        <v>29</v>
      </c>
      <c r="K88" s="108">
        <v>34</v>
      </c>
      <c r="L88" s="108">
        <v>39</v>
      </c>
      <c r="M88" s="109">
        <v>34</v>
      </c>
      <c r="N88" s="102">
        <v>195</v>
      </c>
      <c r="O88" s="103">
        <v>16.25</v>
      </c>
      <c r="P88" s="101">
        <v>0.28865368958626303</v>
      </c>
    </row>
    <row r="89" spans="1:16">
      <c r="A89" s="104" t="s">
        <v>136</v>
      </c>
      <c r="B89" s="105">
        <v>2</v>
      </c>
      <c r="C89" s="108">
        <v>0</v>
      </c>
      <c r="D89" s="107">
        <v>3</v>
      </c>
      <c r="E89" s="107">
        <v>6</v>
      </c>
      <c r="F89" s="107">
        <v>5</v>
      </c>
      <c r="G89" s="106">
        <v>2</v>
      </c>
      <c r="H89" s="106">
        <v>7</v>
      </c>
      <c r="I89" s="106">
        <v>2</v>
      </c>
      <c r="J89" s="107">
        <v>7</v>
      </c>
      <c r="K89" s="108">
        <v>3</v>
      </c>
      <c r="L89" s="108">
        <v>5</v>
      </c>
      <c r="M89" s="109">
        <v>3</v>
      </c>
      <c r="N89" s="102">
        <v>45</v>
      </c>
      <c r="O89" s="103">
        <v>3.75</v>
      </c>
      <c r="P89" s="101">
        <v>6.6612389904522243E-2</v>
      </c>
    </row>
    <row r="90" spans="1:16">
      <c r="A90" s="104" t="s">
        <v>137</v>
      </c>
      <c r="B90" s="105">
        <v>0</v>
      </c>
      <c r="C90" s="108">
        <v>0</v>
      </c>
      <c r="D90" s="107">
        <v>0</v>
      </c>
      <c r="E90" s="107">
        <v>1</v>
      </c>
      <c r="F90" s="107">
        <v>0</v>
      </c>
      <c r="G90" s="106">
        <v>0</v>
      </c>
      <c r="H90" s="106">
        <v>0</v>
      </c>
      <c r="I90" s="106">
        <v>2</v>
      </c>
      <c r="J90" s="107">
        <v>1</v>
      </c>
      <c r="K90" s="108">
        <v>0</v>
      </c>
      <c r="L90" s="108">
        <v>1</v>
      </c>
      <c r="M90" s="109">
        <v>1</v>
      </c>
      <c r="N90" s="102">
        <v>6</v>
      </c>
      <c r="O90" s="103">
        <v>0.5</v>
      </c>
      <c r="P90" s="101">
        <v>8.8816519872696315E-3</v>
      </c>
    </row>
    <row r="91" spans="1:16">
      <c r="A91" s="104" t="s">
        <v>138</v>
      </c>
      <c r="B91" s="105">
        <v>0</v>
      </c>
      <c r="C91" s="108">
        <v>0</v>
      </c>
      <c r="D91" s="107">
        <v>0</v>
      </c>
      <c r="E91" s="107">
        <v>1</v>
      </c>
      <c r="F91" s="107">
        <v>0</v>
      </c>
      <c r="G91" s="106">
        <v>0</v>
      </c>
      <c r="H91" s="106">
        <v>0</v>
      </c>
      <c r="I91" s="106">
        <v>2</v>
      </c>
      <c r="J91" s="107">
        <v>0</v>
      </c>
      <c r="K91" s="108">
        <v>1</v>
      </c>
      <c r="L91" s="108">
        <v>2</v>
      </c>
      <c r="M91" s="109">
        <v>2</v>
      </c>
      <c r="N91" s="102">
        <v>8</v>
      </c>
      <c r="O91" s="103">
        <v>0.66666666666666663</v>
      </c>
      <c r="P91" s="101">
        <v>1.1842202649692843E-2</v>
      </c>
    </row>
    <row r="92" spans="1:16">
      <c r="A92" s="104" t="s">
        <v>139</v>
      </c>
      <c r="B92" s="105">
        <v>0</v>
      </c>
      <c r="C92" s="108">
        <v>0</v>
      </c>
      <c r="D92" s="107">
        <v>0</v>
      </c>
      <c r="E92" s="107">
        <v>0</v>
      </c>
      <c r="F92" s="107">
        <v>0</v>
      </c>
      <c r="G92" s="106">
        <v>0</v>
      </c>
      <c r="H92" s="106">
        <v>0</v>
      </c>
      <c r="I92" s="106">
        <v>0</v>
      </c>
      <c r="J92" s="107">
        <v>0</v>
      </c>
      <c r="K92" s="108">
        <v>0</v>
      </c>
      <c r="L92" s="108">
        <v>0</v>
      </c>
      <c r="M92" s="109">
        <v>0</v>
      </c>
      <c r="N92" s="102">
        <v>0</v>
      </c>
      <c r="O92" s="103">
        <v>0</v>
      </c>
      <c r="P92" s="101">
        <v>0</v>
      </c>
    </row>
    <row r="93" spans="1:16">
      <c r="A93" s="104" t="s">
        <v>140</v>
      </c>
      <c r="B93" s="105">
        <v>0</v>
      </c>
      <c r="C93" s="108">
        <v>0</v>
      </c>
      <c r="D93" s="107">
        <v>1</v>
      </c>
      <c r="E93" s="107">
        <v>0</v>
      </c>
      <c r="F93" s="107">
        <v>2</v>
      </c>
      <c r="G93" s="106">
        <v>0</v>
      </c>
      <c r="H93" s="106">
        <v>1</v>
      </c>
      <c r="I93" s="106">
        <v>0</v>
      </c>
      <c r="J93" s="107">
        <v>1</v>
      </c>
      <c r="K93" s="108">
        <v>1</v>
      </c>
      <c r="L93" s="108">
        <v>0</v>
      </c>
      <c r="M93" s="109">
        <v>3</v>
      </c>
      <c r="N93" s="102">
        <v>9</v>
      </c>
      <c r="O93" s="103">
        <v>0.75</v>
      </c>
      <c r="P93" s="101">
        <v>1.3322477980904447E-2</v>
      </c>
    </row>
    <row r="94" spans="1:16">
      <c r="A94" s="104" t="s">
        <v>141</v>
      </c>
      <c r="B94" s="105">
        <v>1</v>
      </c>
      <c r="C94" s="108">
        <v>0</v>
      </c>
      <c r="D94" s="107">
        <v>0</v>
      </c>
      <c r="E94" s="107">
        <v>0</v>
      </c>
      <c r="F94" s="107">
        <v>0</v>
      </c>
      <c r="G94" s="106">
        <v>1</v>
      </c>
      <c r="H94" s="106">
        <v>0</v>
      </c>
      <c r="I94" s="106">
        <v>0</v>
      </c>
      <c r="J94" s="107">
        <v>0</v>
      </c>
      <c r="K94" s="108">
        <v>0</v>
      </c>
      <c r="L94" s="108">
        <v>0</v>
      </c>
      <c r="M94" s="109">
        <v>0</v>
      </c>
      <c r="N94" s="102">
        <v>2</v>
      </c>
      <c r="O94" s="103">
        <v>0.16666666666666666</v>
      </c>
      <c r="P94" s="101">
        <v>2.9605506624232106E-3</v>
      </c>
    </row>
    <row r="95" spans="1:16">
      <c r="A95" s="104" t="s">
        <v>142</v>
      </c>
      <c r="B95" s="105">
        <v>0</v>
      </c>
      <c r="C95" s="108">
        <v>0</v>
      </c>
      <c r="D95" s="107">
        <v>0</v>
      </c>
      <c r="E95" s="106">
        <v>0</v>
      </c>
      <c r="F95" s="106">
        <v>1</v>
      </c>
      <c r="G95" s="106">
        <v>0</v>
      </c>
      <c r="H95" s="106">
        <v>0</v>
      </c>
      <c r="I95" s="106">
        <v>0</v>
      </c>
      <c r="J95" s="106">
        <v>0</v>
      </c>
      <c r="K95" s="108">
        <v>0</v>
      </c>
      <c r="L95" s="108">
        <v>0</v>
      </c>
      <c r="M95" s="109">
        <v>0</v>
      </c>
      <c r="N95" s="102">
        <v>1</v>
      </c>
      <c r="O95" s="103">
        <v>8.3333333333333329E-2</v>
      </c>
      <c r="P95" s="101">
        <v>1.4802753312116053E-3</v>
      </c>
    </row>
    <row r="96" spans="1:16">
      <c r="A96" s="104" t="s">
        <v>143</v>
      </c>
      <c r="B96" s="105">
        <v>0</v>
      </c>
      <c r="C96" s="108">
        <v>0</v>
      </c>
      <c r="D96" s="107">
        <v>1</v>
      </c>
      <c r="E96" s="107">
        <v>2</v>
      </c>
      <c r="F96" s="107">
        <v>6</v>
      </c>
      <c r="G96" s="106">
        <v>6</v>
      </c>
      <c r="H96" s="106">
        <v>1</v>
      </c>
      <c r="I96" s="106">
        <v>3</v>
      </c>
      <c r="J96" s="107">
        <v>1</v>
      </c>
      <c r="K96" s="108">
        <v>1</v>
      </c>
      <c r="L96" s="108">
        <v>0</v>
      </c>
      <c r="M96" s="109">
        <v>2</v>
      </c>
      <c r="N96" s="102">
        <v>23</v>
      </c>
      <c r="O96" s="103">
        <v>1.9166666666666667</v>
      </c>
      <c r="P96" s="101">
        <v>3.4046332617866923E-2</v>
      </c>
    </row>
    <row r="97" spans="1:16">
      <c r="A97" s="97" t="s">
        <v>144</v>
      </c>
      <c r="B97" s="105">
        <v>0</v>
      </c>
      <c r="C97" s="108">
        <v>1</v>
      </c>
      <c r="D97" s="107">
        <v>0</v>
      </c>
      <c r="E97" s="107">
        <v>0</v>
      </c>
      <c r="F97" s="107">
        <v>0</v>
      </c>
      <c r="G97" s="106">
        <v>0</v>
      </c>
      <c r="H97" s="106">
        <v>0</v>
      </c>
      <c r="I97" s="106">
        <v>0</v>
      </c>
      <c r="J97" s="107">
        <v>0</v>
      </c>
      <c r="K97" s="108">
        <v>0</v>
      </c>
      <c r="L97" s="108">
        <v>0</v>
      </c>
      <c r="M97" s="109">
        <v>0</v>
      </c>
      <c r="N97" s="102">
        <v>1</v>
      </c>
      <c r="O97" s="103">
        <v>8.3333333333333329E-2</v>
      </c>
      <c r="P97" s="101">
        <v>1.4802753312116053E-3</v>
      </c>
    </row>
    <row r="98" spans="1:16">
      <c r="A98" s="97" t="s">
        <v>145</v>
      </c>
      <c r="B98" s="105">
        <v>0</v>
      </c>
      <c r="C98" s="108">
        <v>0</v>
      </c>
      <c r="D98" s="107">
        <v>1</v>
      </c>
      <c r="E98" s="107">
        <v>1</v>
      </c>
      <c r="F98" s="107">
        <v>0</v>
      </c>
      <c r="G98" s="106">
        <v>0</v>
      </c>
      <c r="H98" s="106">
        <v>0</v>
      </c>
      <c r="I98" s="106">
        <v>0</v>
      </c>
      <c r="J98" s="107">
        <v>0</v>
      </c>
      <c r="K98" s="108">
        <v>0</v>
      </c>
      <c r="L98" s="108">
        <v>0</v>
      </c>
      <c r="M98" s="109">
        <v>0</v>
      </c>
      <c r="N98" s="102">
        <v>2</v>
      </c>
      <c r="O98" s="103">
        <v>0.16666666666666666</v>
      </c>
      <c r="P98" s="101">
        <v>2.9605506624232106E-3</v>
      </c>
    </row>
    <row r="99" spans="1:16">
      <c r="A99" s="97" t="s">
        <v>146</v>
      </c>
      <c r="B99" s="105">
        <v>0</v>
      </c>
      <c r="C99" s="108">
        <v>0</v>
      </c>
      <c r="D99" s="107">
        <v>1</v>
      </c>
      <c r="E99" s="107">
        <v>1</v>
      </c>
      <c r="F99" s="107">
        <v>0</v>
      </c>
      <c r="G99" s="106">
        <v>0</v>
      </c>
      <c r="H99" s="106">
        <v>0</v>
      </c>
      <c r="I99" s="106">
        <v>0</v>
      </c>
      <c r="J99" s="107">
        <v>1</v>
      </c>
      <c r="K99" s="108">
        <v>0</v>
      </c>
      <c r="L99" s="108">
        <v>0</v>
      </c>
      <c r="M99" s="109">
        <v>0</v>
      </c>
      <c r="N99" s="102">
        <v>3</v>
      </c>
      <c r="O99" s="103">
        <v>0.25</v>
      </c>
      <c r="P99" s="101">
        <v>4.4408259936348157E-3</v>
      </c>
    </row>
    <row r="100" spans="1:16">
      <c r="A100" s="97" t="s">
        <v>147</v>
      </c>
      <c r="B100" s="105">
        <v>0</v>
      </c>
      <c r="C100" s="108">
        <v>1</v>
      </c>
      <c r="D100" s="107">
        <v>0</v>
      </c>
      <c r="E100" s="106">
        <v>0</v>
      </c>
      <c r="F100" s="106">
        <v>0</v>
      </c>
      <c r="G100" s="106">
        <v>0</v>
      </c>
      <c r="H100" s="106">
        <v>0</v>
      </c>
      <c r="I100" s="106">
        <v>0</v>
      </c>
      <c r="J100" s="106">
        <v>0</v>
      </c>
      <c r="K100" s="108">
        <v>0</v>
      </c>
      <c r="L100" s="108">
        <v>0</v>
      </c>
      <c r="M100" s="109">
        <v>0</v>
      </c>
      <c r="N100" s="102">
        <v>1</v>
      </c>
      <c r="O100" s="103">
        <v>8.3333333333333329E-2</v>
      </c>
      <c r="P100" s="101">
        <v>1.4802753312116053E-3</v>
      </c>
    </row>
    <row r="101" spans="1:16">
      <c r="A101" s="104" t="s">
        <v>148</v>
      </c>
      <c r="B101" s="105">
        <v>0</v>
      </c>
      <c r="C101" s="108">
        <v>0</v>
      </c>
      <c r="D101" s="107">
        <v>0</v>
      </c>
      <c r="E101" s="107">
        <v>0</v>
      </c>
      <c r="F101" s="107">
        <v>0</v>
      </c>
      <c r="G101" s="106">
        <v>0</v>
      </c>
      <c r="H101" s="106">
        <v>0</v>
      </c>
      <c r="I101" s="106">
        <v>0</v>
      </c>
      <c r="J101" s="107">
        <v>1</v>
      </c>
      <c r="K101" s="108">
        <v>1</v>
      </c>
      <c r="L101" s="108">
        <v>0</v>
      </c>
      <c r="M101" s="109">
        <v>0</v>
      </c>
      <c r="N101" s="102">
        <v>2</v>
      </c>
      <c r="O101" s="103">
        <v>0.16666666666666666</v>
      </c>
      <c r="P101" s="101">
        <v>2.9605506624232106E-3</v>
      </c>
    </row>
    <row r="102" spans="1:16">
      <c r="A102" s="104" t="s">
        <v>149</v>
      </c>
      <c r="B102" s="105">
        <v>0</v>
      </c>
      <c r="C102" s="108">
        <v>0</v>
      </c>
      <c r="D102" s="107">
        <v>1</v>
      </c>
      <c r="E102" s="107">
        <v>1</v>
      </c>
      <c r="F102" s="107">
        <v>0</v>
      </c>
      <c r="G102" s="106">
        <v>1</v>
      </c>
      <c r="H102" s="106">
        <v>0</v>
      </c>
      <c r="I102" s="106">
        <v>1</v>
      </c>
      <c r="J102" s="107">
        <v>0</v>
      </c>
      <c r="K102" s="108">
        <v>1</v>
      </c>
      <c r="L102" s="108">
        <v>2</v>
      </c>
      <c r="M102" s="109">
        <v>0</v>
      </c>
      <c r="N102" s="102">
        <v>7</v>
      </c>
      <c r="O102" s="103">
        <v>0.58333333333333337</v>
      </c>
      <c r="P102" s="101">
        <v>1.0361927318481238E-2</v>
      </c>
    </row>
    <row r="103" spans="1:16">
      <c r="A103" s="104" t="s">
        <v>150</v>
      </c>
      <c r="B103" s="105">
        <v>0</v>
      </c>
      <c r="C103" s="108">
        <v>0</v>
      </c>
      <c r="D103" s="107">
        <v>0</v>
      </c>
      <c r="E103" s="106">
        <v>0</v>
      </c>
      <c r="F103" s="106">
        <v>0</v>
      </c>
      <c r="G103" s="106">
        <v>0</v>
      </c>
      <c r="H103" s="106">
        <v>1</v>
      </c>
      <c r="I103" s="106">
        <v>0</v>
      </c>
      <c r="J103" s="106">
        <v>0</v>
      </c>
      <c r="K103" s="108">
        <v>0</v>
      </c>
      <c r="L103" s="108">
        <v>0</v>
      </c>
      <c r="M103" s="109">
        <v>0</v>
      </c>
      <c r="N103" s="102">
        <v>1</v>
      </c>
      <c r="O103" s="103">
        <v>8.3333333333333329E-2</v>
      </c>
      <c r="P103" s="101">
        <v>1.4802753312116053E-3</v>
      </c>
    </row>
    <row r="104" spans="1:16">
      <c r="A104" s="104" t="s">
        <v>151</v>
      </c>
      <c r="B104" s="105">
        <v>0</v>
      </c>
      <c r="C104" s="108">
        <v>0</v>
      </c>
      <c r="D104" s="107">
        <v>0</v>
      </c>
      <c r="E104" s="107">
        <v>0</v>
      </c>
      <c r="F104" s="107">
        <v>0</v>
      </c>
      <c r="G104" s="106">
        <v>1</v>
      </c>
      <c r="H104" s="106">
        <v>0</v>
      </c>
      <c r="I104" s="106">
        <v>0</v>
      </c>
      <c r="J104" s="107">
        <v>0</v>
      </c>
      <c r="K104" s="108">
        <v>0</v>
      </c>
      <c r="L104" s="108">
        <v>1</v>
      </c>
      <c r="M104" s="109">
        <v>0</v>
      </c>
      <c r="N104" s="102">
        <v>2</v>
      </c>
      <c r="O104" s="103">
        <v>0.16666666666666666</v>
      </c>
      <c r="P104" s="101">
        <v>2.9605506624232106E-3</v>
      </c>
    </row>
    <row r="105" spans="1:16">
      <c r="A105" s="104" t="s">
        <v>152</v>
      </c>
      <c r="B105" s="105">
        <v>0</v>
      </c>
      <c r="C105" s="108">
        <v>0</v>
      </c>
      <c r="D105" s="107">
        <v>1</v>
      </c>
      <c r="E105" s="106">
        <v>0</v>
      </c>
      <c r="F105" s="106">
        <v>0</v>
      </c>
      <c r="G105" s="106">
        <v>0</v>
      </c>
      <c r="H105" s="106">
        <v>1</v>
      </c>
      <c r="I105" s="106">
        <v>0</v>
      </c>
      <c r="J105" s="106">
        <v>0</v>
      </c>
      <c r="K105" s="108">
        <v>0</v>
      </c>
      <c r="L105" s="108">
        <v>0</v>
      </c>
      <c r="M105" s="109">
        <v>2</v>
      </c>
      <c r="N105" s="102">
        <v>4</v>
      </c>
      <c r="O105" s="103">
        <v>0.33333333333333331</v>
      </c>
      <c r="P105" s="101">
        <v>5.9211013248464213E-3</v>
      </c>
    </row>
    <row r="106" spans="1:16">
      <c r="A106" s="104" t="s">
        <v>153</v>
      </c>
      <c r="B106" s="105">
        <v>0</v>
      </c>
      <c r="C106" s="108">
        <v>1</v>
      </c>
      <c r="D106" s="107">
        <v>1</v>
      </c>
      <c r="E106" s="107">
        <v>0</v>
      </c>
      <c r="F106" s="107">
        <v>0</v>
      </c>
      <c r="G106" s="106">
        <v>0</v>
      </c>
      <c r="H106" s="106">
        <v>0</v>
      </c>
      <c r="I106" s="106">
        <v>2</v>
      </c>
      <c r="J106" s="107">
        <v>0</v>
      </c>
      <c r="K106" s="108">
        <v>0</v>
      </c>
      <c r="L106" s="108">
        <v>0</v>
      </c>
      <c r="M106" s="109">
        <v>0</v>
      </c>
      <c r="N106" s="102">
        <v>4</v>
      </c>
      <c r="O106" s="103">
        <v>0.33333333333333331</v>
      </c>
      <c r="P106" s="101">
        <v>5.9211013248464213E-3</v>
      </c>
    </row>
    <row r="107" spans="1:16">
      <c r="A107" s="104" t="s">
        <v>154</v>
      </c>
      <c r="B107" s="105">
        <v>0</v>
      </c>
      <c r="C107" s="108">
        <v>0</v>
      </c>
      <c r="D107" s="107">
        <v>0</v>
      </c>
      <c r="E107" s="107">
        <v>0</v>
      </c>
      <c r="F107" s="107">
        <v>0</v>
      </c>
      <c r="G107" s="106">
        <v>0</v>
      </c>
      <c r="H107" s="106">
        <v>0</v>
      </c>
      <c r="I107" s="106">
        <v>0</v>
      </c>
      <c r="J107" s="107">
        <v>0</v>
      </c>
      <c r="K107" s="108">
        <v>0</v>
      </c>
      <c r="L107" s="108">
        <v>0</v>
      </c>
      <c r="M107" s="109">
        <v>1</v>
      </c>
      <c r="N107" s="102">
        <v>1</v>
      </c>
      <c r="O107" s="103">
        <v>8.3333333333333329E-2</v>
      </c>
      <c r="P107" s="101">
        <v>1.4802753312116053E-3</v>
      </c>
    </row>
    <row r="108" spans="1:16">
      <c r="A108" s="104" t="s">
        <v>155</v>
      </c>
      <c r="B108" s="105">
        <v>1</v>
      </c>
      <c r="C108" s="108">
        <v>0</v>
      </c>
      <c r="D108" s="107">
        <v>0</v>
      </c>
      <c r="E108" s="107">
        <v>0</v>
      </c>
      <c r="F108" s="107">
        <v>0</v>
      </c>
      <c r="G108" s="106">
        <v>1</v>
      </c>
      <c r="H108" s="106">
        <v>0</v>
      </c>
      <c r="I108" s="106">
        <v>0</v>
      </c>
      <c r="J108" s="107">
        <v>0</v>
      </c>
      <c r="K108" s="108">
        <v>1</v>
      </c>
      <c r="L108" s="108">
        <v>1</v>
      </c>
      <c r="M108" s="109">
        <v>2</v>
      </c>
      <c r="N108" s="102">
        <v>6</v>
      </c>
      <c r="O108" s="103">
        <v>0.5</v>
      </c>
      <c r="P108" s="101">
        <v>8.8816519872696315E-3</v>
      </c>
    </row>
    <row r="109" spans="1:16">
      <c r="A109" s="100" t="s">
        <v>156</v>
      </c>
      <c r="B109" s="105">
        <v>0</v>
      </c>
      <c r="C109" s="108">
        <v>0</v>
      </c>
      <c r="D109" s="107">
        <v>0</v>
      </c>
      <c r="E109" s="107">
        <v>0</v>
      </c>
      <c r="F109" s="107">
        <v>0</v>
      </c>
      <c r="G109" s="106">
        <v>0</v>
      </c>
      <c r="H109" s="106">
        <v>0</v>
      </c>
      <c r="I109" s="106">
        <v>0</v>
      </c>
      <c r="J109" s="107">
        <v>0</v>
      </c>
      <c r="K109" s="108">
        <v>0</v>
      </c>
      <c r="L109" s="108">
        <v>0</v>
      </c>
      <c r="M109" s="109">
        <v>1</v>
      </c>
      <c r="N109" s="102">
        <v>1</v>
      </c>
      <c r="O109" s="103">
        <v>8.3333333333333329E-2</v>
      </c>
      <c r="P109" s="101">
        <v>1.4802753312116053E-3</v>
      </c>
    </row>
    <row r="110" spans="1:16">
      <c r="A110" s="104" t="s">
        <v>157</v>
      </c>
      <c r="B110" s="105">
        <v>1</v>
      </c>
      <c r="C110" s="108">
        <v>0</v>
      </c>
      <c r="D110" s="107">
        <v>0</v>
      </c>
      <c r="E110" s="107">
        <v>0</v>
      </c>
      <c r="F110" s="107">
        <v>0</v>
      </c>
      <c r="G110" s="106">
        <v>0</v>
      </c>
      <c r="H110" s="106">
        <v>0</v>
      </c>
      <c r="I110" s="106">
        <v>1</v>
      </c>
      <c r="J110" s="107">
        <v>0</v>
      </c>
      <c r="K110" s="108">
        <v>0</v>
      </c>
      <c r="L110" s="108">
        <v>0</v>
      </c>
      <c r="M110" s="109">
        <v>1</v>
      </c>
      <c r="N110" s="102">
        <v>3</v>
      </c>
      <c r="O110" s="103">
        <v>0.25</v>
      </c>
      <c r="P110" s="101">
        <v>4.4408259936348157E-3</v>
      </c>
    </row>
    <row r="111" spans="1:16">
      <c r="A111" s="104" t="s">
        <v>158</v>
      </c>
      <c r="B111" s="105">
        <v>1</v>
      </c>
      <c r="C111" s="108">
        <v>0</v>
      </c>
      <c r="D111" s="107">
        <v>0</v>
      </c>
      <c r="E111" s="107">
        <v>0</v>
      </c>
      <c r="F111" s="107">
        <v>0</v>
      </c>
      <c r="G111" s="106">
        <v>0</v>
      </c>
      <c r="H111" s="106">
        <v>0</v>
      </c>
      <c r="I111" s="106">
        <v>1</v>
      </c>
      <c r="J111" s="107">
        <v>0</v>
      </c>
      <c r="K111" s="108">
        <v>0</v>
      </c>
      <c r="L111" s="108">
        <v>2</v>
      </c>
      <c r="M111" s="109">
        <v>2</v>
      </c>
      <c r="N111" s="102">
        <v>6</v>
      </c>
      <c r="O111" s="103">
        <v>0.5</v>
      </c>
      <c r="P111" s="101">
        <v>8.8816519872696315E-3</v>
      </c>
    </row>
    <row r="112" spans="1:16">
      <c r="A112" s="100" t="s">
        <v>159</v>
      </c>
      <c r="B112" s="105">
        <v>0</v>
      </c>
      <c r="C112" s="108">
        <v>0</v>
      </c>
      <c r="D112" s="107">
        <v>0</v>
      </c>
      <c r="E112" s="107">
        <v>2</v>
      </c>
      <c r="F112" s="107">
        <v>0</v>
      </c>
      <c r="G112" s="106">
        <v>0</v>
      </c>
      <c r="H112" s="106">
        <v>0</v>
      </c>
      <c r="I112" s="106">
        <v>0</v>
      </c>
      <c r="J112" s="107">
        <v>0</v>
      </c>
      <c r="K112" s="108">
        <v>0</v>
      </c>
      <c r="L112" s="108">
        <v>0</v>
      </c>
      <c r="M112" s="109">
        <v>0</v>
      </c>
      <c r="N112" s="102">
        <v>2</v>
      </c>
      <c r="O112" s="103">
        <v>0.16666666666666666</v>
      </c>
      <c r="P112" s="101">
        <v>2.9605506624232106E-3</v>
      </c>
    </row>
    <row r="113" spans="1:16">
      <c r="A113" s="100" t="s">
        <v>160</v>
      </c>
      <c r="B113" s="105">
        <v>0</v>
      </c>
      <c r="C113" s="108">
        <v>0</v>
      </c>
      <c r="D113" s="107">
        <v>0</v>
      </c>
      <c r="E113" s="107">
        <v>0</v>
      </c>
      <c r="F113" s="107">
        <v>0</v>
      </c>
      <c r="G113" s="106">
        <v>0</v>
      </c>
      <c r="H113" s="106">
        <v>0</v>
      </c>
      <c r="I113" s="106">
        <v>0</v>
      </c>
      <c r="J113" s="107">
        <v>0</v>
      </c>
      <c r="K113" s="108">
        <v>0</v>
      </c>
      <c r="L113" s="108">
        <v>0</v>
      </c>
      <c r="M113" s="109">
        <v>0</v>
      </c>
      <c r="N113" s="102">
        <v>0</v>
      </c>
      <c r="O113" s="103">
        <v>0</v>
      </c>
      <c r="P113" s="101">
        <v>0</v>
      </c>
    </row>
    <row r="114" spans="1:16">
      <c r="A114" s="104" t="s">
        <v>161</v>
      </c>
      <c r="B114" s="105">
        <v>1</v>
      </c>
      <c r="C114" s="108">
        <v>0</v>
      </c>
      <c r="D114" s="107">
        <v>0</v>
      </c>
      <c r="E114" s="107">
        <v>0</v>
      </c>
      <c r="F114" s="107">
        <v>0</v>
      </c>
      <c r="G114" s="106">
        <v>0</v>
      </c>
      <c r="H114" s="106">
        <v>0</v>
      </c>
      <c r="I114" s="106">
        <v>0</v>
      </c>
      <c r="J114" s="107">
        <v>0</v>
      </c>
      <c r="K114" s="108">
        <v>1</v>
      </c>
      <c r="L114" s="108">
        <v>0</v>
      </c>
      <c r="M114" s="109">
        <v>0</v>
      </c>
      <c r="N114" s="102">
        <v>2</v>
      </c>
      <c r="O114" s="103">
        <v>0.16666666666666666</v>
      </c>
      <c r="P114" s="101">
        <v>2.9605506624232106E-3</v>
      </c>
    </row>
    <row r="115" spans="1:16">
      <c r="A115" s="104" t="s">
        <v>162</v>
      </c>
      <c r="B115" s="105">
        <v>0</v>
      </c>
      <c r="C115" s="108">
        <v>0</v>
      </c>
      <c r="D115" s="107">
        <v>0</v>
      </c>
      <c r="E115" s="107">
        <v>0</v>
      </c>
      <c r="F115" s="107">
        <v>0</v>
      </c>
      <c r="G115" s="106">
        <v>0</v>
      </c>
      <c r="H115" s="106">
        <v>0</v>
      </c>
      <c r="I115" s="106">
        <v>0</v>
      </c>
      <c r="J115" s="107">
        <v>0</v>
      </c>
      <c r="K115" s="108">
        <v>0</v>
      </c>
      <c r="L115" s="108">
        <v>1</v>
      </c>
      <c r="M115" s="109">
        <v>0</v>
      </c>
      <c r="N115" s="102">
        <v>1</v>
      </c>
      <c r="O115" s="103">
        <v>8.3333333333333329E-2</v>
      </c>
      <c r="P115" s="101">
        <v>1.4802753312116053E-3</v>
      </c>
    </row>
    <row r="116" spans="1:16">
      <c r="A116" s="104" t="s">
        <v>163</v>
      </c>
      <c r="B116" s="105">
        <v>0</v>
      </c>
      <c r="C116" s="108">
        <v>0</v>
      </c>
      <c r="D116" s="107">
        <v>0</v>
      </c>
      <c r="E116" s="107">
        <v>0</v>
      </c>
      <c r="F116" s="107">
        <v>0</v>
      </c>
      <c r="G116" s="106">
        <v>0</v>
      </c>
      <c r="H116" s="106">
        <v>0</v>
      </c>
      <c r="I116" s="106">
        <v>0</v>
      </c>
      <c r="J116" s="107">
        <v>0</v>
      </c>
      <c r="K116" s="108">
        <v>0</v>
      </c>
      <c r="L116" s="108">
        <v>0</v>
      </c>
      <c r="M116" s="109">
        <v>1</v>
      </c>
      <c r="N116" s="102">
        <v>1</v>
      </c>
      <c r="O116" s="103">
        <v>8.3333333333333329E-2</v>
      </c>
      <c r="P116" s="101">
        <v>1.4802753312116053E-3</v>
      </c>
    </row>
    <row r="117" spans="1:16">
      <c r="A117" s="104" t="s">
        <v>164</v>
      </c>
      <c r="B117" s="105">
        <v>0</v>
      </c>
      <c r="C117" s="108">
        <v>0</v>
      </c>
      <c r="D117" s="107">
        <v>0</v>
      </c>
      <c r="E117" s="107">
        <v>0</v>
      </c>
      <c r="F117" s="107">
        <v>0</v>
      </c>
      <c r="G117" s="106">
        <v>0</v>
      </c>
      <c r="H117" s="106">
        <v>0</v>
      </c>
      <c r="I117" s="106">
        <v>0</v>
      </c>
      <c r="J117" s="107">
        <v>0</v>
      </c>
      <c r="K117" s="108">
        <v>1</v>
      </c>
      <c r="L117" s="108">
        <v>0</v>
      </c>
      <c r="M117" s="109">
        <v>0</v>
      </c>
      <c r="N117" s="102">
        <v>1</v>
      </c>
      <c r="O117" s="103">
        <v>8.3333333333333329E-2</v>
      </c>
      <c r="P117" s="101">
        <v>1.4802753312116053E-3</v>
      </c>
    </row>
    <row r="118" spans="1:16">
      <c r="A118" s="104" t="s">
        <v>165</v>
      </c>
      <c r="B118" s="105">
        <v>1</v>
      </c>
      <c r="C118" s="87">
        <v>0</v>
      </c>
      <c r="D118" s="107">
        <v>0</v>
      </c>
      <c r="E118" s="107">
        <v>0</v>
      </c>
      <c r="F118" s="107">
        <v>0</v>
      </c>
      <c r="G118" s="106">
        <v>1</v>
      </c>
      <c r="H118" s="106">
        <v>0</v>
      </c>
      <c r="I118" s="106">
        <v>0</v>
      </c>
      <c r="J118" s="107">
        <v>0</v>
      </c>
      <c r="K118" s="108">
        <v>0</v>
      </c>
      <c r="L118" s="108">
        <v>0</v>
      </c>
      <c r="M118" s="109">
        <v>0</v>
      </c>
      <c r="N118" s="102">
        <v>2</v>
      </c>
      <c r="O118" s="103">
        <v>0.16666666666666666</v>
      </c>
      <c r="P118" s="101">
        <v>2.9605506624232106E-3</v>
      </c>
    </row>
    <row r="119" spans="1:16">
      <c r="A119" s="104" t="s">
        <v>166</v>
      </c>
      <c r="B119" s="105">
        <v>0</v>
      </c>
      <c r="C119" s="87">
        <v>0</v>
      </c>
      <c r="D119" s="107">
        <v>0</v>
      </c>
      <c r="E119" s="107">
        <v>0</v>
      </c>
      <c r="F119" s="107">
        <v>0</v>
      </c>
      <c r="G119" s="106">
        <v>2</v>
      </c>
      <c r="H119" s="106">
        <v>0</v>
      </c>
      <c r="I119" s="106">
        <v>0</v>
      </c>
      <c r="J119" s="107">
        <v>0</v>
      </c>
      <c r="K119" s="108">
        <v>0</v>
      </c>
      <c r="L119" s="108">
        <v>0</v>
      </c>
      <c r="M119" s="109">
        <v>0</v>
      </c>
      <c r="N119" s="102">
        <v>2</v>
      </c>
      <c r="O119" s="103">
        <v>0.16666666666666666</v>
      </c>
      <c r="P119" s="101">
        <v>2.9605506624232106E-3</v>
      </c>
    </row>
    <row r="120" spans="1:16">
      <c r="A120" s="104" t="s">
        <v>167</v>
      </c>
      <c r="B120" s="105">
        <v>16</v>
      </c>
      <c r="C120" s="108">
        <v>20</v>
      </c>
      <c r="D120" s="107">
        <v>27</v>
      </c>
      <c r="E120" s="107">
        <v>23</v>
      </c>
      <c r="F120" s="107">
        <v>41</v>
      </c>
      <c r="G120" s="106">
        <v>38</v>
      </c>
      <c r="H120" s="106">
        <v>25</v>
      </c>
      <c r="I120" s="106">
        <v>11</v>
      </c>
      <c r="J120" s="107">
        <v>14</v>
      </c>
      <c r="K120" s="108">
        <v>22</v>
      </c>
      <c r="L120" s="108">
        <v>35</v>
      </c>
      <c r="M120" s="109">
        <v>24</v>
      </c>
      <c r="N120" s="102">
        <v>296</v>
      </c>
      <c r="O120" s="103">
        <v>24.666666666666668</v>
      </c>
      <c r="P120" s="101">
        <v>0.43816149803863519</v>
      </c>
    </row>
    <row r="121" spans="1:16">
      <c r="A121" s="104" t="s">
        <v>168</v>
      </c>
      <c r="B121" s="105">
        <v>38</v>
      </c>
      <c r="C121" s="108">
        <v>45</v>
      </c>
      <c r="D121" s="107">
        <v>60</v>
      </c>
      <c r="E121" s="107">
        <v>52</v>
      </c>
      <c r="F121" s="107">
        <v>40</v>
      </c>
      <c r="G121" s="106">
        <v>35</v>
      </c>
      <c r="H121" s="106">
        <v>46</v>
      </c>
      <c r="I121" s="106">
        <v>38</v>
      </c>
      <c r="J121" s="107">
        <v>48</v>
      </c>
      <c r="K121" s="108">
        <v>28</v>
      </c>
      <c r="L121" s="108">
        <v>33</v>
      </c>
      <c r="M121" s="109">
        <v>64</v>
      </c>
      <c r="N121" s="102">
        <v>527</v>
      </c>
      <c r="O121" s="103">
        <v>43.916666666666664</v>
      </c>
      <c r="P121" s="101">
        <v>0.78010509954851603</v>
      </c>
    </row>
    <row r="122" spans="1:16">
      <c r="A122" s="104" t="s">
        <v>169</v>
      </c>
      <c r="B122" s="105">
        <v>4</v>
      </c>
      <c r="C122" s="108">
        <v>3</v>
      </c>
      <c r="D122" s="107">
        <v>2</v>
      </c>
      <c r="E122" s="107">
        <v>1</v>
      </c>
      <c r="F122" s="107">
        <v>2</v>
      </c>
      <c r="G122" s="106">
        <v>2</v>
      </c>
      <c r="H122" s="106">
        <v>0</v>
      </c>
      <c r="I122" s="106">
        <v>7</v>
      </c>
      <c r="J122" s="107">
        <v>6</v>
      </c>
      <c r="K122" s="108">
        <v>5</v>
      </c>
      <c r="L122" s="108">
        <v>3</v>
      </c>
      <c r="M122" s="109">
        <v>1</v>
      </c>
      <c r="N122" s="102">
        <v>36</v>
      </c>
      <c r="O122" s="103">
        <v>3</v>
      </c>
      <c r="P122" s="101">
        <v>5.3289911923617789E-2</v>
      </c>
    </row>
    <row r="123" spans="1:16">
      <c r="A123" s="104" t="s">
        <v>170</v>
      </c>
      <c r="B123" s="105">
        <v>9</v>
      </c>
      <c r="C123" s="108">
        <v>8</v>
      </c>
      <c r="D123" s="107">
        <v>6</v>
      </c>
      <c r="E123" s="107">
        <v>7</v>
      </c>
      <c r="F123" s="107">
        <v>6</v>
      </c>
      <c r="G123" s="106">
        <v>5</v>
      </c>
      <c r="H123" s="106">
        <v>5</v>
      </c>
      <c r="I123" s="106">
        <v>5</v>
      </c>
      <c r="J123" s="107">
        <v>3</v>
      </c>
      <c r="K123" s="108">
        <v>5</v>
      </c>
      <c r="L123" s="108">
        <v>5</v>
      </c>
      <c r="M123" s="109">
        <v>5</v>
      </c>
      <c r="N123" s="102">
        <v>69</v>
      </c>
      <c r="O123" s="103">
        <v>5.75</v>
      </c>
      <c r="P123" s="101">
        <v>0.10213899785360078</v>
      </c>
    </row>
    <row r="124" spans="1:16">
      <c r="A124" s="104" t="s">
        <v>171</v>
      </c>
      <c r="B124" s="105">
        <v>1</v>
      </c>
      <c r="C124" s="108">
        <v>2</v>
      </c>
      <c r="D124" s="107">
        <v>0</v>
      </c>
      <c r="E124" s="107">
        <v>1</v>
      </c>
      <c r="F124" s="107">
        <v>2</v>
      </c>
      <c r="G124" s="106">
        <v>3</v>
      </c>
      <c r="H124" s="106">
        <v>1</v>
      </c>
      <c r="I124" s="106">
        <v>0</v>
      </c>
      <c r="J124" s="107">
        <v>1</v>
      </c>
      <c r="K124" s="108">
        <v>0</v>
      </c>
      <c r="L124" s="108">
        <v>4</v>
      </c>
      <c r="M124" s="109">
        <v>3</v>
      </c>
      <c r="N124" s="102">
        <v>18</v>
      </c>
      <c r="O124" s="103">
        <v>1.5</v>
      </c>
      <c r="P124" s="101">
        <v>2.6644955961808894E-2</v>
      </c>
    </row>
    <row r="125" spans="1:16">
      <c r="A125" s="104" t="s">
        <v>172</v>
      </c>
      <c r="B125" s="105">
        <v>75</v>
      </c>
      <c r="C125" s="108">
        <v>104</v>
      </c>
      <c r="D125" s="107">
        <v>108</v>
      </c>
      <c r="E125" s="107">
        <v>76</v>
      </c>
      <c r="F125" s="107">
        <v>79</v>
      </c>
      <c r="G125" s="106">
        <v>75</v>
      </c>
      <c r="H125" s="106">
        <v>77</v>
      </c>
      <c r="I125" s="106">
        <v>92</v>
      </c>
      <c r="J125" s="107">
        <v>113</v>
      </c>
      <c r="K125" s="108">
        <v>113</v>
      </c>
      <c r="L125" s="108">
        <v>155</v>
      </c>
      <c r="M125" s="109">
        <v>137</v>
      </c>
      <c r="N125" s="102">
        <v>1204</v>
      </c>
      <c r="O125" s="103">
        <v>100.33333333333333</v>
      </c>
      <c r="P125" s="101">
        <v>1.7822514987787728</v>
      </c>
    </row>
    <row r="126" spans="1:16">
      <c r="A126" s="104" t="s">
        <v>173</v>
      </c>
      <c r="B126" s="105">
        <v>1</v>
      </c>
      <c r="C126" s="108">
        <v>4</v>
      </c>
      <c r="D126" s="107">
        <v>3</v>
      </c>
      <c r="E126" s="107">
        <v>4</v>
      </c>
      <c r="F126" s="107">
        <v>5</v>
      </c>
      <c r="G126" s="106">
        <v>3</v>
      </c>
      <c r="H126" s="106">
        <v>8</v>
      </c>
      <c r="I126" s="106">
        <v>5</v>
      </c>
      <c r="J126" s="107">
        <v>4</v>
      </c>
      <c r="K126" s="108">
        <v>7</v>
      </c>
      <c r="L126" s="108">
        <v>13</v>
      </c>
      <c r="M126" s="109">
        <v>6</v>
      </c>
      <c r="N126" s="102">
        <v>63</v>
      </c>
      <c r="O126" s="103">
        <v>5.25</v>
      </c>
      <c r="P126" s="101">
        <v>9.3257345866331137E-2</v>
      </c>
    </row>
    <row r="127" spans="1:16">
      <c r="A127" s="104" t="s">
        <v>174</v>
      </c>
      <c r="B127" s="105">
        <v>0</v>
      </c>
      <c r="C127" s="108">
        <v>0</v>
      </c>
      <c r="D127" s="107">
        <v>0</v>
      </c>
      <c r="E127" s="107">
        <v>0</v>
      </c>
      <c r="F127" s="107">
        <v>0</v>
      </c>
      <c r="G127" s="106">
        <v>0</v>
      </c>
      <c r="H127" s="106">
        <v>0</v>
      </c>
      <c r="I127" s="106">
        <v>0</v>
      </c>
      <c r="J127" s="107">
        <v>0</v>
      </c>
      <c r="K127" s="108">
        <v>0</v>
      </c>
      <c r="L127" s="108">
        <v>0</v>
      </c>
      <c r="M127" s="109">
        <v>0</v>
      </c>
      <c r="N127" s="102">
        <v>0</v>
      </c>
      <c r="O127" s="103">
        <v>0</v>
      </c>
      <c r="P127" s="101">
        <v>0</v>
      </c>
    </row>
    <row r="128" spans="1:16">
      <c r="A128" s="104" t="s">
        <v>175</v>
      </c>
      <c r="B128" s="105">
        <v>86</v>
      </c>
      <c r="C128" s="108">
        <v>76</v>
      </c>
      <c r="D128" s="107">
        <v>128</v>
      </c>
      <c r="E128" s="107">
        <v>84</v>
      </c>
      <c r="F128" s="107">
        <v>77</v>
      </c>
      <c r="G128" s="106">
        <v>82</v>
      </c>
      <c r="H128" s="106">
        <v>73</v>
      </c>
      <c r="I128" s="106">
        <v>83</v>
      </c>
      <c r="J128" s="107">
        <v>91</v>
      </c>
      <c r="K128" s="108">
        <v>103</v>
      </c>
      <c r="L128" s="108">
        <v>72</v>
      </c>
      <c r="M128" s="109">
        <v>100</v>
      </c>
      <c r="N128" s="102">
        <v>1055</v>
      </c>
      <c r="O128" s="103">
        <v>87.916666666666671</v>
      </c>
      <c r="P128" s="101">
        <v>1.5616904744282436</v>
      </c>
    </row>
    <row r="129" spans="1:16">
      <c r="A129" s="104" t="s">
        <v>176</v>
      </c>
      <c r="B129" s="105">
        <v>0</v>
      </c>
      <c r="C129" s="108">
        <v>0</v>
      </c>
      <c r="D129" s="107">
        <v>1</v>
      </c>
      <c r="E129" s="107">
        <v>0</v>
      </c>
      <c r="F129" s="107">
        <v>1</v>
      </c>
      <c r="G129" s="106">
        <v>1</v>
      </c>
      <c r="H129" s="106">
        <v>1</v>
      </c>
      <c r="I129" s="106">
        <v>0</v>
      </c>
      <c r="J129" s="107">
        <v>1</v>
      </c>
      <c r="K129" s="108">
        <v>1</v>
      </c>
      <c r="L129" s="108">
        <v>0</v>
      </c>
      <c r="M129" s="109">
        <v>0</v>
      </c>
      <c r="N129" s="102">
        <v>6</v>
      </c>
      <c r="O129" s="103">
        <v>0.5</v>
      </c>
      <c r="P129" s="101">
        <v>8.8816519872696315E-3</v>
      </c>
    </row>
    <row r="130" spans="1:16">
      <c r="A130" s="104" t="s">
        <v>177</v>
      </c>
      <c r="B130" s="105">
        <v>0</v>
      </c>
      <c r="C130" s="108">
        <v>0</v>
      </c>
      <c r="D130" s="107">
        <v>0</v>
      </c>
      <c r="E130" s="107">
        <v>0</v>
      </c>
      <c r="F130" s="107">
        <v>0</v>
      </c>
      <c r="G130" s="106">
        <v>0</v>
      </c>
      <c r="H130" s="106">
        <v>0</v>
      </c>
      <c r="I130" s="106">
        <v>0</v>
      </c>
      <c r="J130" s="107">
        <v>0</v>
      </c>
      <c r="K130" s="108">
        <v>0</v>
      </c>
      <c r="L130" s="108">
        <v>1</v>
      </c>
      <c r="M130" s="109">
        <v>0</v>
      </c>
      <c r="N130" s="102">
        <v>1</v>
      </c>
      <c r="O130" s="103">
        <v>8.3333333333333329E-2</v>
      </c>
      <c r="P130" s="101">
        <v>1.4802753312116053E-3</v>
      </c>
    </row>
    <row r="131" spans="1:16">
      <c r="A131" s="104" t="s">
        <v>178</v>
      </c>
      <c r="B131" s="105">
        <v>0</v>
      </c>
      <c r="C131" s="108">
        <v>0</v>
      </c>
      <c r="D131" s="107">
        <v>0</v>
      </c>
      <c r="E131" s="107">
        <v>0</v>
      </c>
      <c r="F131" s="107">
        <v>0</v>
      </c>
      <c r="G131" s="106">
        <v>1</v>
      </c>
      <c r="H131" s="106">
        <v>1</v>
      </c>
      <c r="I131" s="106">
        <v>0</v>
      </c>
      <c r="J131" s="107">
        <v>0</v>
      </c>
      <c r="K131" s="108">
        <v>1</v>
      </c>
      <c r="L131" s="108">
        <v>0</v>
      </c>
      <c r="M131" s="109">
        <v>0</v>
      </c>
      <c r="N131" s="102">
        <v>3</v>
      </c>
      <c r="O131" s="103">
        <v>0.25</v>
      </c>
      <c r="P131" s="101">
        <v>4.4408259936348157E-3</v>
      </c>
    </row>
    <row r="132" spans="1:16">
      <c r="A132" s="104" t="s">
        <v>179</v>
      </c>
      <c r="B132" s="105">
        <v>118</v>
      </c>
      <c r="C132" s="108">
        <v>97</v>
      </c>
      <c r="D132" s="107">
        <v>165</v>
      </c>
      <c r="E132" s="107">
        <v>229</v>
      </c>
      <c r="F132" s="107">
        <v>147</v>
      </c>
      <c r="G132" s="106">
        <v>178</v>
      </c>
      <c r="H132" s="106">
        <v>116</v>
      </c>
      <c r="I132" s="106">
        <v>162</v>
      </c>
      <c r="J132" s="107">
        <v>180</v>
      </c>
      <c r="K132" s="108">
        <v>127</v>
      </c>
      <c r="L132" s="108">
        <v>129</v>
      </c>
      <c r="M132" s="109">
        <v>168</v>
      </c>
      <c r="N132" s="102">
        <v>1816</v>
      </c>
      <c r="O132" s="103">
        <v>151.33333333333334</v>
      </c>
      <c r="P132" s="101">
        <v>2.6881800014802755</v>
      </c>
    </row>
    <row r="133" spans="1:16">
      <c r="A133" s="104" t="s">
        <v>180</v>
      </c>
      <c r="B133" s="105">
        <v>59</v>
      </c>
      <c r="C133" s="108">
        <v>60</v>
      </c>
      <c r="D133" s="107">
        <v>84</v>
      </c>
      <c r="E133" s="107">
        <v>81</v>
      </c>
      <c r="F133" s="107">
        <v>70</v>
      </c>
      <c r="G133" s="106">
        <v>89</v>
      </c>
      <c r="H133" s="106">
        <v>89</v>
      </c>
      <c r="I133" s="106">
        <v>123</v>
      </c>
      <c r="J133" s="107">
        <v>84</v>
      </c>
      <c r="K133" s="108">
        <v>81</v>
      </c>
      <c r="L133" s="108">
        <v>107</v>
      </c>
      <c r="M133" s="109">
        <v>89</v>
      </c>
      <c r="N133" s="102">
        <v>1016</v>
      </c>
      <c r="O133" s="103">
        <v>84.666666666666671</v>
      </c>
      <c r="P133" s="101">
        <v>1.5039597365109911</v>
      </c>
    </row>
    <row r="134" spans="1:16">
      <c r="A134" s="104" t="s">
        <v>181</v>
      </c>
      <c r="B134" s="105">
        <v>0</v>
      </c>
      <c r="C134" s="108">
        <v>0</v>
      </c>
      <c r="D134" s="107">
        <v>0</v>
      </c>
      <c r="E134" s="107">
        <v>0</v>
      </c>
      <c r="F134" s="107">
        <v>0</v>
      </c>
      <c r="G134" s="106">
        <v>0</v>
      </c>
      <c r="H134" s="106">
        <v>0</v>
      </c>
      <c r="I134" s="106">
        <v>0</v>
      </c>
      <c r="J134" s="107">
        <v>0</v>
      </c>
      <c r="K134" s="108">
        <v>0</v>
      </c>
      <c r="L134" s="108">
        <v>0</v>
      </c>
      <c r="M134" s="109">
        <v>0</v>
      </c>
      <c r="N134" s="102">
        <v>0</v>
      </c>
      <c r="O134" s="103">
        <v>0</v>
      </c>
      <c r="P134" s="101">
        <v>0</v>
      </c>
    </row>
    <row r="135" spans="1:16">
      <c r="A135" s="104" t="s">
        <v>182</v>
      </c>
      <c r="B135" s="105">
        <v>5</v>
      </c>
      <c r="C135" s="108">
        <v>1</v>
      </c>
      <c r="D135" s="107">
        <v>9</v>
      </c>
      <c r="E135" s="107">
        <v>8</v>
      </c>
      <c r="F135" s="107">
        <v>17</v>
      </c>
      <c r="G135" s="106">
        <v>12</v>
      </c>
      <c r="H135" s="106">
        <v>12</v>
      </c>
      <c r="I135" s="106">
        <v>20</v>
      </c>
      <c r="J135" s="107">
        <v>6</v>
      </c>
      <c r="K135" s="108">
        <v>15</v>
      </c>
      <c r="L135" s="108">
        <v>11</v>
      </c>
      <c r="M135" s="109">
        <v>7</v>
      </c>
      <c r="N135" s="102">
        <v>123</v>
      </c>
      <c r="O135" s="103">
        <v>10.25</v>
      </c>
      <c r="P135" s="101">
        <v>0.18207386573902745</v>
      </c>
    </row>
    <row r="136" spans="1:16">
      <c r="A136" s="104" t="s">
        <v>183</v>
      </c>
      <c r="B136" s="105">
        <v>0</v>
      </c>
      <c r="C136" s="108">
        <v>1</v>
      </c>
      <c r="D136" s="107">
        <v>0</v>
      </c>
      <c r="E136" s="107">
        <v>0</v>
      </c>
      <c r="F136" s="107">
        <v>0</v>
      </c>
      <c r="G136" s="106">
        <v>0</v>
      </c>
      <c r="H136" s="106">
        <v>0</v>
      </c>
      <c r="I136" s="106">
        <v>0</v>
      </c>
      <c r="J136" s="107">
        <v>0</v>
      </c>
      <c r="K136" s="108">
        <v>0</v>
      </c>
      <c r="L136" s="108">
        <v>0</v>
      </c>
      <c r="M136" s="109">
        <v>0</v>
      </c>
      <c r="N136" s="102">
        <v>1</v>
      </c>
      <c r="O136" s="103">
        <v>8.3333333333333329E-2</v>
      </c>
      <c r="P136" s="101">
        <v>1.4802753312116053E-3</v>
      </c>
    </row>
    <row r="137" spans="1:16">
      <c r="A137" s="104" t="s">
        <v>184</v>
      </c>
      <c r="B137" s="105">
        <v>54</v>
      </c>
      <c r="C137" s="108">
        <v>89</v>
      </c>
      <c r="D137" s="107">
        <v>99</v>
      </c>
      <c r="E137" s="107">
        <v>62</v>
      </c>
      <c r="F137" s="107">
        <v>45</v>
      </c>
      <c r="G137" s="106">
        <v>47</v>
      </c>
      <c r="H137" s="106">
        <v>45</v>
      </c>
      <c r="I137" s="106">
        <v>31</v>
      </c>
      <c r="J137" s="107">
        <v>44</v>
      </c>
      <c r="K137" s="108">
        <v>58</v>
      </c>
      <c r="L137" s="108">
        <v>46</v>
      </c>
      <c r="M137" s="109">
        <v>33</v>
      </c>
      <c r="N137" s="102">
        <v>653</v>
      </c>
      <c r="O137" s="103">
        <v>54.416666666666664</v>
      </c>
      <c r="P137" s="101">
        <v>0.96661979128117825</v>
      </c>
    </row>
    <row r="138" spans="1:16">
      <c r="A138" s="100" t="s">
        <v>185</v>
      </c>
      <c r="B138" s="105">
        <v>0</v>
      </c>
      <c r="C138" s="108">
        <v>0</v>
      </c>
      <c r="D138" s="107">
        <v>2</v>
      </c>
      <c r="E138" s="107">
        <v>1</v>
      </c>
      <c r="F138" s="107">
        <v>1</v>
      </c>
      <c r="G138" s="106">
        <v>6</v>
      </c>
      <c r="H138" s="106">
        <v>3</v>
      </c>
      <c r="I138" s="106">
        <v>1</v>
      </c>
      <c r="J138" s="107">
        <v>0</v>
      </c>
      <c r="K138" s="108">
        <v>0</v>
      </c>
      <c r="L138" s="108">
        <v>0</v>
      </c>
      <c r="M138" s="109">
        <v>5</v>
      </c>
      <c r="N138" s="102">
        <v>19</v>
      </c>
      <c r="O138" s="103">
        <v>1.5833333333333333</v>
      </c>
      <c r="P138" s="101">
        <v>2.8125231293020504E-2</v>
      </c>
    </row>
    <row r="139" spans="1:16">
      <c r="A139" s="104" t="s">
        <v>186</v>
      </c>
      <c r="B139" s="105">
        <v>0</v>
      </c>
      <c r="C139" s="108">
        <v>0</v>
      </c>
      <c r="D139" s="107">
        <v>0</v>
      </c>
      <c r="E139" s="107">
        <v>0</v>
      </c>
      <c r="F139" s="107">
        <v>0</v>
      </c>
      <c r="G139" s="106">
        <v>0</v>
      </c>
      <c r="H139" s="106">
        <v>0</v>
      </c>
      <c r="I139" s="106">
        <v>0</v>
      </c>
      <c r="J139" s="107">
        <v>0</v>
      </c>
      <c r="K139" s="108">
        <v>0</v>
      </c>
      <c r="L139" s="108">
        <v>0</v>
      </c>
      <c r="M139" s="109">
        <v>0</v>
      </c>
      <c r="N139" s="102">
        <v>0</v>
      </c>
      <c r="O139" s="103">
        <v>0</v>
      </c>
      <c r="P139" s="101">
        <v>0</v>
      </c>
    </row>
    <row r="140" spans="1:16">
      <c r="A140" s="104" t="s">
        <v>187</v>
      </c>
      <c r="B140" s="105">
        <v>1</v>
      </c>
      <c r="C140" s="108">
        <v>0</v>
      </c>
      <c r="D140" s="107">
        <v>2</v>
      </c>
      <c r="E140" s="107">
        <v>0</v>
      </c>
      <c r="F140" s="107">
        <v>0</v>
      </c>
      <c r="G140" s="106">
        <v>3</v>
      </c>
      <c r="H140" s="106">
        <v>0</v>
      </c>
      <c r="I140" s="106">
        <v>1</v>
      </c>
      <c r="J140" s="107">
        <v>0</v>
      </c>
      <c r="K140" s="108">
        <v>0</v>
      </c>
      <c r="L140" s="108">
        <v>0</v>
      </c>
      <c r="M140" s="109">
        <v>0</v>
      </c>
      <c r="N140" s="102">
        <v>7</v>
      </c>
      <c r="O140" s="103">
        <v>0.58333333333333337</v>
      </c>
      <c r="P140" s="101">
        <v>1.0361927318481238E-2</v>
      </c>
    </row>
    <row r="141" spans="1:16">
      <c r="A141" s="104" t="s">
        <v>188</v>
      </c>
      <c r="B141" s="105">
        <v>9</v>
      </c>
      <c r="C141" s="108">
        <v>14</v>
      </c>
      <c r="D141" s="107">
        <v>14</v>
      </c>
      <c r="E141" s="107">
        <v>20</v>
      </c>
      <c r="F141" s="107">
        <v>9</v>
      </c>
      <c r="G141" s="106">
        <v>13</v>
      </c>
      <c r="H141" s="106">
        <v>18</v>
      </c>
      <c r="I141" s="106">
        <v>16</v>
      </c>
      <c r="J141" s="107">
        <v>16</v>
      </c>
      <c r="K141" s="108">
        <v>8</v>
      </c>
      <c r="L141" s="108">
        <v>16</v>
      </c>
      <c r="M141" s="109">
        <v>8</v>
      </c>
      <c r="N141" s="102">
        <v>161</v>
      </c>
      <c r="O141" s="103">
        <v>13.416666666666666</v>
      </c>
      <c r="P141" s="101">
        <v>0.23832432832506847</v>
      </c>
    </row>
    <row r="142" spans="1:16">
      <c r="A142" s="104" t="s">
        <v>189</v>
      </c>
      <c r="B142" s="105">
        <v>0</v>
      </c>
      <c r="C142" s="108">
        <v>4</v>
      </c>
      <c r="D142" s="107">
        <v>1</v>
      </c>
      <c r="E142" s="107">
        <v>1</v>
      </c>
      <c r="F142" s="107">
        <v>0</v>
      </c>
      <c r="G142" s="106">
        <v>0</v>
      </c>
      <c r="H142" s="106">
        <v>0</v>
      </c>
      <c r="I142" s="106">
        <v>0</v>
      </c>
      <c r="J142" s="107">
        <v>0</v>
      </c>
      <c r="K142" s="108">
        <v>0</v>
      </c>
      <c r="L142" s="108">
        <v>0</v>
      </c>
      <c r="M142" s="109">
        <v>0</v>
      </c>
      <c r="N142" s="102">
        <v>6</v>
      </c>
      <c r="O142" s="103">
        <v>0.5</v>
      </c>
      <c r="P142" s="101">
        <v>8.8816519872696315E-3</v>
      </c>
    </row>
    <row r="143" spans="1:16">
      <c r="A143" s="104" t="s">
        <v>190</v>
      </c>
      <c r="B143" s="105">
        <v>86</v>
      </c>
      <c r="C143" s="108">
        <v>70</v>
      </c>
      <c r="D143" s="107">
        <v>114</v>
      </c>
      <c r="E143" s="107">
        <v>97</v>
      </c>
      <c r="F143" s="107">
        <v>104</v>
      </c>
      <c r="G143" s="106">
        <v>99</v>
      </c>
      <c r="H143" s="106">
        <v>66</v>
      </c>
      <c r="I143" s="106">
        <v>114</v>
      </c>
      <c r="J143" s="107">
        <v>129</v>
      </c>
      <c r="K143" s="108">
        <v>130</v>
      </c>
      <c r="L143" s="108">
        <v>129</v>
      </c>
      <c r="M143" s="109">
        <v>91</v>
      </c>
      <c r="N143" s="102">
        <v>1229</v>
      </c>
      <c r="O143" s="103">
        <v>102.41666666666667</v>
      </c>
      <c r="P143" s="101">
        <v>1.8192583820590629</v>
      </c>
    </row>
    <row r="144" spans="1:16">
      <c r="A144" s="100" t="s">
        <v>191</v>
      </c>
      <c r="B144" s="105">
        <v>0</v>
      </c>
      <c r="C144" s="108">
        <v>0</v>
      </c>
      <c r="D144" s="107">
        <v>0</v>
      </c>
      <c r="E144" s="107">
        <v>0</v>
      </c>
      <c r="F144" s="107">
        <v>0</v>
      </c>
      <c r="G144" s="106">
        <v>1</v>
      </c>
      <c r="H144" s="106">
        <v>1</v>
      </c>
      <c r="I144" s="106">
        <v>0</v>
      </c>
      <c r="J144" s="107">
        <v>0</v>
      </c>
      <c r="K144" s="108">
        <v>0</v>
      </c>
      <c r="L144" s="108">
        <v>0</v>
      </c>
      <c r="M144" s="109">
        <v>0</v>
      </c>
      <c r="N144" s="102">
        <v>2</v>
      </c>
      <c r="O144" s="103">
        <v>0.16666666666666666</v>
      </c>
      <c r="P144" s="101">
        <v>2.9605506624232106E-3</v>
      </c>
    </row>
    <row r="145" spans="1:16">
      <c r="A145" s="100" t="s">
        <v>192</v>
      </c>
      <c r="B145" s="105">
        <v>0</v>
      </c>
      <c r="C145" s="108">
        <v>0</v>
      </c>
      <c r="D145" s="107">
        <v>0</v>
      </c>
      <c r="E145" s="107">
        <v>0</v>
      </c>
      <c r="F145" s="107">
        <v>0</v>
      </c>
      <c r="G145" s="106">
        <v>0</v>
      </c>
      <c r="H145" s="106">
        <v>0</v>
      </c>
      <c r="I145" s="106">
        <v>1</v>
      </c>
      <c r="J145" s="107">
        <v>1</v>
      </c>
      <c r="K145" s="108">
        <v>1</v>
      </c>
      <c r="L145" s="108">
        <v>0</v>
      </c>
      <c r="M145" s="109">
        <v>0</v>
      </c>
      <c r="N145" s="102">
        <v>3</v>
      </c>
      <c r="O145" s="103">
        <v>0.25</v>
      </c>
      <c r="P145" s="101">
        <v>4.4408259936348157E-3</v>
      </c>
    </row>
    <row r="146" spans="1:16">
      <c r="A146" s="100" t="s">
        <v>193</v>
      </c>
      <c r="B146" s="105">
        <v>0</v>
      </c>
      <c r="C146" s="108">
        <v>0</v>
      </c>
      <c r="D146" s="107">
        <v>1</v>
      </c>
      <c r="E146" s="107">
        <v>0</v>
      </c>
      <c r="F146" s="107">
        <v>0</v>
      </c>
      <c r="G146" s="106">
        <v>2</v>
      </c>
      <c r="H146" s="106">
        <v>0</v>
      </c>
      <c r="I146" s="106">
        <v>0</v>
      </c>
      <c r="J146" s="107">
        <v>1</v>
      </c>
      <c r="K146" s="108">
        <v>0</v>
      </c>
      <c r="L146" s="108">
        <v>0</v>
      </c>
      <c r="M146" s="109">
        <v>0</v>
      </c>
      <c r="N146" s="102">
        <v>4</v>
      </c>
      <c r="O146" s="103">
        <v>0.33333333333333331</v>
      </c>
      <c r="P146" s="101">
        <v>5.9211013248464213E-3</v>
      </c>
    </row>
    <row r="147" spans="1:16">
      <c r="A147" s="100" t="s">
        <v>194</v>
      </c>
      <c r="B147" s="105">
        <v>5</v>
      </c>
      <c r="C147" s="108">
        <v>3</v>
      </c>
      <c r="D147" s="107">
        <v>0</v>
      </c>
      <c r="E147" s="107">
        <v>0</v>
      </c>
      <c r="F147" s="107">
        <v>7</v>
      </c>
      <c r="G147" s="106">
        <v>2</v>
      </c>
      <c r="H147" s="106">
        <v>1</v>
      </c>
      <c r="I147" s="106">
        <v>6</v>
      </c>
      <c r="J147" s="107">
        <v>4</v>
      </c>
      <c r="K147" s="108">
        <v>3</v>
      </c>
      <c r="L147" s="108">
        <v>1</v>
      </c>
      <c r="M147" s="109">
        <v>4</v>
      </c>
      <c r="N147" s="102">
        <v>36</v>
      </c>
      <c r="O147" s="103">
        <v>3</v>
      </c>
      <c r="P147" s="101">
        <v>5.3289911923617789E-2</v>
      </c>
    </row>
    <row r="148" spans="1:16">
      <c r="A148" s="100" t="s">
        <v>195</v>
      </c>
      <c r="B148" s="105">
        <v>1</v>
      </c>
      <c r="C148" s="108">
        <v>0</v>
      </c>
      <c r="D148" s="107">
        <v>0</v>
      </c>
      <c r="E148" s="107">
        <v>3</v>
      </c>
      <c r="F148" s="107">
        <v>1</v>
      </c>
      <c r="G148" s="106">
        <v>1</v>
      </c>
      <c r="H148" s="106">
        <v>1</v>
      </c>
      <c r="I148" s="106">
        <v>0</v>
      </c>
      <c r="J148" s="107">
        <v>1</v>
      </c>
      <c r="K148" s="108">
        <v>1</v>
      </c>
      <c r="L148" s="108">
        <v>3</v>
      </c>
      <c r="M148" s="109">
        <v>2</v>
      </c>
      <c r="N148" s="102">
        <v>14</v>
      </c>
      <c r="O148" s="103">
        <v>1.1666666666666667</v>
      </c>
      <c r="P148" s="101">
        <v>2.0723854636962476E-2</v>
      </c>
    </row>
    <row r="149" spans="1:16">
      <c r="A149" s="100" t="s">
        <v>196</v>
      </c>
      <c r="B149" s="105">
        <v>27</v>
      </c>
      <c r="C149" s="108">
        <v>25</v>
      </c>
      <c r="D149" s="107">
        <v>29</v>
      </c>
      <c r="E149" s="107">
        <v>23</v>
      </c>
      <c r="F149" s="107">
        <v>33</v>
      </c>
      <c r="G149" s="106">
        <v>29</v>
      </c>
      <c r="H149" s="106">
        <v>22</v>
      </c>
      <c r="I149" s="106">
        <v>18</v>
      </c>
      <c r="J149" s="107">
        <v>19</v>
      </c>
      <c r="K149" s="108">
        <v>32</v>
      </c>
      <c r="L149" s="108">
        <v>25</v>
      </c>
      <c r="M149" s="109">
        <v>13</v>
      </c>
      <c r="N149" s="102">
        <v>295</v>
      </c>
      <c r="O149" s="103">
        <v>24.583333333333332</v>
      </c>
      <c r="P149" s="101">
        <v>0.43668122270742354</v>
      </c>
    </row>
    <row r="150" spans="1:16">
      <c r="A150" s="104" t="s">
        <v>197</v>
      </c>
      <c r="B150" s="105">
        <v>24</v>
      </c>
      <c r="C150" s="108">
        <v>18</v>
      </c>
      <c r="D150" s="107">
        <v>14</v>
      </c>
      <c r="E150" s="107">
        <v>12</v>
      </c>
      <c r="F150" s="107">
        <v>4</v>
      </c>
      <c r="G150" s="106">
        <v>0</v>
      </c>
      <c r="H150" s="106">
        <v>4</v>
      </c>
      <c r="I150" s="106">
        <v>9</v>
      </c>
      <c r="J150" s="107">
        <v>6</v>
      </c>
      <c r="K150" s="108">
        <v>8</v>
      </c>
      <c r="L150" s="108">
        <v>8</v>
      </c>
      <c r="M150" s="109">
        <v>6</v>
      </c>
      <c r="N150" s="102">
        <v>113</v>
      </c>
      <c r="O150" s="103">
        <v>9.4166666666666661</v>
      </c>
      <c r="P150" s="101">
        <v>0.16727111242691139</v>
      </c>
    </row>
    <row r="151" spans="1:16">
      <c r="A151" s="104" t="s">
        <v>198</v>
      </c>
      <c r="B151" s="105">
        <v>0</v>
      </c>
      <c r="C151" s="108">
        <v>0</v>
      </c>
      <c r="D151" s="107">
        <v>0</v>
      </c>
      <c r="E151" s="107">
        <v>0</v>
      </c>
      <c r="F151" s="107">
        <v>0</v>
      </c>
      <c r="G151" s="106">
        <v>0</v>
      </c>
      <c r="H151" s="106">
        <v>0</v>
      </c>
      <c r="I151" s="106">
        <v>0</v>
      </c>
      <c r="J151" s="107">
        <v>0</v>
      </c>
      <c r="K151" s="108">
        <v>0</v>
      </c>
      <c r="L151" s="108">
        <v>0</v>
      </c>
      <c r="M151" s="109">
        <v>0</v>
      </c>
      <c r="N151" s="102">
        <v>0</v>
      </c>
      <c r="O151" s="103">
        <v>0</v>
      </c>
      <c r="P151" s="101">
        <v>0</v>
      </c>
    </row>
    <row r="152" spans="1:16" s="88" customFormat="1">
      <c r="A152" s="104" t="s">
        <v>199</v>
      </c>
      <c r="B152" s="105">
        <v>0</v>
      </c>
      <c r="C152" s="108">
        <v>2</v>
      </c>
      <c r="D152" s="107">
        <v>3</v>
      </c>
      <c r="E152" s="107">
        <v>3</v>
      </c>
      <c r="F152" s="107">
        <v>5</v>
      </c>
      <c r="G152" s="106">
        <v>2</v>
      </c>
      <c r="H152" s="106">
        <v>5</v>
      </c>
      <c r="I152" s="106">
        <v>1</v>
      </c>
      <c r="J152" s="107">
        <v>0</v>
      </c>
      <c r="K152" s="108">
        <v>1</v>
      </c>
      <c r="L152" s="108">
        <v>1</v>
      </c>
      <c r="M152" s="109">
        <v>2</v>
      </c>
      <c r="N152" s="102">
        <v>25</v>
      </c>
      <c r="O152" s="103">
        <v>2.0833333333333335</v>
      </c>
      <c r="P152" s="101">
        <v>3.7006883280290136E-2</v>
      </c>
    </row>
    <row r="153" spans="1:16">
      <c r="A153" s="89" t="s">
        <v>200</v>
      </c>
      <c r="B153" s="90">
        <v>2</v>
      </c>
      <c r="C153" s="92">
        <v>0</v>
      </c>
      <c r="D153" s="91">
        <v>3</v>
      </c>
      <c r="E153" s="91">
        <v>3</v>
      </c>
      <c r="F153" s="91">
        <v>0</v>
      </c>
      <c r="G153" s="91">
        <v>0</v>
      </c>
      <c r="H153" s="91">
        <v>1</v>
      </c>
      <c r="I153" s="91">
        <v>2</v>
      </c>
      <c r="J153" s="91">
        <v>2</v>
      </c>
      <c r="K153" s="92">
        <v>0</v>
      </c>
      <c r="L153" s="92">
        <v>2</v>
      </c>
      <c r="M153" s="93">
        <v>1</v>
      </c>
      <c r="N153" s="94">
        <v>16</v>
      </c>
      <c r="O153" s="95">
        <v>1.3333333333333333</v>
      </c>
      <c r="P153" s="96">
        <v>2.3684405299385685E-2</v>
      </c>
    </row>
    <row r="154" spans="1:16">
      <c r="A154" s="100" t="s">
        <v>201</v>
      </c>
      <c r="B154" s="105">
        <v>73</v>
      </c>
      <c r="C154" s="108">
        <v>38</v>
      </c>
      <c r="D154" s="107">
        <v>65</v>
      </c>
      <c r="E154" s="107">
        <v>43</v>
      </c>
      <c r="F154" s="107">
        <v>46</v>
      </c>
      <c r="G154" s="106">
        <v>69</v>
      </c>
      <c r="H154" s="106">
        <v>52</v>
      </c>
      <c r="I154" s="106">
        <v>63</v>
      </c>
      <c r="J154" s="107">
        <v>58</v>
      </c>
      <c r="K154" s="108">
        <v>73</v>
      </c>
      <c r="L154" s="108">
        <v>109</v>
      </c>
      <c r="M154" s="109">
        <v>87</v>
      </c>
      <c r="N154" s="102">
        <v>776</v>
      </c>
      <c r="O154" s="103">
        <v>64.666666666666671</v>
      </c>
      <c r="P154" s="101">
        <v>1.1486936570202058</v>
      </c>
    </row>
    <row r="155" spans="1:16">
      <c r="A155" s="104" t="s">
        <v>202</v>
      </c>
      <c r="B155" s="105">
        <v>0</v>
      </c>
      <c r="C155" s="108">
        <v>0</v>
      </c>
      <c r="D155" s="107">
        <v>0</v>
      </c>
      <c r="E155" s="107">
        <v>0</v>
      </c>
      <c r="F155" s="107">
        <v>0</v>
      </c>
      <c r="G155" s="106">
        <v>0</v>
      </c>
      <c r="H155" s="106">
        <v>0</v>
      </c>
      <c r="I155" s="106">
        <v>0</v>
      </c>
      <c r="J155" s="107">
        <v>0</v>
      </c>
      <c r="K155" s="108">
        <v>0</v>
      </c>
      <c r="L155" s="108">
        <v>0</v>
      </c>
      <c r="M155" s="109">
        <v>0</v>
      </c>
      <c r="N155" s="102">
        <v>0</v>
      </c>
      <c r="O155" s="103">
        <v>0</v>
      </c>
      <c r="P155" s="101">
        <v>0</v>
      </c>
    </row>
    <row r="156" spans="1:16">
      <c r="A156" s="104" t="s">
        <v>203</v>
      </c>
      <c r="B156" s="105">
        <v>2</v>
      </c>
      <c r="C156" s="108">
        <v>6</v>
      </c>
      <c r="D156" s="107">
        <v>1</v>
      </c>
      <c r="E156" s="107">
        <v>1</v>
      </c>
      <c r="F156" s="107">
        <v>1</v>
      </c>
      <c r="G156" s="106">
        <v>2</v>
      </c>
      <c r="H156" s="106">
        <v>0</v>
      </c>
      <c r="I156" s="106">
        <v>1</v>
      </c>
      <c r="J156" s="107">
        <v>1</v>
      </c>
      <c r="K156" s="108">
        <v>0</v>
      </c>
      <c r="L156" s="108">
        <v>5</v>
      </c>
      <c r="M156" s="109">
        <v>4</v>
      </c>
      <c r="N156" s="102">
        <v>24</v>
      </c>
      <c r="O156" s="103">
        <v>2</v>
      </c>
      <c r="P156" s="101">
        <v>3.5526607949078526E-2</v>
      </c>
    </row>
    <row r="157" spans="1:16">
      <c r="A157" s="97" t="s">
        <v>204</v>
      </c>
      <c r="B157" s="105">
        <v>2</v>
      </c>
      <c r="C157" s="108">
        <v>1</v>
      </c>
      <c r="D157" s="107">
        <v>4</v>
      </c>
      <c r="E157" s="107">
        <v>2</v>
      </c>
      <c r="F157" s="107">
        <v>2</v>
      </c>
      <c r="G157" s="106">
        <v>1</v>
      </c>
      <c r="H157" s="106">
        <v>2</v>
      </c>
      <c r="I157" s="106">
        <v>4</v>
      </c>
      <c r="J157" s="107">
        <v>7</v>
      </c>
      <c r="K157" s="108">
        <v>7</v>
      </c>
      <c r="L157" s="108">
        <v>5</v>
      </c>
      <c r="M157" s="109">
        <v>3</v>
      </c>
      <c r="N157" s="102">
        <v>40</v>
      </c>
      <c r="O157" s="103">
        <v>3.3333333333333335</v>
      </c>
      <c r="P157" s="101">
        <v>5.9211013248464214E-2</v>
      </c>
    </row>
    <row r="158" spans="1:16">
      <c r="A158" s="104" t="s">
        <v>205</v>
      </c>
      <c r="B158" s="105">
        <v>0</v>
      </c>
      <c r="C158" s="108">
        <v>0</v>
      </c>
      <c r="D158" s="107">
        <v>0</v>
      </c>
      <c r="E158" s="107">
        <v>0</v>
      </c>
      <c r="F158" s="107">
        <v>0</v>
      </c>
      <c r="G158" s="106">
        <v>0</v>
      </c>
      <c r="H158" s="106">
        <v>0</v>
      </c>
      <c r="I158" s="106">
        <v>0</v>
      </c>
      <c r="J158" s="107">
        <v>0</v>
      </c>
      <c r="K158" s="108">
        <v>0</v>
      </c>
      <c r="L158" s="108">
        <v>0</v>
      </c>
      <c r="M158" s="109">
        <v>0</v>
      </c>
      <c r="N158" s="102">
        <v>0</v>
      </c>
      <c r="O158" s="103">
        <v>0</v>
      </c>
      <c r="P158" s="101">
        <v>0</v>
      </c>
    </row>
    <row r="159" spans="1:16">
      <c r="A159" s="104" t="s">
        <v>206</v>
      </c>
      <c r="B159" s="105">
        <v>0</v>
      </c>
      <c r="C159" s="108">
        <v>0</v>
      </c>
      <c r="D159" s="107">
        <v>0</v>
      </c>
      <c r="E159" s="107">
        <v>0</v>
      </c>
      <c r="F159" s="107">
        <v>4</v>
      </c>
      <c r="G159" s="106">
        <v>1</v>
      </c>
      <c r="H159" s="106">
        <v>5</v>
      </c>
      <c r="I159" s="106">
        <v>3</v>
      </c>
      <c r="J159" s="107">
        <v>9</v>
      </c>
      <c r="K159" s="108">
        <v>5</v>
      </c>
      <c r="L159" s="108">
        <v>0</v>
      </c>
      <c r="M159" s="109">
        <v>0</v>
      </c>
      <c r="N159" s="102">
        <v>27</v>
      </c>
      <c r="O159" s="103">
        <v>2.25</v>
      </c>
      <c r="P159" s="101">
        <v>3.9967433942713348E-2</v>
      </c>
    </row>
    <row r="160" spans="1:16">
      <c r="A160" s="104" t="s">
        <v>207</v>
      </c>
      <c r="B160" s="105">
        <v>5</v>
      </c>
      <c r="C160" s="108">
        <v>3</v>
      </c>
      <c r="D160" s="107">
        <v>5</v>
      </c>
      <c r="E160" s="107">
        <v>3</v>
      </c>
      <c r="F160" s="107">
        <v>2</v>
      </c>
      <c r="G160" s="106">
        <v>6</v>
      </c>
      <c r="H160" s="106">
        <v>4</v>
      </c>
      <c r="I160" s="106">
        <v>2</v>
      </c>
      <c r="J160" s="107">
        <v>0</v>
      </c>
      <c r="K160" s="108">
        <v>0</v>
      </c>
      <c r="L160" s="108">
        <v>0</v>
      </c>
      <c r="M160" s="109">
        <v>0</v>
      </c>
      <c r="N160" s="102">
        <v>30</v>
      </c>
      <c r="O160" s="103">
        <v>2.5</v>
      </c>
      <c r="P160" s="101">
        <v>4.4408259936348157E-2</v>
      </c>
    </row>
    <row r="161" spans="1:16">
      <c r="A161" s="104" t="s">
        <v>208</v>
      </c>
      <c r="B161" s="105">
        <v>37</v>
      </c>
      <c r="C161" s="108">
        <v>55</v>
      </c>
      <c r="D161" s="107">
        <v>76</v>
      </c>
      <c r="E161" s="107">
        <v>50</v>
      </c>
      <c r="F161" s="107">
        <v>55</v>
      </c>
      <c r="G161" s="106">
        <v>66</v>
      </c>
      <c r="H161" s="106">
        <v>58</v>
      </c>
      <c r="I161" s="106">
        <v>54</v>
      </c>
      <c r="J161" s="107">
        <v>71</v>
      </c>
      <c r="K161" s="108">
        <v>78</v>
      </c>
      <c r="L161" s="108">
        <v>105</v>
      </c>
      <c r="M161" s="98">
        <v>74</v>
      </c>
      <c r="N161" s="102">
        <v>779</v>
      </c>
      <c r="O161" s="103">
        <v>64.916666666666671</v>
      </c>
      <c r="P161" s="101">
        <v>1.1531344830138406</v>
      </c>
    </row>
    <row r="162" spans="1:16">
      <c r="A162" s="104" t="s">
        <v>209</v>
      </c>
      <c r="B162" s="105">
        <v>0</v>
      </c>
      <c r="C162" s="108">
        <v>3</v>
      </c>
      <c r="D162" s="107">
        <v>3</v>
      </c>
      <c r="E162" s="107">
        <v>0</v>
      </c>
      <c r="F162" s="107">
        <v>1</v>
      </c>
      <c r="G162" s="106">
        <v>0</v>
      </c>
      <c r="H162" s="106">
        <v>0</v>
      </c>
      <c r="I162" s="106">
        <v>2</v>
      </c>
      <c r="J162" s="107">
        <v>1</v>
      </c>
      <c r="K162" s="108">
        <v>1</v>
      </c>
      <c r="L162" s="108">
        <v>1</v>
      </c>
      <c r="M162" s="109">
        <v>1</v>
      </c>
      <c r="N162" s="102">
        <v>13</v>
      </c>
      <c r="O162" s="103">
        <v>1.0833333333333333</v>
      </c>
      <c r="P162" s="101">
        <v>1.9243579305750869E-2</v>
      </c>
    </row>
    <row r="163" spans="1:16">
      <c r="A163" s="104" t="s">
        <v>210</v>
      </c>
      <c r="B163" s="105">
        <v>1</v>
      </c>
      <c r="C163" s="108">
        <v>14</v>
      </c>
      <c r="D163" s="107">
        <v>7</v>
      </c>
      <c r="E163" s="107">
        <v>3</v>
      </c>
      <c r="F163" s="107">
        <v>11</v>
      </c>
      <c r="G163" s="106">
        <v>16</v>
      </c>
      <c r="H163" s="106">
        <v>6</v>
      </c>
      <c r="I163" s="106">
        <v>8</v>
      </c>
      <c r="J163" s="107">
        <v>10</v>
      </c>
      <c r="K163" s="108">
        <v>21</v>
      </c>
      <c r="L163" s="108">
        <v>13</v>
      </c>
      <c r="M163" s="109">
        <v>4</v>
      </c>
      <c r="N163" s="102">
        <v>114</v>
      </c>
      <c r="O163" s="103">
        <v>9.5</v>
      </c>
      <c r="P163" s="101">
        <v>0.16875138775812301</v>
      </c>
    </row>
    <row r="164" spans="1:16">
      <c r="A164" s="104" t="s">
        <v>211</v>
      </c>
      <c r="B164" s="105">
        <v>7</v>
      </c>
      <c r="C164" s="108">
        <v>15</v>
      </c>
      <c r="D164" s="107">
        <v>7</v>
      </c>
      <c r="E164" s="107">
        <v>6</v>
      </c>
      <c r="F164" s="107">
        <v>7</v>
      </c>
      <c r="G164" s="106">
        <v>7</v>
      </c>
      <c r="H164" s="106">
        <v>9</v>
      </c>
      <c r="I164" s="106">
        <v>14</v>
      </c>
      <c r="J164" s="107">
        <v>10</v>
      </c>
      <c r="K164" s="108">
        <v>11</v>
      </c>
      <c r="L164" s="108">
        <v>5</v>
      </c>
      <c r="M164" s="109">
        <v>8</v>
      </c>
      <c r="N164" s="102">
        <v>106</v>
      </c>
      <c r="O164" s="103">
        <v>8.8333333333333339</v>
      </c>
      <c r="P164" s="101">
        <v>0.15690918510843016</v>
      </c>
    </row>
    <row r="165" spans="1:16">
      <c r="A165" s="104" t="s">
        <v>212</v>
      </c>
      <c r="B165" s="105">
        <v>0</v>
      </c>
      <c r="C165" s="108">
        <v>0</v>
      </c>
      <c r="D165" s="107">
        <v>0</v>
      </c>
      <c r="E165" s="107">
        <v>0</v>
      </c>
      <c r="F165" s="107">
        <v>0</v>
      </c>
      <c r="G165" s="106">
        <v>2</v>
      </c>
      <c r="H165" s="106">
        <v>0</v>
      </c>
      <c r="I165" s="106">
        <v>0</v>
      </c>
      <c r="J165" s="107">
        <v>0</v>
      </c>
      <c r="K165" s="108">
        <v>0</v>
      </c>
      <c r="L165" s="108">
        <v>0</v>
      </c>
      <c r="M165" s="109">
        <v>0</v>
      </c>
      <c r="N165" s="102">
        <v>2</v>
      </c>
      <c r="O165" s="103">
        <v>0.16666666666666666</v>
      </c>
      <c r="P165" s="101">
        <v>2.9605506624232106E-3</v>
      </c>
    </row>
    <row r="166" spans="1:16">
      <c r="A166" s="104" t="s">
        <v>213</v>
      </c>
      <c r="B166" s="105">
        <v>31</v>
      </c>
      <c r="C166" s="108">
        <v>41</v>
      </c>
      <c r="D166" s="107">
        <v>45</v>
      </c>
      <c r="E166" s="107">
        <v>64</v>
      </c>
      <c r="F166" s="107">
        <v>51</v>
      </c>
      <c r="G166" s="106">
        <v>62</v>
      </c>
      <c r="H166" s="106">
        <v>57</v>
      </c>
      <c r="I166" s="106">
        <v>64</v>
      </c>
      <c r="J166" s="107">
        <v>59</v>
      </c>
      <c r="K166" s="108">
        <v>50</v>
      </c>
      <c r="L166" s="108">
        <v>74</v>
      </c>
      <c r="M166" s="109">
        <v>79</v>
      </c>
      <c r="N166" s="102">
        <v>677</v>
      </c>
      <c r="O166" s="103">
        <v>56.416666666666664</v>
      </c>
      <c r="P166" s="101">
        <v>1.0021463992302568</v>
      </c>
    </row>
    <row r="167" spans="1:16">
      <c r="A167" s="104" t="s">
        <v>214</v>
      </c>
      <c r="B167" s="105">
        <v>3</v>
      </c>
      <c r="C167" s="108">
        <v>1</v>
      </c>
      <c r="D167" s="107">
        <v>1</v>
      </c>
      <c r="E167" s="107">
        <v>0</v>
      </c>
      <c r="F167" s="107">
        <v>2</v>
      </c>
      <c r="G167" s="106">
        <v>0</v>
      </c>
      <c r="H167" s="106">
        <v>0</v>
      </c>
      <c r="I167" s="106">
        <v>1</v>
      </c>
      <c r="J167" s="107">
        <v>0</v>
      </c>
      <c r="K167" s="108">
        <v>0</v>
      </c>
      <c r="L167" s="108">
        <v>0</v>
      </c>
      <c r="M167" s="109">
        <v>0</v>
      </c>
      <c r="N167" s="102">
        <v>8</v>
      </c>
      <c r="O167" s="103">
        <v>0.66666666666666663</v>
      </c>
      <c r="P167" s="101">
        <v>1.1842202649692843E-2</v>
      </c>
    </row>
    <row r="168" spans="1:16">
      <c r="A168" s="104" t="s">
        <v>215</v>
      </c>
      <c r="B168" s="105">
        <v>1</v>
      </c>
      <c r="C168" s="108">
        <v>0</v>
      </c>
      <c r="D168" s="107">
        <v>0</v>
      </c>
      <c r="E168" s="107">
        <v>0</v>
      </c>
      <c r="F168" s="107">
        <v>0</v>
      </c>
      <c r="G168" s="106">
        <v>1</v>
      </c>
      <c r="H168" s="106">
        <v>1</v>
      </c>
      <c r="I168" s="106">
        <v>0</v>
      </c>
      <c r="J168" s="107">
        <v>0</v>
      </c>
      <c r="K168" s="108">
        <v>0</v>
      </c>
      <c r="L168" s="108">
        <v>1</v>
      </c>
      <c r="M168" s="109">
        <v>0</v>
      </c>
      <c r="N168" s="102">
        <v>4</v>
      </c>
      <c r="O168" s="103">
        <v>0.33333333333333331</v>
      </c>
      <c r="P168" s="101">
        <v>5.9211013248464213E-3</v>
      </c>
    </row>
    <row r="169" spans="1:16">
      <c r="A169" s="100" t="s">
        <v>216</v>
      </c>
      <c r="B169" s="105">
        <v>0</v>
      </c>
      <c r="C169" s="108">
        <v>0</v>
      </c>
      <c r="D169" s="107">
        <v>0</v>
      </c>
      <c r="E169" s="107">
        <v>0</v>
      </c>
      <c r="F169" s="107">
        <v>0</v>
      </c>
      <c r="G169" s="106">
        <v>0</v>
      </c>
      <c r="H169" s="106">
        <v>0</v>
      </c>
      <c r="I169" s="106">
        <v>0</v>
      </c>
      <c r="J169" s="107">
        <v>0</v>
      </c>
      <c r="K169" s="108">
        <v>0</v>
      </c>
      <c r="L169" s="108">
        <v>0</v>
      </c>
      <c r="M169" s="109">
        <v>1</v>
      </c>
      <c r="N169" s="102">
        <v>1</v>
      </c>
      <c r="O169" s="103">
        <v>8.3333333333333329E-2</v>
      </c>
      <c r="P169" s="101">
        <v>1.4802753312116053E-3</v>
      </c>
    </row>
    <row r="170" spans="1:16">
      <c r="A170" s="104" t="s">
        <v>217</v>
      </c>
      <c r="B170" s="105">
        <v>22</v>
      </c>
      <c r="C170" s="108">
        <v>37</v>
      </c>
      <c r="D170" s="107">
        <v>66</v>
      </c>
      <c r="E170" s="107">
        <v>26</v>
      </c>
      <c r="F170" s="107">
        <v>26</v>
      </c>
      <c r="G170" s="106">
        <v>31</v>
      </c>
      <c r="H170" s="106">
        <v>29</v>
      </c>
      <c r="I170" s="106">
        <v>35</v>
      </c>
      <c r="J170" s="107">
        <v>38</v>
      </c>
      <c r="K170" s="108">
        <v>31</v>
      </c>
      <c r="L170" s="108">
        <v>23</v>
      </c>
      <c r="M170" s="109">
        <v>19</v>
      </c>
      <c r="N170" s="102">
        <v>383</v>
      </c>
      <c r="O170" s="103">
        <v>31.916666666666668</v>
      </c>
      <c r="P170" s="101">
        <v>0.56694545185404488</v>
      </c>
    </row>
    <row r="171" spans="1:16">
      <c r="A171" s="104" t="s">
        <v>218</v>
      </c>
      <c r="B171" s="105">
        <v>1</v>
      </c>
      <c r="C171" s="108">
        <v>0</v>
      </c>
      <c r="D171" s="107">
        <v>0</v>
      </c>
      <c r="E171" s="107">
        <v>0</v>
      </c>
      <c r="F171" s="107">
        <v>0</v>
      </c>
      <c r="G171" s="106">
        <v>0</v>
      </c>
      <c r="H171" s="106">
        <v>0</v>
      </c>
      <c r="I171" s="106">
        <v>0</v>
      </c>
      <c r="J171" s="107">
        <v>0</v>
      </c>
      <c r="K171" s="108">
        <v>0</v>
      </c>
      <c r="L171" s="108">
        <v>1</v>
      </c>
      <c r="M171" s="109">
        <v>0</v>
      </c>
      <c r="N171" s="102">
        <v>2</v>
      </c>
      <c r="O171" s="103">
        <v>0.16666666666666666</v>
      </c>
      <c r="P171" s="101">
        <v>2.9605506624232106E-3</v>
      </c>
    </row>
    <row r="172" spans="1:16">
      <c r="A172" s="104" t="s">
        <v>219</v>
      </c>
      <c r="B172" s="105">
        <v>0</v>
      </c>
      <c r="C172" s="108">
        <v>1</v>
      </c>
      <c r="D172" s="107">
        <v>14</v>
      </c>
      <c r="E172" s="107">
        <v>13</v>
      </c>
      <c r="F172" s="107">
        <v>13</v>
      </c>
      <c r="G172" s="106">
        <v>15</v>
      </c>
      <c r="H172" s="106">
        <v>20</v>
      </c>
      <c r="I172" s="106">
        <v>18</v>
      </c>
      <c r="J172" s="107">
        <v>17</v>
      </c>
      <c r="K172" s="108">
        <v>12</v>
      </c>
      <c r="L172" s="108">
        <v>17</v>
      </c>
      <c r="M172" s="109">
        <v>28</v>
      </c>
      <c r="N172" s="102">
        <v>168</v>
      </c>
      <c r="O172" s="103">
        <v>14</v>
      </c>
      <c r="P172" s="101">
        <v>0.24868625564354968</v>
      </c>
    </row>
    <row r="173" spans="1:16">
      <c r="A173" s="104" t="s">
        <v>220</v>
      </c>
      <c r="B173" s="105">
        <v>21</v>
      </c>
      <c r="C173" s="108">
        <v>15</v>
      </c>
      <c r="D173" s="107">
        <v>16</v>
      </c>
      <c r="E173" s="107">
        <v>39</v>
      </c>
      <c r="F173" s="107">
        <v>36</v>
      </c>
      <c r="G173" s="106">
        <v>37</v>
      </c>
      <c r="H173" s="106">
        <v>35</v>
      </c>
      <c r="I173" s="106">
        <v>39</v>
      </c>
      <c r="J173" s="107">
        <v>73</v>
      </c>
      <c r="K173" s="108">
        <v>153</v>
      </c>
      <c r="L173" s="108">
        <v>275</v>
      </c>
      <c r="M173" s="109">
        <v>219</v>
      </c>
      <c r="N173" s="102">
        <v>958</v>
      </c>
      <c r="O173" s="103">
        <v>79.833333333333329</v>
      </c>
      <c r="P173" s="101">
        <v>1.418103767300718</v>
      </c>
    </row>
    <row r="174" spans="1:16">
      <c r="A174" s="104" t="s">
        <v>221</v>
      </c>
      <c r="B174" s="105">
        <v>4</v>
      </c>
      <c r="C174" s="108">
        <v>2</v>
      </c>
      <c r="D174" s="107">
        <v>1</v>
      </c>
      <c r="E174" s="107">
        <v>2</v>
      </c>
      <c r="F174" s="107">
        <v>3</v>
      </c>
      <c r="G174" s="106">
        <v>5</v>
      </c>
      <c r="H174" s="106">
        <v>2</v>
      </c>
      <c r="I174" s="106">
        <v>2</v>
      </c>
      <c r="J174" s="107">
        <v>3</v>
      </c>
      <c r="K174" s="108">
        <v>4</v>
      </c>
      <c r="L174" s="108">
        <v>5</v>
      </c>
      <c r="M174" s="109">
        <v>4</v>
      </c>
      <c r="N174" s="102">
        <v>37</v>
      </c>
      <c r="O174" s="103">
        <v>3.0833333333333335</v>
      </c>
      <c r="P174" s="101">
        <v>5.4770187254829399E-2</v>
      </c>
    </row>
    <row r="175" spans="1:16">
      <c r="A175" s="100" t="s">
        <v>222</v>
      </c>
      <c r="B175" s="105">
        <v>0</v>
      </c>
      <c r="C175" s="108">
        <v>0</v>
      </c>
      <c r="D175" s="107">
        <v>0</v>
      </c>
      <c r="E175" s="107">
        <v>2</v>
      </c>
      <c r="F175" s="107">
        <v>5</v>
      </c>
      <c r="G175" s="106">
        <v>1</v>
      </c>
      <c r="H175" s="106">
        <v>1</v>
      </c>
      <c r="I175" s="106">
        <v>2</v>
      </c>
      <c r="J175" s="107">
        <v>4</v>
      </c>
      <c r="K175" s="108">
        <v>1</v>
      </c>
      <c r="L175" s="108">
        <v>1</v>
      </c>
      <c r="M175" s="109">
        <v>1</v>
      </c>
      <c r="N175" s="102">
        <v>18</v>
      </c>
      <c r="O175" s="103">
        <v>1.5</v>
      </c>
      <c r="P175" s="101">
        <v>2.6644955961808894E-2</v>
      </c>
    </row>
    <row r="176" spans="1:16">
      <c r="A176" s="104" t="s">
        <v>223</v>
      </c>
      <c r="B176" s="105">
        <v>0</v>
      </c>
      <c r="C176" s="108">
        <v>0</v>
      </c>
      <c r="D176" s="107">
        <v>0</v>
      </c>
      <c r="E176" s="107">
        <v>0</v>
      </c>
      <c r="F176" s="107">
        <v>0</v>
      </c>
      <c r="G176" s="106">
        <v>0</v>
      </c>
      <c r="H176" s="106">
        <v>1</v>
      </c>
      <c r="I176" s="106">
        <v>0</v>
      </c>
      <c r="J176" s="107">
        <v>0</v>
      </c>
      <c r="K176" s="108">
        <v>0</v>
      </c>
      <c r="L176" s="108">
        <v>0</v>
      </c>
      <c r="M176" s="109">
        <v>0</v>
      </c>
      <c r="N176" s="102">
        <v>1</v>
      </c>
      <c r="O176" s="103">
        <v>8.3333333333333329E-2</v>
      </c>
      <c r="P176" s="101">
        <v>1.4802753312116053E-3</v>
      </c>
    </row>
    <row r="177" spans="1:16">
      <c r="A177" s="104" t="s">
        <v>224</v>
      </c>
      <c r="B177" s="105">
        <v>0</v>
      </c>
      <c r="C177" s="108">
        <v>0</v>
      </c>
      <c r="D177" s="107">
        <v>2</v>
      </c>
      <c r="E177" s="107">
        <v>0</v>
      </c>
      <c r="F177" s="107">
        <v>1</v>
      </c>
      <c r="G177" s="106">
        <v>1</v>
      </c>
      <c r="H177" s="106">
        <v>1</v>
      </c>
      <c r="I177" s="106">
        <v>0</v>
      </c>
      <c r="J177" s="107">
        <v>0</v>
      </c>
      <c r="K177" s="108">
        <v>0</v>
      </c>
      <c r="L177" s="108">
        <v>0</v>
      </c>
      <c r="M177" s="109">
        <v>0</v>
      </c>
      <c r="N177" s="102">
        <v>5</v>
      </c>
      <c r="O177" s="103">
        <v>0.41666666666666669</v>
      </c>
      <c r="P177" s="101">
        <v>7.4013766560580268E-3</v>
      </c>
    </row>
    <row r="178" spans="1:16">
      <c r="A178" s="104" t="s">
        <v>225</v>
      </c>
      <c r="B178" s="105">
        <v>1</v>
      </c>
      <c r="C178" s="108">
        <v>0</v>
      </c>
      <c r="D178" s="107">
        <v>0</v>
      </c>
      <c r="E178" s="107">
        <v>1</v>
      </c>
      <c r="F178" s="107">
        <v>0</v>
      </c>
      <c r="G178" s="106">
        <v>1</v>
      </c>
      <c r="H178" s="106">
        <v>0</v>
      </c>
      <c r="I178" s="106">
        <v>1</v>
      </c>
      <c r="J178" s="107">
        <v>2</v>
      </c>
      <c r="K178" s="108">
        <v>0</v>
      </c>
      <c r="L178" s="108">
        <v>2</v>
      </c>
      <c r="M178" s="109">
        <v>2</v>
      </c>
      <c r="N178" s="102">
        <v>10</v>
      </c>
      <c r="O178" s="103">
        <v>0.83333333333333337</v>
      </c>
      <c r="P178" s="101">
        <v>1.4802753312116054E-2</v>
      </c>
    </row>
    <row r="179" spans="1:16">
      <c r="A179" s="104" t="s">
        <v>226</v>
      </c>
      <c r="B179" s="105">
        <v>0</v>
      </c>
      <c r="C179" s="108">
        <v>0</v>
      </c>
      <c r="D179" s="107">
        <v>0</v>
      </c>
      <c r="E179" s="107">
        <v>0</v>
      </c>
      <c r="F179" s="107">
        <v>1</v>
      </c>
      <c r="G179" s="106">
        <v>0</v>
      </c>
      <c r="H179" s="106">
        <v>0</v>
      </c>
      <c r="I179" s="106">
        <v>1</v>
      </c>
      <c r="J179" s="107">
        <v>0</v>
      </c>
      <c r="K179" s="108">
        <v>0</v>
      </c>
      <c r="L179" s="108">
        <v>0</v>
      </c>
      <c r="M179" s="109">
        <v>0</v>
      </c>
      <c r="N179" s="102">
        <v>2</v>
      </c>
      <c r="O179" s="103">
        <v>0.16666666666666666</v>
      </c>
      <c r="P179" s="101">
        <v>2.9605506624232106E-3</v>
      </c>
    </row>
    <row r="180" spans="1:16">
      <c r="A180" s="104" t="s">
        <v>227</v>
      </c>
      <c r="B180" s="105">
        <v>1</v>
      </c>
      <c r="C180" s="108">
        <v>0</v>
      </c>
      <c r="D180" s="107">
        <v>4</v>
      </c>
      <c r="E180" s="107">
        <v>0</v>
      </c>
      <c r="F180" s="107">
        <v>4</v>
      </c>
      <c r="G180" s="106">
        <v>1</v>
      </c>
      <c r="H180" s="106">
        <v>0</v>
      </c>
      <c r="I180" s="106">
        <v>0</v>
      </c>
      <c r="J180" s="107">
        <v>2</v>
      </c>
      <c r="K180" s="108">
        <v>0</v>
      </c>
      <c r="L180" s="108">
        <v>0</v>
      </c>
      <c r="M180" s="109">
        <v>2</v>
      </c>
      <c r="N180" s="102">
        <v>14</v>
      </c>
      <c r="O180" s="103">
        <v>1.1666666666666667</v>
      </c>
      <c r="P180" s="101">
        <v>2.0723854636962476E-2</v>
      </c>
    </row>
    <row r="181" spans="1:16">
      <c r="A181" s="104" t="s">
        <v>228</v>
      </c>
      <c r="B181" s="105">
        <v>0</v>
      </c>
      <c r="C181" s="108">
        <v>0</v>
      </c>
      <c r="D181" s="107">
        <v>0</v>
      </c>
      <c r="E181" s="107">
        <v>0</v>
      </c>
      <c r="F181" s="107">
        <v>0</v>
      </c>
      <c r="G181" s="106">
        <v>0</v>
      </c>
      <c r="H181" s="106">
        <v>0</v>
      </c>
      <c r="I181" s="106">
        <v>0</v>
      </c>
      <c r="J181" s="107">
        <v>0</v>
      </c>
      <c r="K181" s="108">
        <v>0</v>
      </c>
      <c r="L181" s="108">
        <v>0</v>
      </c>
      <c r="M181" s="109">
        <v>0</v>
      </c>
      <c r="N181" s="102">
        <v>0</v>
      </c>
      <c r="O181" s="103">
        <v>0</v>
      </c>
      <c r="P181" s="101">
        <v>0</v>
      </c>
    </row>
    <row r="182" spans="1:16">
      <c r="A182" s="104" t="s">
        <v>44</v>
      </c>
      <c r="B182" s="105">
        <v>192</v>
      </c>
      <c r="C182" s="108">
        <v>435</v>
      </c>
      <c r="D182" s="107">
        <v>443</v>
      </c>
      <c r="E182" s="107">
        <v>560</v>
      </c>
      <c r="F182" s="107">
        <v>344</v>
      </c>
      <c r="G182" s="106">
        <v>523</v>
      </c>
      <c r="H182" s="106">
        <v>153</v>
      </c>
      <c r="I182" s="106">
        <v>149</v>
      </c>
      <c r="J182" s="107">
        <v>131</v>
      </c>
      <c r="K182" s="108">
        <v>143</v>
      </c>
      <c r="L182" s="108">
        <v>116</v>
      </c>
      <c r="M182" s="109">
        <v>113</v>
      </c>
      <c r="N182" s="102">
        <v>3302</v>
      </c>
      <c r="O182" s="103">
        <v>275.16666666666669</v>
      </c>
      <c r="P182" s="101">
        <v>4.8878691436607209</v>
      </c>
    </row>
    <row r="183" spans="1:16">
      <c r="A183" s="100" t="s">
        <v>229</v>
      </c>
      <c r="B183" s="105">
        <v>0</v>
      </c>
      <c r="C183" s="108">
        <v>0</v>
      </c>
      <c r="D183" s="107">
        <v>0</v>
      </c>
      <c r="E183" s="107">
        <v>0</v>
      </c>
      <c r="F183" s="107">
        <v>0</v>
      </c>
      <c r="G183" s="106">
        <v>0</v>
      </c>
      <c r="H183" s="106">
        <v>0</v>
      </c>
      <c r="I183" s="106">
        <v>0</v>
      </c>
      <c r="J183" s="107">
        <v>0</v>
      </c>
      <c r="K183" s="108">
        <v>0</v>
      </c>
      <c r="L183" s="108">
        <v>0</v>
      </c>
      <c r="M183" s="109">
        <v>0</v>
      </c>
      <c r="N183" s="102">
        <v>0</v>
      </c>
      <c r="O183" s="103">
        <v>0</v>
      </c>
      <c r="P183" s="101">
        <v>0</v>
      </c>
    </row>
    <row r="184" spans="1:16">
      <c r="A184" s="100" t="s">
        <v>230</v>
      </c>
      <c r="B184" s="105">
        <v>40</v>
      </c>
      <c r="C184" s="108">
        <v>60</v>
      </c>
      <c r="D184" s="107">
        <v>49</v>
      </c>
      <c r="E184" s="107">
        <v>38</v>
      </c>
      <c r="F184" s="107">
        <v>83</v>
      </c>
      <c r="G184" s="106">
        <v>90</v>
      </c>
      <c r="H184" s="106">
        <v>71</v>
      </c>
      <c r="I184" s="106">
        <v>74</v>
      </c>
      <c r="J184" s="107">
        <v>58</v>
      </c>
      <c r="K184" s="108">
        <v>82</v>
      </c>
      <c r="L184" s="108">
        <v>152</v>
      </c>
      <c r="M184" s="109">
        <v>92</v>
      </c>
      <c r="N184" s="102">
        <v>889</v>
      </c>
      <c r="O184" s="103">
        <v>74.083333333333329</v>
      </c>
      <c r="P184" s="101">
        <v>1.3159647694471173</v>
      </c>
    </row>
    <row r="185" spans="1:16">
      <c r="A185" s="100" t="s">
        <v>231</v>
      </c>
      <c r="B185" s="105">
        <v>11</v>
      </c>
      <c r="C185" s="108">
        <v>11</v>
      </c>
      <c r="D185" s="107">
        <v>18</v>
      </c>
      <c r="E185" s="107">
        <v>17</v>
      </c>
      <c r="F185" s="107">
        <v>14</v>
      </c>
      <c r="G185" s="106">
        <v>34</v>
      </c>
      <c r="H185" s="106">
        <v>33</v>
      </c>
      <c r="I185" s="106">
        <v>20</v>
      </c>
      <c r="J185" s="107">
        <v>19</v>
      </c>
      <c r="K185" s="108">
        <v>18</v>
      </c>
      <c r="L185" s="108">
        <v>17</v>
      </c>
      <c r="M185" s="109">
        <v>16</v>
      </c>
      <c r="N185" s="102">
        <v>228</v>
      </c>
      <c r="O185" s="103">
        <v>19</v>
      </c>
      <c r="P185" s="101">
        <v>0.33750277551624602</v>
      </c>
    </row>
    <row r="186" spans="1:16">
      <c r="A186" s="104" t="s">
        <v>232</v>
      </c>
      <c r="B186" s="105">
        <v>1</v>
      </c>
      <c r="C186" s="108">
        <v>0</v>
      </c>
      <c r="D186" s="107">
        <v>0</v>
      </c>
      <c r="E186" s="107">
        <v>0</v>
      </c>
      <c r="F186" s="107">
        <v>0</v>
      </c>
      <c r="G186" s="106">
        <v>1</v>
      </c>
      <c r="H186" s="106">
        <v>0</v>
      </c>
      <c r="I186" s="106">
        <v>1</v>
      </c>
      <c r="J186" s="107">
        <v>0</v>
      </c>
      <c r="K186" s="108">
        <v>0</v>
      </c>
      <c r="L186" s="108">
        <v>1</v>
      </c>
      <c r="M186" s="109">
        <v>1</v>
      </c>
      <c r="N186" s="102">
        <v>5</v>
      </c>
      <c r="O186" s="103">
        <v>0.41666666666666669</v>
      </c>
      <c r="P186" s="101">
        <v>7.4013766560580268E-3</v>
      </c>
    </row>
    <row r="187" spans="1:16">
      <c r="A187" s="104" t="s">
        <v>233</v>
      </c>
      <c r="B187" s="105">
        <v>0</v>
      </c>
      <c r="C187" s="108">
        <v>1</v>
      </c>
      <c r="D187" s="107">
        <v>0</v>
      </c>
      <c r="E187" s="107">
        <v>2</v>
      </c>
      <c r="F187" s="107">
        <v>1</v>
      </c>
      <c r="G187" s="106">
        <v>0</v>
      </c>
      <c r="H187" s="106">
        <v>0</v>
      </c>
      <c r="I187" s="106">
        <v>1</v>
      </c>
      <c r="J187" s="107">
        <v>1</v>
      </c>
      <c r="K187" s="108">
        <v>0</v>
      </c>
      <c r="L187" s="108">
        <v>0</v>
      </c>
      <c r="M187" s="109">
        <v>0</v>
      </c>
      <c r="N187" s="102">
        <v>6</v>
      </c>
      <c r="O187" s="103">
        <v>0.5</v>
      </c>
      <c r="P187" s="101">
        <v>8.8816519872696315E-3</v>
      </c>
    </row>
    <row r="188" spans="1:16">
      <c r="A188" s="104" t="s">
        <v>234</v>
      </c>
      <c r="B188" s="105">
        <v>2</v>
      </c>
      <c r="C188" s="108">
        <v>3</v>
      </c>
      <c r="D188" s="107">
        <v>1</v>
      </c>
      <c r="E188" s="107">
        <v>4</v>
      </c>
      <c r="F188" s="107">
        <v>0</v>
      </c>
      <c r="G188" s="106">
        <v>0</v>
      </c>
      <c r="H188" s="106">
        <v>8</v>
      </c>
      <c r="I188" s="106">
        <v>3</v>
      </c>
      <c r="J188" s="107">
        <v>3</v>
      </c>
      <c r="K188" s="108">
        <v>6</v>
      </c>
      <c r="L188" s="108">
        <v>5</v>
      </c>
      <c r="M188" s="109">
        <v>3</v>
      </c>
      <c r="N188" s="102">
        <v>38</v>
      </c>
      <c r="O188" s="103">
        <v>3.1666666666666665</v>
      </c>
      <c r="P188" s="101">
        <v>5.6250462586041008E-2</v>
      </c>
    </row>
    <row r="189" spans="1:16" s="99" customFormat="1">
      <c r="A189" s="100" t="s">
        <v>47</v>
      </c>
      <c r="B189" s="62">
        <v>168</v>
      </c>
      <c r="C189" s="108">
        <v>197</v>
      </c>
      <c r="D189" s="106">
        <v>238</v>
      </c>
      <c r="E189" s="106">
        <v>248</v>
      </c>
      <c r="F189" s="106">
        <v>233</v>
      </c>
      <c r="G189" s="106">
        <v>177</v>
      </c>
      <c r="H189" s="106">
        <v>189</v>
      </c>
      <c r="I189" s="106">
        <v>301</v>
      </c>
      <c r="J189" s="106">
        <v>307</v>
      </c>
      <c r="K189" s="108">
        <v>338</v>
      </c>
      <c r="L189" s="108">
        <v>321</v>
      </c>
      <c r="M189" s="109">
        <v>206</v>
      </c>
      <c r="N189" s="102">
        <v>2923</v>
      </c>
      <c r="O189" s="103">
        <v>243.58333333333334</v>
      </c>
      <c r="P189" s="101">
        <v>4.3268447931315226</v>
      </c>
    </row>
    <row r="190" spans="1:16" s="99" customFormat="1">
      <c r="A190" s="100" t="s">
        <v>235</v>
      </c>
      <c r="B190" s="62">
        <v>25</v>
      </c>
      <c r="C190" s="108">
        <v>22</v>
      </c>
      <c r="D190" s="106">
        <v>32</v>
      </c>
      <c r="E190" s="106">
        <v>27</v>
      </c>
      <c r="F190" s="106">
        <v>23</v>
      </c>
      <c r="G190" s="106">
        <v>31</v>
      </c>
      <c r="H190" s="106">
        <v>17</v>
      </c>
      <c r="I190" s="106">
        <v>26</v>
      </c>
      <c r="J190" s="106">
        <v>39</v>
      </c>
      <c r="K190" s="108">
        <v>28</v>
      </c>
      <c r="L190" s="108">
        <v>45</v>
      </c>
      <c r="M190" s="109">
        <v>24</v>
      </c>
      <c r="N190" s="102">
        <v>339</v>
      </c>
      <c r="O190" s="103">
        <v>28.25</v>
      </c>
      <c r="P190" s="101">
        <v>0.5018133372807343</v>
      </c>
    </row>
    <row r="191" spans="1:16">
      <c r="A191" s="100" t="s">
        <v>236</v>
      </c>
      <c r="B191" s="62">
        <v>0</v>
      </c>
      <c r="C191" s="108">
        <v>0</v>
      </c>
      <c r="D191" s="106">
        <v>0</v>
      </c>
      <c r="E191" s="106">
        <v>0</v>
      </c>
      <c r="F191" s="106">
        <v>0</v>
      </c>
      <c r="G191" s="106">
        <v>1</v>
      </c>
      <c r="H191" s="106">
        <v>0</v>
      </c>
      <c r="I191" s="106">
        <v>0</v>
      </c>
      <c r="J191" s="106">
        <v>0</v>
      </c>
      <c r="K191" s="108">
        <v>0</v>
      </c>
      <c r="L191" s="108">
        <v>0</v>
      </c>
      <c r="M191" s="109">
        <v>0</v>
      </c>
      <c r="N191" s="102">
        <v>1</v>
      </c>
      <c r="O191" s="103">
        <v>8.3333333333333329E-2</v>
      </c>
      <c r="P191" s="101">
        <v>1.4802753312116053E-3</v>
      </c>
    </row>
    <row r="192" spans="1:16">
      <c r="A192" s="104" t="s">
        <v>237</v>
      </c>
      <c r="B192" s="105">
        <v>1</v>
      </c>
      <c r="C192" s="108">
        <v>2</v>
      </c>
      <c r="D192" s="107">
        <v>0</v>
      </c>
      <c r="E192" s="107">
        <v>3</v>
      </c>
      <c r="F192" s="107">
        <v>5</v>
      </c>
      <c r="G192" s="106">
        <v>2</v>
      </c>
      <c r="H192" s="106">
        <v>1</v>
      </c>
      <c r="I192" s="106">
        <v>1</v>
      </c>
      <c r="J192" s="107">
        <v>5</v>
      </c>
      <c r="K192" s="108">
        <v>2</v>
      </c>
      <c r="L192" s="108">
        <v>0</v>
      </c>
      <c r="M192" s="109">
        <v>3</v>
      </c>
      <c r="N192" s="102">
        <v>25</v>
      </c>
      <c r="O192" s="103">
        <v>2.0833333333333335</v>
      </c>
      <c r="P192" s="101">
        <v>3.7006883280290136E-2</v>
      </c>
    </row>
    <row r="193" spans="1:16">
      <c r="A193" s="104" t="s">
        <v>43</v>
      </c>
      <c r="B193" s="105">
        <v>161</v>
      </c>
      <c r="C193" s="108">
        <v>172</v>
      </c>
      <c r="D193" s="107">
        <v>155</v>
      </c>
      <c r="E193" s="107">
        <v>184</v>
      </c>
      <c r="F193" s="107">
        <v>203</v>
      </c>
      <c r="G193" s="106">
        <v>241</v>
      </c>
      <c r="H193" s="106">
        <v>257</v>
      </c>
      <c r="I193" s="106">
        <v>350</v>
      </c>
      <c r="J193" s="107">
        <v>590</v>
      </c>
      <c r="K193" s="108">
        <v>320</v>
      </c>
      <c r="L193" s="108">
        <v>535</v>
      </c>
      <c r="M193" s="109">
        <v>248</v>
      </c>
      <c r="N193" s="102">
        <v>3416</v>
      </c>
      <c r="O193" s="103">
        <v>284.66666666666669</v>
      </c>
      <c r="P193" s="101">
        <v>5.0566205314188446</v>
      </c>
    </row>
    <row r="194" spans="1:16">
      <c r="A194" s="104" t="s">
        <v>238</v>
      </c>
      <c r="B194" s="105">
        <v>90</v>
      </c>
      <c r="C194" s="108">
        <v>93</v>
      </c>
      <c r="D194" s="107">
        <v>79</v>
      </c>
      <c r="E194" s="107">
        <v>45</v>
      </c>
      <c r="F194" s="107">
        <v>39</v>
      </c>
      <c r="G194" s="106">
        <v>34</v>
      </c>
      <c r="H194" s="106">
        <v>31</v>
      </c>
      <c r="I194" s="106">
        <v>18</v>
      </c>
      <c r="J194" s="107">
        <v>47</v>
      </c>
      <c r="K194" s="108">
        <v>60</v>
      </c>
      <c r="L194" s="108">
        <v>50</v>
      </c>
      <c r="M194" s="109">
        <v>74</v>
      </c>
      <c r="N194" s="102">
        <v>660</v>
      </c>
      <c r="O194" s="103">
        <v>55</v>
      </c>
      <c r="P194" s="101">
        <v>0.97698171859965954</v>
      </c>
    </row>
    <row r="195" spans="1:16">
      <c r="A195" s="104" t="s">
        <v>239</v>
      </c>
      <c r="B195" s="105">
        <v>10</v>
      </c>
      <c r="C195" s="108">
        <v>8</v>
      </c>
      <c r="D195" s="107">
        <v>5</v>
      </c>
      <c r="E195" s="107">
        <v>1</v>
      </c>
      <c r="F195" s="107">
        <v>2</v>
      </c>
      <c r="G195" s="106">
        <v>6</v>
      </c>
      <c r="H195" s="106">
        <v>4</v>
      </c>
      <c r="I195" s="106">
        <v>2</v>
      </c>
      <c r="J195" s="107">
        <v>6</v>
      </c>
      <c r="K195" s="108">
        <v>6</v>
      </c>
      <c r="L195" s="108">
        <v>5</v>
      </c>
      <c r="M195" s="109">
        <v>13</v>
      </c>
      <c r="N195" s="102">
        <v>68</v>
      </c>
      <c r="O195" s="103">
        <v>5.666666666666667</v>
      </c>
      <c r="P195" s="101">
        <v>0.10065872252238917</v>
      </c>
    </row>
    <row r="196" spans="1:16">
      <c r="A196" s="104" t="s">
        <v>240</v>
      </c>
      <c r="B196" s="105">
        <v>8</v>
      </c>
      <c r="C196" s="108">
        <v>8</v>
      </c>
      <c r="D196" s="107">
        <v>15</v>
      </c>
      <c r="E196" s="107">
        <v>13</v>
      </c>
      <c r="F196" s="107">
        <v>20</v>
      </c>
      <c r="G196" s="106">
        <v>20</v>
      </c>
      <c r="H196" s="106">
        <v>14</v>
      </c>
      <c r="I196" s="106">
        <v>11</v>
      </c>
      <c r="J196" s="107">
        <v>18</v>
      </c>
      <c r="K196" s="108">
        <v>18</v>
      </c>
      <c r="L196" s="108">
        <v>30</v>
      </c>
      <c r="M196" s="109">
        <v>22</v>
      </c>
      <c r="N196" s="102">
        <v>197</v>
      </c>
      <c r="O196" s="103">
        <v>16.416666666666668</v>
      </c>
      <c r="P196" s="101">
        <v>0.29161424024868626</v>
      </c>
    </row>
    <row r="197" spans="1:16">
      <c r="A197" s="104" t="s">
        <v>241</v>
      </c>
      <c r="B197" s="105">
        <v>6</v>
      </c>
      <c r="C197" s="108">
        <v>0</v>
      </c>
      <c r="D197" s="107">
        <v>0</v>
      </c>
      <c r="E197" s="107">
        <v>0</v>
      </c>
      <c r="F197" s="107">
        <v>1</v>
      </c>
      <c r="G197" s="106">
        <v>0</v>
      </c>
      <c r="H197" s="106">
        <v>0</v>
      </c>
      <c r="I197" s="106">
        <v>1</v>
      </c>
      <c r="J197" s="107">
        <v>2</v>
      </c>
      <c r="K197" s="108">
        <v>0</v>
      </c>
      <c r="L197" s="108">
        <v>1</v>
      </c>
      <c r="M197" s="109">
        <v>0</v>
      </c>
      <c r="N197" s="102">
        <v>11</v>
      </c>
      <c r="O197" s="103">
        <v>0.91666666666666663</v>
      </c>
      <c r="P197" s="101">
        <v>1.6283028643327657E-2</v>
      </c>
    </row>
    <row r="198" spans="1:16">
      <c r="A198" s="100" t="s">
        <v>242</v>
      </c>
      <c r="B198" s="105">
        <v>0</v>
      </c>
      <c r="C198" s="108">
        <v>0</v>
      </c>
      <c r="D198" s="107">
        <v>0</v>
      </c>
      <c r="E198" s="107">
        <v>0</v>
      </c>
      <c r="F198" s="107">
        <v>0</v>
      </c>
      <c r="G198" s="106">
        <v>0</v>
      </c>
      <c r="H198" s="106">
        <v>0</v>
      </c>
      <c r="I198" s="106">
        <v>0</v>
      </c>
      <c r="J198" s="107">
        <v>0</v>
      </c>
      <c r="K198" s="108">
        <v>0</v>
      </c>
      <c r="L198" s="108">
        <v>0</v>
      </c>
      <c r="M198" s="109">
        <v>0</v>
      </c>
      <c r="N198" s="102">
        <v>0</v>
      </c>
      <c r="O198" s="103">
        <v>0</v>
      </c>
      <c r="P198" s="101">
        <v>0</v>
      </c>
    </row>
    <row r="199" spans="1:16">
      <c r="A199" s="104" t="s">
        <v>243</v>
      </c>
      <c r="B199" s="105">
        <v>0</v>
      </c>
      <c r="C199" s="108">
        <v>2</v>
      </c>
      <c r="D199" s="107">
        <v>0</v>
      </c>
      <c r="E199" s="107">
        <v>3</v>
      </c>
      <c r="F199" s="107">
        <v>0</v>
      </c>
      <c r="G199" s="106">
        <v>0</v>
      </c>
      <c r="H199" s="106">
        <v>0</v>
      </c>
      <c r="I199" s="106">
        <v>2</v>
      </c>
      <c r="J199" s="107">
        <v>1</v>
      </c>
      <c r="K199" s="108">
        <v>0</v>
      </c>
      <c r="L199" s="108">
        <v>1</v>
      </c>
      <c r="M199" s="109">
        <v>3</v>
      </c>
      <c r="N199" s="102">
        <v>12</v>
      </c>
      <c r="O199" s="103">
        <v>1</v>
      </c>
      <c r="P199" s="101">
        <v>1.7763303974539263E-2</v>
      </c>
    </row>
    <row r="200" spans="1:16">
      <c r="A200" s="104" t="s">
        <v>244</v>
      </c>
      <c r="B200" s="105">
        <v>2</v>
      </c>
      <c r="C200" s="108">
        <v>1</v>
      </c>
      <c r="D200" s="107">
        <v>0</v>
      </c>
      <c r="E200" s="107">
        <v>1</v>
      </c>
      <c r="F200" s="107">
        <v>1</v>
      </c>
      <c r="G200" s="106">
        <v>2</v>
      </c>
      <c r="H200" s="106">
        <v>1</v>
      </c>
      <c r="I200" s="106">
        <v>0</v>
      </c>
      <c r="J200" s="107">
        <v>1</v>
      </c>
      <c r="K200" s="108">
        <v>1</v>
      </c>
      <c r="L200" s="108">
        <v>0</v>
      </c>
      <c r="M200" s="109">
        <v>1</v>
      </c>
      <c r="N200" s="102">
        <v>11</v>
      </c>
      <c r="O200" s="103">
        <v>0.91666666666666663</v>
      </c>
      <c r="P200" s="101">
        <v>1.6283028643327657E-2</v>
      </c>
    </row>
    <row r="201" spans="1:16">
      <c r="A201" s="104" t="s">
        <v>245</v>
      </c>
      <c r="B201" s="105">
        <v>9</v>
      </c>
      <c r="C201" s="108">
        <v>3</v>
      </c>
      <c r="D201" s="107">
        <v>10</v>
      </c>
      <c r="E201" s="107">
        <v>13</v>
      </c>
      <c r="F201" s="107">
        <v>22</v>
      </c>
      <c r="G201" s="106">
        <v>16</v>
      </c>
      <c r="H201" s="106">
        <v>14</v>
      </c>
      <c r="I201" s="106">
        <v>10</v>
      </c>
      <c r="J201" s="107">
        <v>14</v>
      </c>
      <c r="K201" s="108">
        <v>15</v>
      </c>
      <c r="L201" s="108">
        <v>10</v>
      </c>
      <c r="M201" s="109">
        <v>16</v>
      </c>
      <c r="N201" s="102">
        <v>152</v>
      </c>
      <c r="O201" s="103">
        <v>12.666666666666666</v>
      </c>
      <c r="P201" s="101">
        <v>0.22500185034416403</v>
      </c>
    </row>
    <row r="202" spans="1:16">
      <c r="A202" s="100" t="s">
        <v>246</v>
      </c>
      <c r="B202" s="105">
        <v>0</v>
      </c>
      <c r="C202" s="108">
        <v>0</v>
      </c>
      <c r="D202" s="107">
        <v>0</v>
      </c>
      <c r="E202" s="107">
        <v>0</v>
      </c>
      <c r="F202" s="107">
        <v>0</v>
      </c>
      <c r="G202" s="106">
        <v>0</v>
      </c>
      <c r="H202" s="106">
        <v>0</v>
      </c>
      <c r="I202" s="106">
        <v>0</v>
      </c>
      <c r="J202" s="107">
        <v>0</v>
      </c>
      <c r="K202" s="108">
        <v>0</v>
      </c>
      <c r="L202" s="108">
        <v>0</v>
      </c>
      <c r="M202" s="109">
        <v>0</v>
      </c>
      <c r="N202" s="102">
        <v>0</v>
      </c>
      <c r="O202" s="103">
        <v>0</v>
      </c>
      <c r="P202" s="101">
        <v>0</v>
      </c>
    </row>
    <row r="203" spans="1:16">
      <c r="A203" s="104" t="s">
        <v>247</v>
      </c>
      <c r="B203" s="105">
        <v>12</v>
      </c>
      <c r="C203" s="108">
        <v>5</v>
      </c>
      <c r="D203" s="107">
        <v>18</v>
      </c>
      <c r="E203" s="107">
        <v>17</v>
      </c>
      <c r="F203" s="107">
        <v>9</v>
      </c>
      <c r="G203" s="106">
        <v>22</v>
      </c>
      <c r="H203" s="106">
        <v>10</v>
      </c>
      <c r="I203" s="106">
        <v>13</v>
      </c>
      <c r="J203" s="107">
        <v>9</v>
      </c>
      <c r="K203" s="108">
        <v>13</v>
      </c>
      <c r="L203" s="108">
        <v>12</v>
      </c>
      <c r="M203" s="109">
        <v>10</v>
      </c>
      <c r="N203" s="102">
        <v>150</v>
      </c>
      <c r="O203" s="103">
        <v>12.5</v>
      </c>
      <c r="P203" s="101">
        <v>0.2220412996817408</v>
      </c>
    </row>
    <row r="204" spans="1:16">
      <c r="A204" s="104" t="s">
        <v>50</v>
      </c>
      <c r="B204" s="105">
        <v>145</v>
      </c>
      <c r="C204" s="108">
        <v>139</v>
      </c>
      <c r="D204" s="107">
        <v>130</v>
      </c>
      <c r="E204" s="107">
        <v>185</v>
      </c>
      <c r="F204" s="107">
        <v>169</v>
      </c>
      <c r="G204" s="106">
        <v>180</v>
      </c>
      <c r="H204" s="106">
        <v>192</v>
      </c>
      <c r="I204" s="106">
        <v>174</v>
      </c>
      <c r="J204" s="107">
        <v>184</v>
      </c>
      <c r="K204" s="108">
        <v>192</v>
      </c>
      <c r="L204" s="108">
        <v>189</v>
      </c>
      <c r="M204" s="109">
        <v>174</v>
      </c>
      <c r="N204" s="102">
        <v>2053</v>
      </c>
      <c r="O204" s="103">
        <v>171.08333333333334</v>
      </c>
      <c r="P204" s="101">
        <v>3.0390052549774258</v>
      </c>
    </row>
    <row r="205" spans="1:16">
      <c r="A205" s="100" t="s">
        <v>49</v>
      </c>
      <c r="B205" s="105">
        <v>175</v>
      </c>
      <c r="C205" s="108">
        <v>158</v>
      </c>
      <c r="D205" s="107">
        <v>178</v>
      </c>
      <c r="E205" s="107">
        <v>135</v>
      </c>
      <c r="F205" s="107">
        <v>93</v>
      </c>
      <c r="G205" s="106">
        <v>121</v>
      </c>
      <c r="H205" s="106">
        <v>96</v>
      </c>
      <c r="I205" s="106">
        <v>176</v>
      </c>
      <c r="J205" s="107">
        <v>166</v>
      </c>
      <c r="K205" s="108">
        <v>290</v>
      </c>
      <c r="L205" s="108">
        <v>268</v>
      </c>
      <c r="M205" s="109">
        <v>260</v>
      </c>
      <c r="N205" s="102">
        <v>2116</v>
      </c>
      <c r="O205" s="103">
        <v>176.33333333333334</v>
      </c>
      <c r="P205" s="101">
        <v>3.1322626008437569</v>
      </c>
    </row>
    <row r="206" spans="1:16">
      <c r="A206" s="100" t="s">
        <v>248</v>
      </c>
      <c r="B206" s="105">
        <v>19</v>
      </c>
      <c r="C206" s="108">
        <v>24</v>
      </c>
      <c r="D206" s="107">
        <v>28</v>
      </c>
      <c r="E206" s="107">
        <v>31</v>
      </c>
      <c r="F206" s="107">
        <v>44</v>
      </c>
      <c r="G206" s="106">
        <v>26</v>
      </c>
      <c r="H206" s="106">
        <v>19</v>
      </c>
      <c r="I206" s="106">
        <v>37</v>
      </c>
      <c r="J206" s="107">
        <v>16</v>
      </c>
      <c r="K206" s="108">
        <v>35</v>
      </c>
      <c r="L206" s="108">
        <v>24</v>
      </c>
      <c r="M206" s="109">
        <v>36</v>
      </c>
      <c r="N206" s="102">
        <v>339</v>
      </c>
      <c r="O206" s="103">
        <v>28.25</v>
      </c>
      <c r="P206" s="101">
        <v>0.5018133372807343</v>
      </c>
    </row>
    <row r="207" spans="1:16">
      <c r="A207" s="100" t="s">
        <v>249</v>
      </c>
      <c r="B207" s="105">
        <v>9</v>
      </c>
      <c r="C207" s="108">
        <v>7</v>
      </c>
      <c r="D207" s="107">
        <v>13</v>
      </c>
      <c r="E207" s="107">
        <v>12</v>
      </c>
      <c r="F207" s="107">
        <v>8</v>
      </c>
      <c r="G207" s="106">
        <v>9</v>
      </c>
      <c r="H207" s="106">
        <v>2</v>
      </c>
      <c r="I207" s="106">
        <v>14</v>
      </c>
      <c r="J207" s="107">
        <v>16</v>
      </c>
      <c r="K207" s="108">
        <v>20</v>
      </c>
      <c r="L207" s="108">
        <v>11</v>
      </c>
      <c r="M207" s="109">
        <v>12</v>
      </c>
      <c r="N207" s="102">
        <v>133</v>
      </c>
      <c r="O207" s="103">
        <v>11.083333333333334</v>
      </c>
      <c r="P207" s="101">
        <v>0.19687661905114351</v>
      </c>
    </row>
    <row r="208" spans="1:16" ht="14.25" customHeight="1">
      <c r="A208" s="104" t="s">
        <v>250</v>
      </c>
      <c r="B208" s="105">
        <v>19</v>
      </c>
      <c r="C208" s="108">
        <v>14</v>
      </c>
      <c r="D208" s="107">
        <v>16</v>
      </c>
      <c r="E208" s="107">
        <v>7</v>
      </c>
      <c r="F208" s="107">
        <v>10</v>
      </c>
      <c r="G208" s="106">
        <v>21</v>
      </c>
      <c r="H208" s="106">
        <v>14</v>
      </c>
      <c r="I208" s="106">
        <v>19</v>
      </c>
      <c r="J208" s="107">
        <v>26</v>
      </c>
      <c r="K208" s="108">
        <v>20</v>
      </c>
      <c r="L208" s="108">
        <v>24</v>
      </c>
      <c r="M208" s="109">
        <v>28</v>
      </c>
      <c r="N208" s="102">
        <v>218</v>
      </c>
      <c r="O208" s="103">
        <v>18.166666666666668</v>
      </c>
      <c r="P208" s="101">
        <v>0.32270002220412997</v>
      </c>
    </row>
    <row r="209" spans="1:16">
      <c r="A209" s="104" t="s">
        <v>251</v>
      </c>
      <c r="B209" s="105">
        <v>1</v>
      </c>
      <c r="C209" s="108">
        <v>3</v>
      </c>
      <c r="D209" s="107">
        <v>1</v>
      </c>
      <c r="E209" s="107">
        <v>0</v>
      </c>
      <c r="F209" s="107">
        <v>0</v>
      </c>
      <c r="G209" s="106">
        <v>1</v>
      </c>
      <c r="H209" s="106">
        <v>1</v>
      </c>
      <c r="I209" s="106">
        <v>13</v>
      </c>
      <c r="J209" s="107">
        <v>20</v>
      </c>
      <c r="K209" s="108">
        <v>10</v>
      </c>
      <c r="L209" s="108">
        <v>10</v>
      </c>
      <c r="M209" s="109">
        <v>1</v>
      </c>
      <c r="N209" s="102">
        <v>61</v>
      </c>
      <c r="O209" s="103">
        <v>5.083333333333333</v>
      </c>
      <c r="P209" s="101">
        <v>9.0296795203907931E-2</v>
      </c>
    </row>
    <row r="210" spans="1:16">
      <c r="A210" s="104" t="s">
        <v>48</v>
      </c>
      <c r="B210" s="105">
        <v>149</v>
      </c>
      <c r="C210" s="108">
        <v>187</v>
      </c>
      <c r="D210" s="107">
        <v>263</v>
      </c>
      <c r="E210" s="107">
        <v>264</v>
      </c>
      <c r="F210" s="107">
        <v>287</v>
      </c>
      <c r="G210" s="106">
        <v>244</v>
      </c>
      <c r="H210" s="106">
        <v>183</v>
      </c>
      <c r="I210" s="106">
        <v>252</v>
      </c>
      <c r="J210" s="107">
        <v>242</v>
      </c>
      <c r="K210" s="108">
        <v>237</v>
      </c>
      <c r="L210" s="108">
        <v>229</v>
      </c>
      <c r="M210" s="109">
        <v>210</v>
      </c>
      <c r="N210" s="102">
        <v>2747</v>
      </c>
      <c r="O210" s="103">
        <v>228.91666666666666</v>
      </c>
      <c r="P210" s="101">
        <v>4.0663163348382794</v>
      </c>
    </row>
    <row r="211" spans="1:16">
      <c r="A211" s="104" t="s">
        <v>252</v>
      </c>
      <c r="B211" s="105">
        <v>1</v>
      </c>
      <c r="C211" s="108">
        <v>0</v>
      </c>
      <c r="D211" s="107">
        <v>1</v>
      </c>
      <c r="E211" s="107">
        <v>0</v>
      </c>
      <c r="F211" s="107">
        <v>0</v>
      </c>
      <c r="G211" s="106">
        <v>2</v>
      </c>
      <c r="H211" s="106">
        <v>0</v>
      </c>
      <c r="I211" s="106">
        <v>0</v>
      </c>
      <c r="J211" s="107">
        <v>0</v>
      </c>
      <c r="K211" s="108">
        <v>0</v>
      </c>
      <c r="L211" s="108">
        <v>0</v>
      </c>
      <c r="M211" s="109">
        <v>0</v>
      </c>
      <c r="N211" s="102">
        <v>4</v>
      </c>
      <c r="O211" s="103">
        <v>0.33333333333333331</v>
      </c>
      <c r="P211" s="101">
        <v>5.9211013248464213E-3</v>
      </c>
    </row>
    <row r="212" spans="1:16">
      <c r="A212" s="100" t="s">
        <v>253</v>
      </c>
      <c r="B212" s="105">
        <v>9</v>
      </c>
      <c r="C212" s="108">
        <v>11</v>
      </c>
      <c r="D212" s="107">
        <v>15</v>
      </c>
      <c r="E212" s="107">
        <v>23</v>
      </c>
      <c r="F212" s="107">
        <v>23</v>
      </c>
      <c r="G212" s="106">
        <v>21</v>
      </c>
      <c r="H212" s="106">
        <v>13</v>
      </c>
      <c r="I212" s="106">
        <v>18</v>
      </c>
      <c r="J212" s="107">
        <v>20</v>
      </c>
      <c r="K212" s="108">
        <v>19</v>
      </c>
      <c r="L212" s="108">
        <v>16</v>
      </c>
      <c r="M212" s="109">
        <v>20</v>
      </c>
      <c r="N212" s="102">
        <v>208</v>
      </c>
      <c r="O212" s="103">
        <v>17.333333333333332</v>
      </c>
      <c r="P212" s="101">
        <v>0.30789726889201391</v>
      </c>
    </row>
    <row r="213" spans="1:16">
      <c r="A213" s="100" t="s">
        <v>254</v>
      </c>
      <c r="B213" s="105">
        <v>0</v>
      </c>
      <c r="C213" s="108">
        <v>0</v>
      </c>
      <c r="D213" s="107">
        <v>0</v>
      </c>
      <c r="E213" s="107">
        <v>0</v>
      </c>
      <c r="F213" s="107">
        <v>0</v>
      </c>
      <c r="G213" s="106">
        <v>0</v>
      </c>
      <c r="H213" s="106">
        <v>0</v>
      </c>
      <c r="I213" s="106">
        <v>0</v>
      </c>
      <c r="J213" s="107">
        <v>0</v>
      </c>
      <c r="K213" s="108">
        <v>0</v>
      </c>
      <c r="L213" s="108">
        <v>0</v>
      </c>
      <c r="M213" s="109">
        <v>0</v>
      </c>
      <c r="N213" s="102">
        <v>0</v>
      </c>
      <c r="O213" s="103">
        <v>0</v>
      </c>
      <c r="P213" s="101">
        <v>0</v>
      </c>
    </row>
    <row r="214" spans="1:16">
      <c r="A214" s="100" t="s">
        <v>255</v>
      </c>
      <c r="B214" s="105">
        <v>0</v>
      </c>
      <c r="C214" s="108">
        <v>0</v>
      </c>
      <c r="D214" s="107">
        <v>0</v>
      </c>
      <c r="E214" s="107">
        <v>0</v>
      </c>
      <c r="F214" s="107">
        <v>0</v>
      </c>
      <c r="G214" s="106">
        <v>0</v>
      </c>
      <c r="H214" s="106">
        <v>0</v>
      </c>
      <c r="I214" s="106">
        <v>1</v>
      </c>
      <c r="J214" s="107">
        <v>0</v>
      </c>
      <c r="K214" s="108">
        <v>1</v>
      </c>
      <c r="L214" s="108">
        <v>0</v>
      </c>
      <c r="M214" s="109">
        <v>0</v>
      </c>
      <c r="N214" s="102">
        <v>2</v>
      </c>
      <c r="O214" s="103">
        <v>0.16666666666666666</v>
      </c>
      <c r="P214" s="101">
        <v>2.9605506624232106E-3</v>
      </c>
    </row>
    <row r="215" spans="1:16">
      <c r="A215" s="104" t="s">
        <v>256</v>
      </c>
      <c r="B215" s="105">
        <v>7</v>
      </c>
      <c r="C215" s="108">
        <v>7</v>
      </c>
      <c r="D215" s="107">
        <v>17</v>
      </c>
      <c r="E215" s="107">
        <v>17</v>
      </c>
      <c r="F215" s="107">
        <v>8</v>
      </c>
      <c r="G215" s="106">
        <v>14</v>
      </c>
      <c r="H215" s="106">
        <v>10</v>
      </c>
      <c r="I215" s="106">
        <v>9</v>
      </c>
      <c r="J215" s="107">
        <v>12</v>
      </c>
      <c r="K215" s="108">
        <v>18</v>
      </c>
      <c r="L215" s="108">
        <v>10</v>
      </c>
      <c r="M215" s="109">
        <v>4</v>
      </c>
      <c r="N215" s="102">
        <v>133</v>
      </c>
      <c r="O215" s="103">
        <v>11.083333333333334</v>
      </c>
      <c r="P215" s="101">
        <v>0.19687661905114351</v>
      </c>
    </row>
    <row r="216" spans="1:16">
      <c r="A216" s="104" t="s">
        <v>42</v>
      </c>
      <c r="B216" s="105">
        <v>270</v>
      </c>
      <c r="C216" s="108">
        <v>309</v>
      </c>
      <c r="D216" s="107">
        <v>358</v>
      </c>
      <c r="E216" s="107">
        <v>303</v>
      </c>
      <c r="F216" s="107">
        <v>274</v>
      </c>
      <c r="G216" s="106">
        <v>349</v>
      </c>
      <c r="H216" s="106">
        <v>299</v>
      </c>
      <c r="I216" s="106">
        <v>364</v>
      </c>
      <c r="J216" s="107">
        <v>314</v>
      </c>
      <c r="K216" s="108">
        <v>320</v>
      </c>
      <c r="L216" s="108">
        <v>258</v>
      </c>
      <c r="M216" s="109">
        <v>233</v>
      </c>
      <c r="N216" s="102">
        <v>3651</v>
      </c>
      <c r="O216" s="103">
        <v>304.25</v>
      </c>
      <c r="P216" s="101">
        <v>5.4044852342535714</v>
      </c>
    </row>
    <row r="217" spans="1:16">
      <c r="A217" s="100" t="s">
        <v>257</v>
      </c>
      <c r="B217" s="105">
        <v>0</v>
      </c>
      <c r="C217" s="108">
        <v>0</v>
      </c>
      <c r="D217" s="107">
        <v>0</v>
      </c>
      <c r="E217" s="107">
        <v>0</v>
      </c>
      <c r="F217" s="107">
        <v>0</v>
      </c>
      <c r="G217" s="106">
        <v>0</v>
      </c>
      <c r="H217" s="106">
        <v>0</v>
      </c>
      <c r="I217" s="106">
        <v>0</v>
      </c>
      <c r="J217" s="107">
        <v>0</v>
      </c>
      <c r="K217" s="108">
        <v>0</v>
      </c>
      <c r="L217" s="108">
        <v>0</v>
      </c>
      <c r="M217" s="109">
        <v>0</v>
      </c>
      <c r="N217" s="102">
        <v>0</v>
      </c>
      <c r="O217" s="103">
        <v>0</v>
      </c>
      <c r="P217" s="101">
        <v>0</v>
      </c>
    </row>
    <row r="218" spans="1:16">
      <c r="A218" s="104" t="s">
        <v>258</v>
      </c>
      <c r="B218" s="105">
        <v>1</v>
      </c>
      <c r="C218" s="108">
        <v>0</v>
      </c>
      <c r="D218" s="107">
        <v>1</v>
      </c>
      <c r="E218" s="107">
        <v>0</v>
      </c>
      <c r="F218" s="107">
        <v>0</v>
      </c>
      <c r="G218" s="106">
        <v>0</v>
      </c>
      <c r="H218" s="106">
        <v>0</v>
      </c>
      <c r="I218" s="106">
        <v>0</v>
      </c>
      <c r="J218" s="107">
        <v>0</v>
      </c>
      <c r="K218" s="108">
        <v>0</v>
      </c>
      <c r="L218" s="108">
        <v>0</v>
      </c>
      <c r="M218" s="109">
        <v>0</v>
      </c>
      <c r="N218" s="102">
        <v>2</v>
      </c>
      <c r="O218" s="103">
        <v>0.16666666666666666</v>
      </c>
      <c r="P218" s="101">
        <v>2.9605506624232106E-3</v>
      </c>
    </row>
    <row r="219" spans="1:16">
      <c r="A219" s="100" t="s">
        <v>259</v>
      </c>
      <c r="B219" s="105">
        <v>1</v>
      </c>
      <c r="C219" s="108">
        <v>2</v>
      </c>
      <c r="D219" s="107">
        <v>3</v>
      </c>
      <c r="E219" s="107">
        <v>1</v>
      </c>
      <c r="F219" s="107">
        <v>0</v>
      </c>
      <c r="G219" s="106">
        <v>7</v>
      </c>
      <c r="H219" s="106">
        <v>6</v>
      </c>
      <c r="I219" s="106">
        <v>3</v>
      </c>
      <c r="J219" s="107">
        <v>5</v>
      </c>
      <c r="K219" s="108">
        <v>5</v>
      </c>
      <c r="L219" s="108">
        <v>9</v>
      </c>
      <c r="M219" s="109">
        <v>13</v>
      </c>
      <c r="N219" s="102">
        <v>55</v>
      </c>
      <c r="O219" s="103">
        <v>4.583333333333333</v>
      </c>
      <c r="P219" s="101">
        <v>8.1415143216638286E-2</v>
      </c>
    </row>
    <row r="220" spans="1:16">
      <c r="A220" s="104" t="s">
        <v>260</v>
      </c>
      <c r="B220" s="105">
        <v>0</v>
      </c>
      <c r="C220" s="108">
        <v>1</v>
      </c>
      <c r="D220" s="107">
        <v>1</v>
      </c>
      <c r="E220" s="107">
        <v>2</v>
      </c>
      <c r="F220" s="107">
        <v>1</v>
      </c>
      <c r="G220" s="106">
        <v>2</v>
      </c>
      <c r="H220" s="106">
        <v>2</v>
      </c>
      <c r="I220" s="106">
        <v>2</v>
      </c>
      <c r="J220" s="107">
        <v>1</v>
      </c>
      <c r="K220" s="108">
        <v>4</v>
      </c>
      <c r="L220" s="108">
        <v>0</v>
      </c>
      <c r="M220" s="109">
        <v>4</v>
      </c>
      <c r="N220" s="102">
        <v>20</v>
      </c>
      <c r="O220" s="103">
        <v>1.6666666666666667</v>
      </c>
      <c r="P220" s="101">
        <v>2.9605506624232107E-2</v>
      </c>
    </row>
    <row r="221" spans="1:16">
      <c r="A221" s="104" t="s">
        <v>261</v>
      </c>
      <c r="B221" s="105">
        <v>55</v>
      </c>
      <c r="C221" s="108">
        <v>44</v>
      </c>
      <c r="D221" s="107">
        <v>39</v>
      </c>
      <c r="E221" s="107">
        <v>26</v>
      </c>
      <c r="F221" s="107">
        <v>7</v>
      </c>
      <c r="G221" s="106">
        <v>16</v>
      </c>
      <c r="H221" s="106">
        <v>15</v>
      </c>
      <c r="I221" s="106">
        <v>19</v>
      </c>
      <c r="J221" s="107">
        <v>38</v>
      </c>
      <c r="K221" s="108">
        <v>36</v>
      </c>
      <c r="L221" s="108">
        <v>39</v>
      </c>
      <c r="M221" s="109">
        <v>28</v>
      </c>
      <c r="N221" s="102">
        <v>362</v>
      </c>
      <c r="O221" s="103">
        <v>30.166666666666668</v>
      </c>
      <c r="P221" s="101">
        <v>0.53585966989860112</v>
      </c>
    </row>
    <row r="222" spans="1:16">
      <c r="A222" s="104" t="s">
        <v>262</v>
      </c>
      <c r="B222" s="105">
        <v>0</v>
      </c>
      <c r="C222" s="108">
        <v>1</v>
      </c>
      <c r="D222" s="107">
        <v>1</v>
      </c>
      <c r="E222" s="107">
        <v>0</v>
      </c>
      <c r="F222" s="107">
        <v>0</v>
      </c>
      <c r="G222" s="106">
        <v>1</v>
      </c>
      <c r="H222" s="106">
        <v>0</v>
      </c>
      <c r="I222" s="106">
        <v>0</v>
      </c>
      <c r="J222" s="107">
        <v>0</v>
      </c>
      <c r="K222" s="108">
        <v>0</v>
      </c>
      <c r="L222" s="108">
        <v>0</v>
      </c>
      <c r="M222" s="109">
        <v>0</v>
      </c>
      <c r="N222" s="102">
        <v>3</v>
      </c>
      <c r="O222" s="103">
        <v>0.25</v>
      </c>
      <c r="P222" s="101">
        <v>4.4408259936348157E-3</v>
      </c>
    </row>
    <row r="223" spans="1:16">
      <c r="A223" s="104" t="s">
        <v>263</v>
      </c>
      <c r="B223" s="105">
        <v>0</v>
      </c>
      <c r="C223" s="108">
        <v>0</v>
      </c>
      <c r="D223" s="107">
        <v>0</v>
      </c>
      <c r="E223" s="107">
        <v>0</v>
      </c>
      <c r="F223" s="107">
        <v>0</v>
      </c>
      <c r="G223" s="106">
        <v>0</v>
      </c>
      <c r="H223" s="106">
        <v>0</v>
      </c>
      <c r="I223" s="106">
        <v>0</v>
      </c>
      <c r="J223" s="107">
        <v>0</v>
      </c>
      <c r="K223" s="108">
        <v>0</v>
      </c>
      <c r="L223" s="108">
        <v>0</v>
      </c>
      <c r="M223" s="109">
        <v>0</v>
      </c>
      <c r="N223" s="102">
        <v>0</v>
      </c>
      <c r="O223" s="103">
        <v>0</v>
      </c>
      <c r="P223" s="101">
        <v>0</v>
      </c>
    </row>
    <row r="224" spans="1:16">
      <c r="A224" s="104" t="s">
        <v>264</v>
      </c>
      <c r="B224" s="105">
        <v>18</v>
      </c>
      <c r="C224" s="108">
        <v>12</v>
      </c>
      <c r="D224" s="107">
        <v>15</v>
      </c>
      <c r="E224" s="107">
        <v>13</v>
      </c>
      <c r="F224" s="107">
        <v>20</v>
      </c>
      <c r="G224" s="106">
        <v>20</v>
      </c>
      <c r="H224" s="106">
        <v>13</v>
      </c>
      <c r="I224" s="106">
        <v>16</v>
      </c>
      <c r="J224" s="107">
        <v>18</v>
      </c>
      <c r="K224" s="108">
        <v>28</v>
      </c>
      <c r="L224" s="108">
        <v>38</v>
      </c>
      <c r="M224" s="109">
        <v>33</v>
      </c>
      <c r="N224" s="102">
        <v>244</v>
      </c>
      <c r="O224" s="103">
        <v>20.333333333333332</v>
      </c>
      <c r="P224" s="101">
        <v>0.36118718081563173</v>
      </c>
    </row>
    <row r="225" spans="1:16">
      <c r="A225" s="104" t="s">
        <v>265</v>
      </c>
      <c r="B225" s="105">
        <v>0</v>
      </c>
      <c r="C225" s="108">
        <v>1</v>
      </c>
      <c r="D225" s="107">
        <v>0</v>
      </c>
      <c r="E225" s="107">
        <v>0</v>
      </c>
      <c r="F225" s="107">
        <v>0</v>
      </c>
      <c r="G225" s="106">
        <v>0</v>
      </c>
      <c r="H225" s="106">
        <v>0</v>
      </c>
      <c r="I225" s="106">
        <v>1</v>
      </c>
      <c r="J225" s="107">
        <v>0</v>
      </c>
      <c r="K225" s="108">
        <v>1</v>
      </c>
      <c r="L225" s="108">
        <v>1</v>
      </c>
      <c r="M225" s="109">
        <v>1</v>
      </c>
      <c r="N225" s="102">
        <v>5</v>
      </c>
      <c r="O225" s="103">
        <v>0.41666666666666669</v>
      </c>
      <c r="P225" s="101">
        <v>7.4013766560580268E-3</v>
      </c>
    </row>
    <row r="226" spans="1:16">
      <c r="A226" s="104" t="s">
        <v>266</v>
      </c>
      <c r="B226" s="105">
        <v>15</v>
      </c>
      <c r="C226" s="108">
        <v>19</v>
      </c>
      <c r="D226" s="107">
        <v>21</v>
      </c>
      <c r="E226" s="107">
        <v>19</v>
      </c>
      <c r="F226" s="107">
        <v>13</v>
      </c>
      <c r="G226" s="106">
        <v>25</v>
      </c>
      <c r="H226" s="106">
        <v>18</v>
      </c>
      <c r="I226" s="106">
        <v>13</v>
      </c>
      <c r="J226" s="107">
        <v>23</v>
      </c>
      <c r="K226" s="108">
        <v>21</v>
      </c>
      <c r="L226" s="108">
        <v>19</v>
      </c>
      <c r="M226" s="109">
        <v>19</v>
      </c>
      <c r="N226" s="102">
        <v>225</v>
      </c>
      <c r="O226" s="103">
        <v>18.75</v>
      </c>
      <c r="P226" s="101">
        <v>0.3330619495226112</v>
      </c>
    </row>
    <row r="227" spans="1:16">
      <c r="A227" s="100" t="s">
        <v>267</v>
      </c>
      <c r="B227" s="105">
        <v>1</v>
      </c>
      <c r="C227" s="108">
        <v>0</v>
      </c>
      <c r="D227" s="107">
        <v>0</v>
      </c>
      <c r="E227" s="107">
        <v>0</v>
      </c>
      <c r="F227" s="107">
        <v>0</v>
      </c>
      <c r="G227" s="106">
        <v>0</v>
      </c>
      <c r="H227" s="106">
        <v>2</v>
      </c>
      <c r="I227" s="106">
        <v>1</v>
      </c>
      <c r="J227" s="107">
        <v>0</v>
      </c>
      <c r="K227" s="108">
        <v>0</v>
      </c>
      <c r="L227" s="108">
        <v>0</v>
      </c>
      <c r="M227" s="109">
        <v>0</v>
      </c>
      <c r="N227" s="102">
        <v>4</v>
      </c>
      <c r="O227" s="103">
        <v>0.33333333333333331</v>
      </c>
      <c r="P227" s="101">
        <v>5.9211013248464213E-3</v>
      </c>
    </row>
    <row r="228" spans="1:16">
      <c r="A228" s="100" t="s">
        <v>268</v>
      </c>
      <c r="B228" s="105">
        <v>0</v>
      </c>
      <c r="C228" s="108">
        <v>0</v>
      </c>
      <c r="D228" s="107">
        <v>0</v>
      </c>
      <c r="E228" s="107">
        <v>0</v>
      </c>
      <c r="F228" s="107">
        <v>0</v>
      </c>
      <c r="G228" s="106">
        <v>0</v>
      </c>
      <c r="H228" s="106">
        <v>0</v>
      </c>
      <c r="I228" s="106">
        <v>0</v>
      </c>
      <c r="J228" s="107">
        <v>0</v>
      </c>
      <c r="K228" s="108">
        <v>0</v>
      </c>
      <c r="L228" s="108">
        <v>0</v>
      </c>
      <c r="M228" s="109">
        <v>0</v>
      </c>
      <c r="N228" s="102">
        <v>0</v>
      </c>
      <c r="O228" s="103">
        <v>0</v>
      </c>
      <c r="P228" s="101">
        <v>0</v>
      </c>
    </row>
    <row r="229" spans="1:16">
      <c r="A229" s="100" t="s">
        <v>269</v>
      </c>
      <c r="B229" s="105">
        <v>2</v>
      </c>
      <c r="C229" s="108">
        <v>4</v>
      </c>
      <c r="D229" s="107">
        <v>0</v>
      </c>
      <c r="E229" s="107">
        <v>0</v>
      </c>
      <c r="F229" s="107">
        <v>1</v>
      </c>
      <c r="G229" s="106">
        <v>6</v>
      </c>
      <c r="H229" s="106">
        <v>3</v>
      </c>
      <c r="I229" s="106">
        <v>6</v>
      </c>
      <c r="J229" s="107">
        <v>3</v>
      </c>
      <c r="K229" s="108">
        <v>6</v>
      </c>
      <c r="L229" s="108">
        <v>9</v>
      </c>
      <c r="M229" s="109">
        <v>0</v>
      </c>
      <c r="N229" s="102">
        <v>40</v>
      </c>
      <c r="O229" s="103">
        <v>3.3333333333333335</v>
      </c>
      <c r="P229" s="101">
        <v>5.9211013248464214E-2</v>
      </c>
    </row>
    <row r="230" spans="1:16">
      <c r="A230" s="100" t="s">
        <v>270</v>
      </c>
      <c r="B230" s="105">
        <v>0</v>
      </c>
      <c r="C230" s="108">
        <v>0</v>
      </c>
      <c r="D230" s="107">
        <v>0</v>
      </c>
      <c r="E230" s="106">
        <v>0</v>
      </c>
      <c r="F230" s="106">
        <v>0</v>
      </c>
      <c r="G230" s="106">
        <v>0</v>
      </c>
      <c r="H230" s="106">
        <v>0</v>
      </c>
      <c r="I230" s="106">
        <v>0</v>
      </c>
      <c r="J230" s="106">
        <v>0</v>
      </c>
      <c r="K230" s="108">
        <v>0</v>
      </c>
      <c r="L230" s="108">
        <v>0</v>
      </c>
      <c r="M230" s="109">
        <v>0</v>
      </c>
      <c r="N230" s="102">
        <v>0</v>
      </c>
      <c r="O230" s="103">
        <v>0</v>
      </c>
      <c r="P230" s="101">
        <v>0</v>
      </c>
    </row>
    <row r="231" spans="1:16">
      <c r="A231" s="100" t="s">
        <v>271</v>
      </c>
      <c r="B231" s="105">
        <v>0</v>
      </c>
      <c r="C231" s="108">
        <v>0</v>
      </c>
      <c r="D231" s="107">
        <v>0</v>
      </c>
      <c r="E231" s="107">
        <v>0</v>
      </c>
      <c r="F231" s="107">
        <v>0</v>
      </c>
      <c r="G231" s="106">
        <v>0</v>
      </c>
      <c r="H231" s="106">
        <v>2</v>
      </c>
      <c r="I231" s="106">
        <v>0</v>
      </c>
      <c r="J231" s="107">
        <v>0</v>
      </c>
      <c r="K231" s="108">
        <v>0</v>
      </c>
      <c r="L231" s="108">
        <v>0</v>
      </c>
      <c r="M231" s="109">
        <v>0</v>
      </c>
      <c r="N231" s="102">
        <v>2</v>
      </c>
      <c r="O231" s="103">
        <v>0.16666666666666666</v>
      </c>
      <c r="P231" s="101">
        <v>2.9605506624232106E-3</v>
      </c>
    </row>
    <row r="232" spans="1:16">
      <c r="A232" s="100" t="s">
        <v>272</v>
      </c>
      <c r="B232" s="105">
        <v>0</v>
      </c>
      <c r="C232" s="108">
        <v>0</v>
      </c>
      <c r="D232" s="107">
        <v>0</v>
      </c>
      <c r="E232" s="107">
        <v>0</v>
      </c>
      <c r="F232" s="107">
        <v>0</v>
      </c>
      <c r="G232" s="106">
        <v>0</v>
      </c>
      <c r="H232" s="106">
        <v>0</v>
      </c>
      <c r="I232" s="106">
        <v>0</v>
      </c>
      <c r="J232" s="107">
        <v>0</v>
      </c>
      <c r="K232" s="108">
        <v>0</v>
      </c>
      <c r="L232" s="108">
        <v>0</v>
      </c>
      <c r="M232" s="109">
        <v>0</v>
      </c>
      <c r="N232" s="102">
        <v>0</v>
      </c>
      <c r="O232" s="103">
        <v>0</v>
      </c>
      <c r="P232" s="101">
        <v>0</v>
      </c>
    </row>
    <row r="233" spans="1:16">
      <c r="A233" s="100" t="s">
        <v>273</v>
      </c>
      <c r="B233" s="105">
        <v>2</v>
      </c>
      <c r="C233" s="108">
        <v>0</v>
      </c>
      <c r="D233" s="107">
        <v>0</v>
      </c>
      <c r="E233" s="107">
        <v>0</v>
      </c>
      <c r="F233" s="107">
        <v>1</v>
      </c>
      <c r="G233" s="106">
        <v>0</v>
      </c>
      <c r="H233" s="106">
        <v>2</v>
      </c>
      <c r="I233" s="106">
        <v>2</v>
      </c>
      <c r="J233" s="107">
        <v>7</v>
      </c>
      <c r="K233" s="108">
        <v>8</v>
      </c>
      <c r="L233" s="108">
        <v>6</v>
      </c>
      <c r="M233" s="109">
        <v>2</v>
      </c>
      <c r="N233" s="102">
        <v>30</v>
      </c>
      <c r="O233" s="103">
        <v>2.5</v>
      </c>
      <c r="P233" s="101">
        <v>4.4408259936348157E-2</v>
      </c>
    </row>
    <row r="234" spans="1:16">
      <c r="A234" s="104" t="s">
        <v>274</v>
      </c>
      <c r="B234" s="105">
        <v>0</v>
      </c>
      <c r="C234" s="108">
        <v>0</v>
      </c>
      <c r="D234" s="107">
        <v>0</v>
      </c>
      <c r="E234" s="107">
        <v>0</v>
      </c>
      <c r="F234" s="107">
        <v>0</v>
      </c>
      <c r="G234" s="106">
        <v>0</v>
      </c>
      <c r="H234" s="106">
        <v>1</v>
      </c>
      <c r="I234" s="106">
        <v>0</v>
      </c>
      <c r="J234" s="107">
        <v>0</v>
      </c>
      <c r="K234" s="108">
        <v>1</v>
      </c>
      <c r="L234" s="108">
        <v>1</v>
      </c>
      <c r="M234" s="109">
        <v>5</v>
      </c>
      <c r="N234" s="102">
        <v>8</v>
      </c>
      <c r="O234" s="103">
        <v>0.66666666666666663</v>
      </c>
      <c r="P234" s="101">
        <v>1.1842202649692843E-2</v>
      </c>
    </row>
    <row r="235" spans="1:16">
      <c r="A235" s="104" t="s">
        <v>275</v>
      </c>
      <c r="B235" s="105">
        <v>0</v>
      </c>
      <c r="C235" s="108">
        <v>0</v>
      </c>
      <c r="D235" s="107">
        <v>1</v>
      </c>
      <c r="E235" s="107">
        <v>0</v>
      </c>
      <c r="F235" s="107">
        <v>0</v>
      </c>
      <c r="G235" s="106">
        <v>0</v>
      </c>
      <c r="H235" s="106">
        <v>0</v>
      </c>
      <c r="I235" s="106">
        <v>0</v>
      </c>
      <c r="J235" s="107">
        <v>0</v>
      </c>
      <c r="K235" s="108">
        <v>0</v>
      </c>
      <c r="L235" s="108">
        <v>0</v>
      </c>
      <c r="M235" s="109">
        <v>0</v>
      </c>
      <c r="N235" s="102">
        <v>1</v>
      </c>
      <c r="O235" s="103">
        <v>8.3333333333333329E-2</v>
      </c>
      <c r="P235" s="101">
        <v>1.4802753312116053E-3</v>
      </c>
    </row>
    <row r="236" spans="1:16">
      <c r="A236" s="104" t="s">
        <v>276</v>
      </c>
      <c r="B236" s="105">
        <v>3</v>
      </c>
      <c r="C236" s="108">
        <v>5</v>
      </c>
      <c r="D236" s="107">
        <v>5</v>
      </c>
      <c r="E236" s="107">
        <v>5</v>
      </c>
      <c r="F236" s="107">
        <v>9</v>
      </c>
      <c r="G236" s="106">
        <v>8</v>
      </c>
      <c r="H236" s="106">
        <v>5</v>
      </c>
      <c r="I236" s="106">
        <v>12</v>
      </c>
      <c r="J236" s="107">
        <v>9</v>
      </c>
      <c r="K236" s="108">
        <v>18</v>
      </c>
      <c r="L236" s="108">
        <v>15</v>
      </c>
      <c r="M236" s="109">
        <v>14</v>
      </c>
      <c r="N236" s="102">
        <v>108</v>
      </c>
      <c r="O236" s="103">
        <v>9</v>
      </c>
      <c r="P236" s="101">
        <v>0.15986973577085339</v>
      </c>
    </row>
    <row r="237" spans="1:16">
      <c r="A237" s="104" t="s">
        <v>277</v>
      </c>
      <c r="B237" s="105">
        <v>2</v>
      </c>
      <c r="C237" s="108">
        <v>2</v>
      </c>
      <c r="D237" s="107">
        <v>6</v>
      </c>
      <c r="E237" s="107">
        <v>5</v>
      </c>
      <c r="F237" s="107">
        <v>4</v>
      </c>
      <c r="G237" s="106">
        <v>2</v>
      </c>
      <c r="H237" s="106">
        <v>5</v>
      </c>
      <c r="I237" s="106">
        <v>9</v>
      </c>
      <c r="J237" s="107">
        <v>9</v>
      </c>
      <c r="K237" s="108">
        <v>11</v>
      </c>
      <c r="L237" s="108">
        <v>5</v>
      </c>
      <c r="M237" s="109">
        <v>10</v>
      </c>
      <c r="N237" s="102">
        <v>70</v>
      </c>
      <c r="O237" s="103">
        <v>5.833333333333333</v>
      </c>
      <c r="P237" s="101">
        <v>0.10361927318481237</v>
      </c>
    </row>
    <row r="238" spans="1:16">
      <c r="A238" s="104" t="s">
        <v>278</v>
      </c>
      <c r="B238" s="105">
        <v>0</v>
      </c>
      <c r="C238" s="108">
        <v>0</v>
      </c>
      <c r="D238" s="107">
        <v>0</v>
      </c>
      <c r="E238" s="107">
        <v>0</v>
      </c>
      <c r="F238" s="107">
        <v>0</v>
      </c>
      <c r="G238" s="106">
        <v>0</v>
      </c>
      <c r="H238" s="106">
        <v>0</v>
      </c>
      <c r="I238" s="106">
        <v>0</v>
      </c>
      <c r="J238" s="107">
        <v>1</v>
      </c>
      <c r="K238" s="108">
        <v>0</v>
      </c>
      <c r="L238" s="108">
        <v>0</v>
      </c>
      <c r="M238" s="109">
        <v>0</v>
      </c>
      <c r="N238" s="102">
        <v>1</v>
      </c>
      <c r="O238" s="103">
        <v>8.3333333333333329E-2</v>
      </c>
      <c r="P238" s="101">
        <v>1.4802753312116053E-3</v>
      </c>
    </row>
    <row r="239" spans="1:16">
      <c r="A239" s="104" t="s">
        <v>279</v>
      </c>
      <c r="B239" s="105">
        <v>1</v>
      </c>
      <c r="C239" s="108">
        <v>3</v>
      </c>
      <c r="D239" s="107">
        <v>3</v>
      </c>
      <c r="E239" s="107">
        <v>6</v>
      </c>
      <c r="F239" s="107">
        <v>1</v>
      </c>
      <c r="G239" s="106">
        <v>4</v>
      </c>
      <c r="H239" s="106">
        <v>7</v>
      </c>
      <c r="I239" s="106">
        <v>4</v>
      </c>
      <c r="J239" s="107">
        <v>3</v>
      </c>
      <c r="K239" s="108">
        <v>0</v>
      </c>
      <c r="L239" s="108">
        <v>0</v>
      </c>
      <c r="M239" s="109">
        <v>5</v>
      </c>
      <c r="N239" s="102">
        <v>37</v>
      </c>
      <c r="O239" s="103">
        <v>3.0833333333333335</v>
      </c>
      <c r="P239" s="101">
        <v>5.4770187254829399E-2</v>
      </c>
    </row>
    <row r="240" spans="1:16">
      <c r="A240" s="104" t="s">
        <v>280</v>
      </c>
      <c r="B240" s="105">
        <v>112</v>
      </c>
      <c r="C240" s="108">
        <v>126</v>
      </c>
      <c r="D240" s="107">
        <v>153</v>
      </c>
      <c r="E240" s="107">
        <v>139</v>
      </c>
      <c r="F240" s="107">
        <v>159</v>
      </c>
      <c r="G240" s="106">
        <v>150</v>
      </c>
      <c r="H240" s="106">
        <v>189</v>
      </c>
      <c r="I240" s="106">
        <v>129</v>
      </c>
      <c r="J240" s="107">
        <v>162</v>
      </c>
      <c r="K240" s="108">
        <v>186</v>
      </c>
      <c r="L240" s="108">
        <v>182</v>
      </c>
      <c r="M240" s="109">
        <v>146</v>
      </c>
      <c r="N240" s="102">
        <v>1833</v>
      </c>
      <c r="O240" s="103">
        <v>152.75</v>
      </c>
      <c r="P240" s="101">
        <v>2.7133446821108724</v>
      </c>
    </row>
    <row r="241" spans="1:16">
      <c r="A241" s="104" t="s">
        <v>281</v>
      </c>
      <c r="B241" s="105">
        <v>0</v>
      </c>
      <c r="C241" s="108">
        <v>0</v>
      </c>
      <c r="D241" s="107">
        <v>0</v>
      </c>
      <c r="E241" s="107">
        <v>0</v>
      </c>
      <c r="F241" s="107">
        <v>0</v>
      </c>
      <c r="G241" s="106">
        <v>0</v>
      </c>
      <c r="H241" s="106">
        <v>0</v>
      </c>
      <c r="I241" s="106">
        <v>0</v>
      </c>
      <c r="J241" s="107">
        <v>0</v>
      </c>
      <c r="K241" s="108">
        <v>0</v>
      </c>
      <c r="L241" s="108">
        <v>0</v>
      </c>
      <c r="M241" s="109">
        <v>3</v>
      </c>
      <c r="N241" s="102">
        <v>3</v>
      </c>
      <c r="O241" s="103">
        <v>0.25</v>
      </c>
      <c r="P241" s="101">
        <v>4.4408259936348157E-3</v>
      </c>
    </row>
    <row r="242" spans="1:16">
      <c r="A242" s="104" t="s">
        <v>282</v>
      </c>
      <c r="B242" s="105">
        <v>1</v>
      </c>
      <c r="C242" s="108">
        <v>0</v>
      </c>
      <c r="D242" s="107">
        <v>0</v>
      </c>
      <c r="E242" s="107">
        <v>1</v>
      </c>
      <c r="F242" s="107">
        <v>2</v>
      </c>
      <c r="G242" s="106">
        <v>3</v>
      </c>
      <c r="H242" s="106">
        <v>0</v>
      </c>
      <c r="I242" s="106">
        <v>3</v>
      </c>
      <c r="J242" s="107">
        <v>0</v>
      </c>
      <c r="K242" s="108">
        <v>2</v>
      </c>
      <c r="L242" s="108">
        <v>0</v>
      </c>
      <c r="M242" s="109">
        <v>0</v>
      </c>
      <c r="N242" s="102">
        <v>12</v>
      </c>
      <c r="O242" s="103">
        <v>1</v>
      </c>
      <c r="P242" s="101">
        <v>1.7763303974539263E-2</v>
      </c>
    </row>
    <row r="243" spans="1:16">
      <c r="A243" s="104" t="s">
        <v>283</v>
      </c>
      <c r="B243" s="105">
        <v>0</v>
      </c>
      <c r="C243" s="108">
        <v>1</v>
      </c>
      <c r="D243" s="107">
        <v>0</v>
      </c>
      <c r="E243" s="107">
        <v>0</v>
      </c>
      <c r="F243" s="107">
        <v>0</v>
      </c>
      <c r="G243" s="106">
        <v>0</v>
      </c>
      <c r="H243" s="106">
        <v>0</v>
      </c>
      <c r="I243" s="106">
        <v>0</v>
      </c>
      <c r="J243" s="107">
        <v>0</v>
      </c>
      <c r="K243" s="108">
        <v>0</v>
      </c>
      <c r="L243" s="108">
        <v>0</v>
      </c>
      <c r="M243" s="109">
        <v>0</v>
      </c>
      <c r="N243" s="102">
        <v>1</v>
      </c>
      <c r="O243" s="103">
        <v>8.3333333333333329E-2</v>
      </c>
      <c r="P243" s="101">
        <v>1.4802753312116053E-3</v>
      </c>
    </row>
    <row r="244" spans="1:16">
      <c r="A244" s="104" t="s">
        <v>284</v>
      </c>
      <c r="B244" s="105">
        <v>13</v>
      </c>
      <c r="C244" s="108">
        <v>27</v>
      </c>
      <c r="D244" s="107">
        <v>44</v>
      </c>
      <c r="E244" s="107">
        <v>20</v>
      </c>
      <c r="F244" s="107">
        <v>27</v>
      </c>
      <c r="G244" s="106">
        <v>24</v>
      </c>
      <c r="H244" s="106">
        <v>32</v>
      </c>
      <c r="I244" s="106">
        <v>71</v>
      </c>
      <c r="J244" s="107">
        <v>14</v>
      </c>
      <c r="K244" s="108">
        <v>29</v>
      </c>
      <c r="L244" s="108">
        <v>39</v>
      </c>
      <c r="M244" s="109">
        <v>12</v>
      </c>
      <c r="N244" s="102">
        <v>352</v>
      </c>
      <c r="O244" s="103">
        <v>29.333333333333332</v>
      </c>
      <c r="P244" s="101">
        <v>0.52105691658648501</v>
      </c>
    </row>
    <row r="245" spans="1:16">
      <c r="A245" s="100" t="s">
        <v>285</v>
      </c>
      <c r="B245" s="105">
        <v>0</v>
      </c>
      <c r="C245" s="108">
        <v>3</v>
      </c>
      <c r="D245" s="107">
        <v>1</v>
      </c>
      <c r="E245" s="107">
        <v>0</v>
      </c>
      <c r="F245" s="107">
        <v>0</v>
      </c>
      <c r="G245" s="106">
        <v>2</v>
      </c>
      <c r="H245" s="106">
        <v>2</v>
      </c>
      <c r="I245" s="106">
        <v>0</v>
      </c>
      <c r="J245" s="107">
        <v>0</v>
      </c>
      <c r="K245" s="108">
        <v>0</v>
      </c>
      <c r="L245" s="108">
        <v>0</v>
      </c>
      <c r="M245" s="109">
        <v>0</v>
      </c>
      <c r="N245" s="102">
        <v>8</v>
      </c>
      <c r="O245" s="103">
        <v>0.66666666666666663</v>
      </c>
      <c r="P245" s="101">
        <v>1.1842202649692843E-2</v>
      </c>
    </row>
    <row r="246" spans="1:16">
      <c r="A246" s="100" t="s">
        <v>286</v>
      </c>
      <c r="B246" s="105">
        <v>0</v>
      </c>
      <c r="C246" s="108">
        <v>0</v>
      </c>
      <c r="D246" s="107">
        <v>0</v>
      </c>
      <c r="E246" s="107">
        <v>0</v>
      </c>
      <c r="F246" s="107">
        <v>0</v>
      </c>
      <c r="G246" s="106">
        <v>0</v>
      </c>
      <c r="H246" s="106">
        <v>0</v>
      </c>
      <c r="I246" s="106">
        <v>0</v>
      </c>
      <c r="J246" s="107">
        <v>0</v>
      </c>
      <c r="K246" s="108">
        <v>0</v>
      </c>
      <c r="L246" s="108">
        <v>0</v>
      </c>
      <c r="M246" s="109">
        <v>0</v>
      </c>
      <c r="N246" s="102">
        <v>0</v>
      </c>
      <c r="O246" s="103">
        <v>0</v>
      </c>
      <c r="P246" s="101">
        <v>0</v>
      </c>
    </row>
    <row r="247" spans="1:16">
      <c r="A247" s="104" t="s">
        <v>287</v>
      </c>
      <c r="B247" s="105">
        <v>1</v>
      </c>
      <c r="C247" s="108">
        <v>10</v>
      </c>
      <c r="D247" s="107">
        <v>6</v>
      </c>
      <c r="E247" s="107">
        <v>5</v>
      </c>
      <c r="F247" s="107">
        <v>13</v>
      </c>
      <c r="G247" s="106">
        <v>21</v>
      </c>
      <c r="H247" s="106">
        <v>9</v>
      </c>
      <c r="I247" s="106">
        <v>7</v>
      </c>
      <c r="J247" s="107">
        <v>13</v>
      </c>
      <c r="K247" s="108">
        <v>12</v>
      </c>
      <c r="L247" s="108">
        <v>9</v>
      </c>
      <c r="M247" s="109">
        <v>5</v>
      </c>
      <c r="N247" s="102">
        <v>111</v>
      </c>
      <c r="O247" s="103">
        <v>9.25</v>
      </c>
      <c r="P247" s="101">
        <v>0.16431056176448822</v>
      </c>
    </row>
    <row r="248" spans="1:16">
      <c r="A248" s="104" t="s">
        <v>288</v>
      </c>
      <c r="B248" s="105">
        <v>12</v>
      </c>
      <c r="C248" s="108">
        <v>13</v>
      </c>
      <c r="D248" s="107">
        <v>16</v>
      </c>
      <c r="E248" s="107">
        <v>11</v>
      </c>
      <c r="F248" s="107">
        <v>14</v>
      </c>
      <c r="G248" s="106">
        <v>19</v>
      </c>
      <c r="H248" s="106">
        <v>11</v>
      </c>
      <c r="I248" s="106">
        <v>12</v>
      </c>
      <c r="J248" s="107">
        <v>18</v>
      </c>
      <c r="K248" s="108">
        <v>9</v>
      </c>
      <c r="L248" s="108">
        <v>8</v>
      </c>
      <c r="M248" s="109">
        <v>18</v>
      </c>
      <c r="N248" s="102">
        <v>161</v>
      </c>
      <c r="O248" s="103">
        <v>13.416666666666666</v>
      </c>
      <c r="P248" s="101">
        <v>0.23832432832506847</v>
      </c>
    </row>
    <row r="249" spans="1:16">
      <c r="A249" s="104" t="s">
        <v>289</v>
      </c>
      <c r="B249" s="105">
        <v>1</v>
      </c>
      <c r="C249" s="108">
        <v>0</v>
      </c>
      <c r="D249" s="107">
        <v>3</v>
      </c>
      <c r="E249" s="107">
        <v>2</v>
      </c>
      <c r="F249" s="107">
        <v>1</v>
      </c>
      <c r="G249" s="106">
        <v>1</v>
      </c>
      <c r="H249" s="106">
        <v>0</v>
      </c>
      <c r="I249" s="106">
        <v>0</v>
      </c>
      <c r="J249" s="107">
        <v>0</v>
      </c>
      <c r="K249" s="108">
        <v>0</v>
      </c>
      <c r="L249" s="108">
        <v>1</v>
      </c>
      <c r="M249" s="109">
        <v>2</v>
      </c>
      <c r="N249" s="102">
        <v>11</v>
      </c>
      <c r="O249" s="103">
        <v>0.91666666666666663</v>
      </c>
      <c r="P249" s="101">
        <v>1.6283028643327657E-2</v>
      </c>
    </row>
    <row r="250" spans="1:16">
      <c r="A250" s="104" t="s">
        <v>290</v>
      </c>
      <c r="B250" s="105">
        <v>43</v>
      </c>
      <c r="C250" s="108">
        <v>33</v>
      </c>
      <c r="D250" s="107">
        <v>51</v>
      </c>
      <c r="E250" s="107">
        <v>55</v>
      </c>
      <c r="F250" s="107">
        <v>54</v>
      </c>
      <c r="G250" s="106">
        <v>47</v>
      </c>
      <c r="H250" s="106">
        <v>47</v>
      </c>
      <c r="I250" s="106">
        <v>72</v>
      </c>
      <c r="J250" s="107">
        <v>74</v>
      </c>
      <c r="K250" s="108">
        <v>68</v>
      </c>
      <c r="L250" s="108">
        <v>86</v>
      </c>
      <c r="M250" s="109">
        <v>73</v>
      </c>
      <c r="N250" s="102">
        <v>703</v>
      </c>
      <c r="O250" s="103">
        <v>58.583333333333336</v>
      </c>
      <c r="P250" s="101">
        <v>1.0406335578417585</v>
      </c>
    </row>
    <row r="251" spans="1:16">
      <c r="A251" s="104" t="s">
        <v>291</v>
      </c>
      <c r="B251" s="105">
        <v>13</v>
      </c>
      <c r="C251" s="108">
        <v>6</v>
      </c>
      <c r="D251" s="107">
        <v>28</v>
      </c>
      <c r="E251" s="107">
        <v>29</v>
      </c>
      <c r="F251" s="107">
        <v>23</v>
      </c>
      <c r="G251" s="106">
        <v>20</v>
      </c>
      <c r="H251" s="106">
        <v>24</v>
      </c>
      <c r="I251" s="106">
        <v>43</v>
      </c>
      <c r="J251" s="107">
        <v>65</v>
      </c>
      <c r="K251" s="108">
        <v>62</v>
      </c>
      <c r="L251" s="108">
        <v>111</v>
      </c>
      <c r="M251" s="109">
        <v>25</v>
      </c>
      <c r="N251" s="102">
        <v>449</v>
      </c>
      <c r="O251" s="103">
        <v>37.416666666666664</v>
      </c>
      <c r="P251" s="101">
        <v>0.66464362371401087</v>
      </c>
    </row>
    <row r="252" spans="1:16">
      <c r="A252" s="104" t="s">
        <v>292</v>
      </c>
      <c r="B252" s="105">
        <v>0</v>
      </c>
      <c r="C252" s="108">
        <v>3</v>
      </c>
      <c r="D252" s="107">
        <v>1</v>
      </c>
      <c r="E252" s="107">
        <v>0</v>
      </c>
      <c r="F252" s="107">
        <v>4</v>
      </c>
      <c r="G252" s="106">
        <v>5</v>
      </c>
      <c r="H252" s="106">
        <v>3</v>
      </c>
      <c r="I252" s="106">
        <v>3</v>
      </c>
      <c r="J252" s="107">
        <v>1</v>
      </c>
      <c r="K252" s="108">
        <v>0</v>
      </c>
      <c r="L252" s="108">
        <v>0</v>
      </c>
      <c r="M252" s="109">
        <v>0</v>
      </c>
      <c r="N252" s="102">
        <v>20</v>
      </c>
      <c r="O252" s="103">
        <v>1.6666666666666667</v>
      </c>
      <c r="P252" s="101">
        <v>2.9605506624232107E-2</v>
      </c>
    </row>
    <row r="253" spans="1:16">
      <c r="A253" s="104" t="s">
        <v>293</v>
      </c>
      <c r="B253" s="105">
        <v>0</v>
      </c>
      <c r="C253" s="108">
        <v>0</v>
      </c>
      <c r="D253" s="107">
        <v>0</v>
      </c>
      <c r="E253" s="107">
        <v>0</v>
      </c>
      <c r="F253" s="107">
        <v>0</v>
      </c>
      <c r="G253" s="106">
        <v>1</v>
      </c>
      <c r="H253" s="106">
        <v>0</v>
      </c>
      <c r="I253" s="106">
        <v>0</v>
      </c>
      <c r="J253" s="107">
        <v>0</v>
      </c>
      <c r="K253" s="108">
        <v>0</v>
      </c>
      <c r="L253" s="108">
        <v>0</v>
      </c>
      <c r="M253" s="109">
        <v>0</v>
      </c>
      <c r="N253" s="102">
        <v>1</v>
      </c>
      <c r="O253" s="103">
        <v>8.3333333333333329E-2</v>
      </c>
      <c r="P253" s="101">
        <v>1.4802753312116053E-3</v>
      </c>
    </row>
    <row r="254" spans="1:16">
      <c r="A254" s="104" t="s">
        <v>294</v>
      </c>
      <c r="B254" s="105">
        <v>6</v>
      </c>
      <c r="C254" s="108">
        <v>7</v>
      </c>
      <c r="D254" s="107">
        <v>15</v>
      </c>
      <c r="E254" s="107">
        <v>12</v>
      </c>
      <c r="F254" s="107">
        <v>11</v>
      </c>
      <c r="G254" s="106">
        <v>17</v>
      </c>
      <c r="H254" s="106">
        <v>7</v>
      </c>
      <c r="I254" s="106">
        <v>8</v>
      </c>
      <c r="J254" s="107">
        <v>5</v>
      </c>
      <c r="K254" s="108">
        <v>5</v>
      </c>
      <c r="L254" s="108">
        <v>6</v>
      </c>
      <c r="M254" s="109">
        <v>4</v>
      </c>
      <c r="N254" s="102">
        <v>103</v>
      </c>
      <c r="O254" s="103">
        <v>8.5833333333333339</v>
      </c>
      <c r="P254" s="101">
        <v>0.15246835911479534</v>
      </c>
    </row>
    <row r="255" spans="1:16">
      <c r="A255" s="104" t="s">
        <v>295</v>
      </c>
      <c r="B255" s="105">
        <v>43</v>
      </c>
      <c r="C255" s="108">
        <v>48</v>
      </c>
      <c r="D255" s="107">
        <v>69</v>
      </c>
      <c r="E255" s="107">
        <v>89</v>
      </c>
      <c r="F255" s="107">
        <v>75</v>
      </c>
      <c r="G255" s="106">
        <v>74</v>
      </c>
      <c r="H255" s="106">
        <v>72</v>
      </c>
      <c r="I255" s="106">
        <v>119</v>
      </c>
      <c r="J255" s="107">
        <v>108</v>
      </c>
      <c r="K255" s="108">
        <v>67</v>
      </c>
      <c r="L255" s="108">
        <v>120</v>
      </c>
      <c r="M255" s="109">
        <v>47</v>
      </c>
      <c r="N255" s="102">
        <v>931</v>
      </c>
      <c r="O255" s="103">
        <v>77.583333333333329</v>
      </c>
      <c r="P255" s="101">
        <v>1.3781363333580046</v>
      </c>
    </row>
    <row r="256" spans="1:16">
      <c r="A256" s="104" t="s">
        <v>296</v>
      </c>
      <c r="B256" s="105">
        <v>0</v>
      </c>
      <c r="C256" s="108">
        <v>0</v>
      </c>
      <c r="D256" s="107">
        <v>0</v>
      </c>
      <c r="E256" s="107">
        <v>0</v>
      </c>
      <c r="F256" s="107">
        <v>1</v>
      </c>
      <c r="G256" s="106">
        <v>0</v>
      </c>
      <c r="H256" s="106">
        <v>0</v>
      </c>
      <c r="I256" s="106">
        <v>1</v>
      </c>
      <c r="J256" s="107">
        <v>0</v>
      </c>
      <c r="K256" s="108">
        <v>0</v>
      </c>
      <c r="L256" s="108">
        <v>0</v>
      </c>
      <c r="M256" s="109">
        <v>0</v>
      </c>
      <c r="N256" s="102">
        <v>2</v>
      </c>
      <c r="O256" s="103">
        <v>0.16666666666666666</v>
      </c>
      <c r="P256" s="115">
        <v>2.9605506624232106E-3</v>
      </c>
    </row>
    <row r="257" spans="1:16">
      <c r="A257" s="104" t="s">
        <v>297</v>
      </c>
      <c r="B257" s="105">
        <v>6</v>
      </c>
      <c r="C257" s="108">
        <v>9</v>
      </c>
      <c r="D257" s="107">
        <v>3</v>
      </c>
      <c r="E257" s="107">
        <v>3</v>
      </c>
      <c r="F257" s="107">
        <v>1</v>
      </c>
      <c r="G257" s="106">
        <v>0</v>
      </c>
      <c r="H257" s="106">
        <v>14</v>
      </c>
      <c r="I257" s="106">
        <v>10</v>
      </c>
      <c r="J257" s="107">
        <v>12</v>
      </c>
      <c r="K257" s="108">
        <v>5</v>
      </c>
      <c r="L257" s="108">
        <v>5</v>
      </c>
      <c r="M257" s="109">
        <v>6</v>
      </c>
      <c r="N257" s="113">
        <v>74</v>
      </c>
      <c r="O257" s="114">
        <v>6.166666666666667</v>
      </c>
      <c r="P257" s="110">
        <v>0.1095403745096588</v>
      </c>
    </row>
    <row r="258" spans="1:16">
      <c r="A258" s="104" t="s">
        <v>298</v>
      </c>
      <c r="B258" s="105">
        <v>101</v>
      </c>
      <c r="C258" s="108">
        <v>85</v>
      </c>
      <c r="D258" s="107">
        <v>129</v>
      </c>
      <c r="E258" s="107">
        <v>125</v>
      </c>
      <c r="F258" s="107">
        <v>97</v>
      </c>
      <c r="G258" s="106">
        <v>71</v>
      </c>
      <c r="H258" s="106">
        <v>56</v>
      </c>
      <c r="I258" s="106">
        <v>90</v>
      </c>
      <c r="J258" s="107">
        <v>67</v>
      </c>
      <c r="K258" s="108">
        <v>114</v>
      </c>
      <c r="L258" s="108">
        <v>109</v>
      </c>
      <c r="M258" s="109">
        <v>84</v>
      </c>
      <c r="N258" s="113">
        <v>1128</v>
      </c>
      <c r="O258" s="114">
        <v>94</v>
      </c>
      <c r="P258" s="110">
        <v>1.6697505736066907</v>
      </c>
    </row>
    <row r="259" spans="1:16">
      <c r="A259" s="104" t="s">
        <v>299</v>
      </c>
      <c r="B259" s="105">
        <v>142</v>
      </c>
      <c r="C259" s="108">
        <v>123</v>
      </c>
      <c r="D259" s="107">
        <v>172</v>
      </c>
      <c r="E259" s="107">
        <v>146</v>
      </c>
      <c r="F259" s="107">
        <v>179</v>
      </c>
      <c r="G259" s="106">
        <v>151</v>
      </c>
      <c r="H259" s="106">
        <v>154</v>
      </c>
      <c r="I259" s="106">
        <v>204</v>
      </c>
      <c r="J259" s="107">
        <v>291</v>
      </c>
      <c r="K259" s="108">
        <v>178</v>
      </c>
      <c r="L259" s="108">
        <v>127</v>
      </c>
      <c r="M259" s="109">
        <v>164</v>
      </c>
      <c r="N259" s="113">
        <v>2031</v>
      </c>
      <c r="O259" s="114">
        <v>169.25</v>
      </c>
      <c r="P259" s="110">
        <v>3.0064391976907703</v>
      </c>
    </row>
    <row r="260" spans="1:16">
      <c r="A260" s="111" t="s">
        <v>300</v>
      </c>
      <c r="B260" s="122">
        <v>17</v>
      </c>
      <c r="C260" s="116">
        <v>22</v>
      </c>
      <c r="D260" s="112">
        <v>12</v>
      </c>
      <c r="E260" s="112">
        <v>26</v>
      </c>
      <c r="F260" s="112">
        <v>6</v>
      </c>
      <c r="G260" s="123">
        <v>6</v>
      </c>
      <c r="H260" s="123">
        <v>2</v>
      </c>
      <c r="I260" s="123">
        <v>7</v>
      </c>
      <c r="J260" s="112">
        <v>3</v>
      </c>
      <c r="K260" s="116">
        <v>2</v>
      </c>
      <c r="L260" s="116">
        <v>5</v>
      </c>
      <c r="M260" s="119">
        <v>7</v>
      </c>
      <c r="N260" s="113">
        <v>115</v>
      </c>
      <c r="O260" s="114">
        <v>9.5833333333333339</v>
      </c>
      <c r="P260" s="110">
        <v>0.17023166308933463</v>
      </c>
    </row>
    <row r="261" spans="1:16">
      <c r="A261" s="332" t="s">
        <v>301</v>
      </c>
      <c r="B261" s="107">
        <v>2</v>
      </c>
      <c r="C261" s="108">
        <v>4</v>
      </c>
      <c r="D261" s="107">
        <v>0</v>
      </c>
      <c r="E261" s="107">
        <v>3</v>
      </c>
      <c r="F261" s="107">
        <v>3</v>
      </c>
      <c r="G261" s="106">
        <v>6</v>
      </c>
      <c r="H261" s="106">
        <v>1</v>
      </c>
      <c r="I261" s="106">
        <v>1</v>
      </c>
      <c r="J261" s="107">
        <v>1</v>
      </c>
      <c r="K261" s="108">
        <v>0</v>
      </c>
      <c r="L261" s="108">
        <v>2</v>
      </c>
      <c r="M261" s="108">
        <v>6</v>
      </c>
      <c r="N261" s="333">
        <v>29</v>
      </c>
      <c r="O261" s="450">
        <v>2.4166666666666665</v>
      </c>
      <c r="P261" s="110">
        <v>4.2927984605136554E-2</v>
      </c>
    </row>
    <row r="262" spans="1:16">
      <c r="A262" s="307" t="s">
        <v>302</v>
      </c>
      <c r="B262" s="334">
        <v>1</v>
      </c>
      <c r="C262" s="334">
        <v>1</v>
      </c>
      <c r="D262" s="334">
        <v>3</v>
      </c>
      <c r="E262" s="334">
        <v>4</v>
      </c>
      <c r="F262" s="334">
        <v>3</v>
      </c>
      <c r="G262" s="334">
        <v>1</v>
      </c>
      <c r="H262" s="334">
        <v>3</v>
      </c>
      <c r="I262" s="334">
        <v>1</v>
      </c>
      <c r="J262" s="334">
        <v>2</v>
      </c>
      <c r="K262" s="334">
        <v>2</v>
      </c>
      <c r="L262" s="335">
        <v>0</v>
      </c>
      <c r="M262" s="335">
        <v>3</v>
      </c>
      <c r="N262" s="335">
        <v>24</v>
      </c>
      <c r="O262" s="451">
        <v>2</v>
      </c>
      <c r="P262" s="110">
        <v>3.5526607949078526E-2</v>
      </c>
    </row>
    <row r="263" spans="1:16" ht="15.75" thickBot="1">
      <c r="A263" s="336" t="s">
        <v>303</v>
      </c>
      <c r="B263" s="337">
        <v>8</v>
      </c>
      <c r="C263" s="337">
        <v>8</v>
      </c>
      <c r="D263" s="337">
        <v>3</v>
      </c>
      <c r="E263" s="337">
        <v>7</v>
      </c>
      <c r="F263" s="337">
        <v>9</v>
      </c>
      <c r="G263" s="337">
        <v>2</v>
      </c>
      <c r="H263" s="337">
        <v>10</v>
      </c>
      <c r="I263" s="337">
        <v>2</v>
      </c>
      <c r="J263" s="337">
        <v>2</v>
      </c>
      <c r="K263" s="337">
        <v>0</v>
      </c>
      <c r="L263" s="338">
        <v>7</v>
      </c>
      <c r="M263" s="338">
        <v>9</v>
      </c>
      <c r="N263" s="338">
        <v>67</v>
      </c>
      <c r="O263" s="452">
        <v>0.06</v>
      </c>
      <c r="P263" s="110">
        <v>9.9178447191177563E-2</v>
      </c>
    </row>
    <row r="264" spans="1:16" ht="31.5" customHeight="1" thickBot="1">
      <c r="A264" s="339" t="s">
        <v>5</v>
      </c>
      <c r="B264" s="340">
        <v>4328</v>
      </c>
      <c r="C264" s="340">
        <v>4796</v>
      </c>
      <c r="D264" s="340">
        <v>5719</v>
      </c>
      <c r="E264" s="340">
        <v>5513</v>
      </c>
      <c r="F264" s="340">
        <v>5181</v>
      </c>
      <c r="G264" s="340">
        <v>5740</v>
      </c>
      <c r="H264" s="340">
        <v>4844</v>
      </c>
      <c r="I264" s="340">
        <v>5899</v>
      </c>
      <c r="J264" s="340">
        <v>6356</v>
      </c>
      <c r="K264" s="340">
        <v>6369</v>
      </c>
      <c r="L264" s="341">
        <v>6864</v>
      </c>
      <c r="M264" s="341">
        <v>5946</v>
      </c>
      <c r="N264" s="341">
        <v>67555</v>
      </c>
      <c r="O264" s="342">
        <v>5630</v>
      </c>
      <c r="P264" s="343">
        <v>100</v>
      </c>
    </row>
    <row r="265" spans="1:16" ht="75">
      <c r="A265" s="448" t="s">
        <v>304</v>
      </c>
    </row>
    <row r="266" spans="1:16" ht="45">
      <c r="A266" s="449" t="s">
        <v>305</v>
      </c>
      <c r="B266" s="125"/>
      <c r="C266" s="125"/>
      <c r="D266" s="125"/>
      <c r="E266" s="125"/>
      <c r="F266" s="125"/>
    </row>
    <row r="267" spans="1:16">
      <c r="A267" s="117"/>
    </row>
    <row r="268" spans="1:16">
      <c r="A268" s="118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124"/>
      <c r="N268" s="32"/>
      <c r="O268" s="32"/>
      <c r="P268" s="32"/>
    </row>
    <row r="269" spans="1:16">
      <c r="A269" s="118"/>
    </row>
    <row r="271" spans="1:16">
      <c r="A271" s="118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7"/>
  <sheetViews>
    <sheetView zoomScaleNormal="100" workbookViewId="0">
      <selection activeCell="AB9" sqref="AB9"/>
    </sheetView>
  </sheetViews>
  <sheetFormatPr defaultRowHeight="15"/>
  <cols>
    <col min="1" max="1" width="15.42578125" style="32" customWidth="1"/>
    <col min="2" max="2" width="10.5703125" style="32" hidden="1" customWidth="1"/>
    <col min="3" max="3" width="10.28515625" style="32" hidden="1" customWidth="1"/>
    <col min="4" max="4" width="9.5703125" style="32" hidden="1" customWidth="1"/>
    <col min="5" max="5" width="7.7109375" style="32" hidden="1" customWidth="1"/>
    <col min="6" max="6" width="11" style="32" hidden="1" customWidth="1"/>
    <col min="7" max="7" width="10.28515625" style="32" hidden="1" customWidth="1"/>
    <col min="8" max="8" width="6.42578125" style="32" hidden="1" customWidth="1"/>
    <col min="9" max="9" width="7" style="32" hidden="1" customWidth="1"/>
    <col min="10" max="10" width="6.5703125" style="32" hidden="1" customWidth="1"/>
    <col min="11" max="11" width="7.140625" style="32" hidden="1" customWidth="1"/>
    <col min="12" max="12" width="6.28515625" style="32" hidden="1" customWidth="1"/>
    <col min="13" max="13" width="6.42578125" style="32" hidden="1" customWidth="1"/>
    <col min="14" max="14" width="7.140625" style="32" customWidth="1"/>
    <col min="15" max="15" width="7.7109375" style="32" bestFit="1" customWidth="1"/>
    <col min="16" max="16" width="8.140625" style="32" bestFit="1" customWidth="1"/>
    <col min="17" max="17" width="9.140625" style="32" customWidth="1"/>
    <col min="18" max="16384" width="9.140625" style="32"/>
  </cols>
  <sheetData>
    <row r="1" spans="1:17">
      <c r="A1" s="163" t="s">
        <v>16</v>
      </c>
      <c r="I1" s="221"/>
      <c r="J1" s="221"/>
      <c r="K1" s="221"/>
      <c r="L1" s="221"/>
      <c r="M1" s="221"/>
      <c r="N1" s="221"/>
      <c r="O1" s="221"/>
      <c r="P1" s="221"/>
    </row>
    <row r="2" spans="1:17">
      <c r="A2" s="70" t="s">
        <v>12</v>
      </c>
      <c r="I2" s="221"/>
      <c r="J2" s="221"/>
      <c r="K2" s="221"/>
      <c r="L2" s="221"/>
      <c r="M2" s="221"/>
      <c r="N2" s="221"/>
      <c r="O2" s="221"/>
      <c r="P2" s="221"/>
    </row>
    <row r="3" spans="1:17" ht="15.75" thickBot="1">
      <c r="I3" s="221"/>
      <c r="J3" s="221"/>
      <c r="K3" s="221"/>
      <c r="L3" s="221"/>
      <c r="M3" s="221"/>
      <c r="N3" s="221"/>
      <c r="O3" s="221"/>
      <c r="P3" s="221"/>
    </row>
    <row r="4" spans="1:17" ht="46.5" customHeight="1" thickBot="1">
      <c r="A4" s="300" t="s">
        <v>1</v>
      </c>
      <c r="B4" s="344">
        <v>45992</v>
      </c>
      <c r="C4" s="344">
        <v>45962</v>
      </c>
      <c r="D4" s="344">
        <v>45931</v>
      </c>
      <c r="E4" s="344">
        <v>45901</v>
      </c>
      <c r="F4" s="344">
        <v>45870</v>
      </c>
      <c r="G4" s="344">
        <v>45839</v>
      </c>
      <c r="H4" s="344">
        <v>45809</v>
      </c>
      <c r="I4" s="345">
        <v>45778</v>
      </c>
      <c r="J4" s="344">
        <v>45748</v>
      </c>
      <c r="K4" s="346">
        <v>45717</v>
      </c>
      <c r="L4" s="347">
        <v>45689</v>
      </c>
      <c r="M4" s="347">
        <v>45658</v>
      </c>
      <c r="N4" s="299" t="s">
        <v>5</v>
      </c>
      <c r="O4" s="298" t="s">
        <v>306</v>
      </c>
      <c r="P4" s="297" t="s">
        <v>307</v>
      </c>
    </row>
    <row r="5" spans="1:17" ht="15.75" thickBot="1">
      <c r="A5" s="296" t="s">
        <v>308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69"/>
      <c r="N5" s="295"/>
      <c r="O5" s="294"/>
      <c r="P5" s="293"/>
    </row>
    <row r="6" spans="1:17">
      <c r="A6" s="348" t="s">
        <v>309</v>
      </c>
      <c r="B6" s="352">
        <v>110</v>
      </c>
      <c r="C6" s="353">
        <v>106</v>
      </c>
      <c r="D6" s="354">
        <v>124</v>
      </c>
      <c r="E6" s="354">
        <v>137</v>
      </c>
      <c r="F6" s="354">
        <v>142</v>
      </c>
      <c r="G6" s="354">
        <v>138</v>
      </c>
      <c r="H6" s="354">
        <v>114</v>
      </c>
      <c r="I6" s="354">
        <v>139</v>
      </c>
      <c r="J6" s="354">
        <v>117</v>
      </c>
      <c r="K6" s="354">
        <v>111</v>
      </c>
      <c r="L6" s="354">
        <v>155</v>
      </c>
      <c r="M6" s="355">
        <v>135</v>
      </c>
      <c r="N6" s="292">
        <f>SUM(B6:M6)</f>
        <v>1528</v>
      </c>
      <c r="O6" s="291">
        <f>AVERAGE(B6:M6)</f>
        <v>127.33333333333333</v>
      </c>
      <c r="P6" s="288">
        <f>(N6/N$15)*100</f>
        <v>13.153137643109236</v>
      </c>
    </row>
    <row r="7" spans="1:17">
      <c r="A7" s="349" t="s">
        <v>310</v>
      </c>
      <c r="B7" s="356">
        <v>293</v>
      </c>
      <c r="C7" s="357">
        <v>217</v>
      </c>
      <c r="D7" s="358">
        <v>270</v>
      </c>
      <c r="E7" s="358">
        <v>236</v>
      </c>
      <c r="F7" s="358">
        <v>232</v>
      </c>
      <c r="G7" s="358">
        <v>220</v>
      </c>
      <c r="H7" s="358">
        <v>196</v>
      </c>
      <c r="I7" s="358">
        <v>267</v>
      </c>
      <c r="J7" s="358">
        <v>291</v>
      </c>
      <c r="K7" s="358">
        <v>181</v>
      </c>
      <c r="L7" s="358">
        <v>213</v>
      </c>
      <c r="M7" s="359">
        <v>219</v>
      </c>
      <c r="N7" s="290">
        <f>SUM(B7:M7)</f>
        <v>2835</v>
      </c>
      <c r="O7" s="289">
        <f>AVERAGE(B7:M7)</f>
        <v>236.25</v>
      </c>
      <c r="P7" s="263">
        <f>(N7/N$15)*100</f>
        <v>24.403890849616943</v>
      </c>
    </row>
    <row r="8" spans="1:17" ht="15.75" thickBot="1">
      <c r="A8" s="287" t="s">
        <v>311</v>
      </c>
      <c r="B8" s="360">
        <v>4</v>
      </c>
      <c r="C8" s="361">
        <v>4</v>
      </c>
      <c r="D8" s="362">
        <v>5</v>
      </c>
      <c r="E8" s="362">
        <v>4</v>
      </c>
      <c r="F8" s="362">
        <v>6</v>
      </c>
      <c r="G8" s="362">
        <v>3</v>
      </c>
      <c r="H8" s="362">
        <v>1</v>
      </c>
      <c r="I8" s="362">
        <v>3</v>
      </c>
      <c r="J8" s="362">
        <v>7</v>
      </c>
      <c r="K8" s="362">
        <v>16</v>
      </c>
      <c r="L8" s="362">
        <v>17</v>
      </c>
      <c r="M8" s="363">
        <v>7</v>
      </c>
      <c r="N8" s="286">
        <f>SUM(B8:M8)</f>
        <v>77</v>
      </c>
      <c r="O8" s="285">
        <f>AVERAGE(B8:M8)</f>
        <v>6.416666666666667</v>
      </c>
      <c r="P8" s="263">
        <f>(N8/N$15)*100</f>
        <v>0.6628217267797194</v>
      </c>
    </row>
    <row r="9" spans="1:17" ht="24.75" customHeight="1" thickBot="1">
      <c r="A9" s="284" t="s">
        <v>312</v>
      </c>
      <c r="B9" s="283">
        <f t="shared" ref="B9:N9" si="0">SUM(B6:B7)</f>
        <v>403</v>
      </c>
      <c r="C9" s="283">
        <f t="shared" si="0"/>
        <v>323</v>
      </c>
      <c r="D9" s="283">
        <f t="shared" si="0"/>
        <v>394</v>
      </c>
      <c r="E9" s="283">
        <f t="shared" si="0"/>
        <v>373</v>
      </c>
      <c r="F9" s="283">
        <f t="shared" si="0"/>
        <v>374</v>
      </c>
      <c r="G9" s="283">
        <f t="shared" si="0"/>
        <v>358</v>
      </c>
      <c r="H9" s="283">
        <f t="shared" si="0"/>
        <v>310</v>
      </c>
      <c r="I9" s="283">
        <f t="shared" si="0"/>
        <v>406</v>
      </c>
      <c r="J9" s="283">
        <f t="shared" si="0"/>
        <v>408</v>
      </c>
      <c r="K9" s="283">
        <f t="shared" si="0"/>
        <v>292</v>
      </c>
      <c r="L9" s="283">
        <f t="shared" si="0"/>
        <v>368</v>
      </c>
      <c r="M9" s="283">
        <f t="shared" si="0"/>
        <v>354</v>
      </c>
      <c r="N9" s="282">
        <f t="shared" si="0"/>
        <v>4363</v>
      </c>
      <c r="O9" s="281">
        <f>AVERAGE(B9:M9)</f>
        <v>363.58333333333331</v>
      </c>
      <c r="P9" s="280"/>
    </row>
    <row r="10" spans="1:17" ht="15.75" thickBot="1">
      <c r="A10" s="255" t="s">
        <v>313</v>
      </c>
      <c r="B10" s="279">
        <f t="shared" ref="B10:N10" si="1">SUM(B6:B8)</f>
        <v>407</v>
      </c>
      <c r="C10" s="279">
        <f t="shared" si="1"/>
        <v>327</v>
      </c>
      <c r="D10" s="279">
        <f t="shared" si="1"/>
        <v>399</v>
      </c>
      <c r="E10" s="279">
        <f t="shared" si="1"/>
        <v>377</v>
      </c>
      <c r="F10" s="279">
        <f t="shared" si="1"/>
        <v>380</v>
      </c>
      <c r="G10" s="279">
        <f t="shared" si="1"/>
        <v>361</v>
      </c>
      <c r="H10" s="279">
        <f t="shared" si="1"/>
        <v>311</v>
      </c>
      <c r="I10" s="279">
        <f t="shared" si="1"/>
        <v>409</v>
      </c>
      <c r="J10" s="278">
        <f t="shared" si="1"/>
        <v>415</v>
      </c>
      <c r="K10" s="278">
        <f t="shared" si="1"/>
        <v>308</v>
      </c>
      <c r="L10" s="278">
        <f t="shared" si="1"/>
        <v>385</v>
      </c>
      <c r="M10" s="278">
        <f t="shared" si="1"/>
        <v>361</v>
      </c>
      <c r="N10" s="277">
        <f t="shared" si="1"/>
        <v>4440</v>
      </c>
      <c r="O10" s="276">
        <f>AVERAGE(B10:M10)</f>
        <v>370</v>
      </c>
      <c r="P10" s="263">
        <f>SUM(P6:P8)</f>
        <v>38.219850219505894</v>
      </c>
    </row>
    <row r="11" spans="1:17" ht="15.75" thickBot="1">
      <c r="A11" s="262"/>
      <c r="B11" s="260"/>
      <c r="C11" s="260"/>
      <c r="D11" s="260"/>
      <c r="E11" s="261"/>
      <c r="F11" s="260"/>
      <c r="G11" s="260"/>
      <c r="H11" s="260"/>
      <c r="I11" s="260"/>
      <c r="J11" s="260"/>
      <c r="K11" s="260"/>
      <c r="L11" s="260"/>
      <c r="M11" s="259"/>
      <c r="N11" s="275"/>
      <c r="O11" s="274"/>
      <c r="P11" s="273"/>
    </row>
    <row r="12" spans="1:17" ht="15.75" thickBot="1">
      <c r="A12" s="351" t="s">
        <v>314</v>
      </c>
      <c r="B12" s="272"/>
      <c r="C12" s="270"/>
      <c r="D12" s="270"/>
      <c r="E12" s="271"/>
      <c r="F12" s="270"/>
      <c r="G12" s="270"/>
      <c r="H12" s="270"/>
      <c r="I12" s="270"/>
      <c r="J12" s="270"/>
      <c r="K12" s="270"/>
      <c r="L12" s="270"/>
      <c r="M12" s="269"/>
      <c r="N12" s="268"/>
      <c r="O12" s="267"/>
      <c r="P12" s="266"/>
    </row>
    <row r="13" spans="1:17" ht="15.75" thickBot="1">
      <c r="A13" s="350" t="s">
        <v>314</v>
      </c>
      <c r="B13" s="364">
        <v>499</v>
      </c>
      <c r="C13" s="365">
        <v>512</v>
      </c>
      <c r="D13" s="366">
        <v>581</v>
      </c>
      <c r="E13" s="365">
        <v>617</v>
      </c>
      <c r="F13" s="365">
        <v>508</v>
      </c>
      <c r="G13" s="365">
        <v>485</v>
      </c>
      <c r="H13" s="365">
        <v>558</v>
      </c>
      <c r="I13" s="365">
        <v>665</v>
      </c>
      <c r="J13" s="365">
        <v>658</v>
      </c>
      <c r="K13" s="365">
        <v>657</v>
      </c>
      <c r="L13" s="365">
        <v>815</v>
      </c>
      <c r="M13" s="367">
        <v>622</v>
      </c>
      <c r="N13" s="265">
        <f>SUM(B13:M13)</f>
        <v>7177</v>
      </c>
      <c r="O13" s="264">
        <f>AVERAGE(B13:M13)</f>
        <v>598.08333333333337</v>
      </c>
      <c r="P13" s="263">
        <f>(N13/N$15)*100</f>
        <v>61.780149780494099</v>
      </c>
    </row>
    <row r="14" spans="1:17" ht="15.75" thickBot="1">
      <c r="A14" s="262"/>
      <c r="B14" s="260"/>
      <c r="C14" s="260"/>
      <c r="D14" s="260"/>
      <c r="E14" s="261"/>
      <c r="F14" s="260"/>
      <c r="G14" s="261"/>
      <c r="H14" s="260"/>
      <c r="I14" s="260"/>
      <c r="J14" s="260"/>
      <c r="K14" s="260"/>
      <c r="L14" s="260"/>
      <c r="M14" s="259"/>
      <c r="N14" s="258"/>
      <c r="O14" s="257"/>
      <c r="P14" s="256"/>
    </row>
    <row r="15" spans="1:17" ht="15.75" thickBot="1">
      <c r="A15" s="255" t="s">
        <v>315</v>
      </c>
      <c r="B15" s="254">
        <f t="shared" ref="B15:N15" si="2">B10+B13</f>
        <v>906</v>
      </c>
      <c r="C15" s="254">
        <f t="shared" si="2"/>
        <v>839</v>
      </c>
      <c r="D15" s="254">
        <f t="shared" si="2"/>
        <v>980</v>
      </c>
      <c r="E15" s="254">
        <f t="shared" si="2"/>
        <v>994</v>
      </c>
      <c r="F15" s="254">
        <f t="shared" si="2"/>
        <v>888</v>
      </c>
      <c r="G15" s="254">
        <f t="shared" si="2"/>
        <v>846</v>
      </c>
      <c r="H15" s="253">
        <f t="shared" si="2"/>
        <v>869</v>
      </c>
      <c r="I15" s="253">
        <f t="shared" si="2"/>
        <v>1074</v>
      </c>
      <c r="J15" s="253">
        <f t="shared" si="2"/>
        <v>1073</v>
      </c>
      <c r="K15" s="253">
        <f t="shared" si="2"/>
        <v>965</v>
      </c>
      <c r="L15" s="253">
        <f t="shared" si="2"/>
        <v>1200</v>
      </c>
      <c r="M15" s="253">
        <f t="shared" si="2"/>
        <v>983</v>
      </c>
      <c r="N15" s="253">
        <f t="shared" si="2"/>
        <v>11617</v>
      </c>
      <c r="O15" s="252">
        <f>AVERAGE(B15:M15)</f>
        <v>968.08333333333337</v>
      </c>
      <c r="P15" s="251">
        <f>SUM(P10:P13)</f>
        <v>100</v>
      </c>
      <c r="Q15" s="250"/>
    </row>
    <row r="16" spans="1:17">
      <c r="I16" s="221"/>
      <c r="J16" s="221"/>
      <c r="K16" s="221"/>
      <c r="L16" s="221"/>
      <c r="M16" s="221"/>
      <c r="N16" s="221"/>
      <c r="O16" s="221"/>
      <c r="P16" s="221"/>
    </row>
    <row r="17" spans="1:16">
      <c r="I17" s="221"/>
      <c r="J17" s="221"/>
      <c r="K17" s="221"/>
      <c r="L17" s="221"/>
      <c r="M17" s="221"/>
      <c r="N17" s="221"/>
      <c r="O17" s="221"/>
      <c r="P17" s="221"/>
    </row>
    <row r="18" spans="1:16">
      <c r="A18" s="221"/>
      <c r="B18" s="221"/>
      <c r="C18" s="221"/>
      <c r="D18" s="221"/>
      <c r="E18" s="221"/>
      <c r="F18" s="221"/>
      <c r="G18" s="221"/>
      <c r="H18" s="221"/>
      <c r="I18" s="221"/>
    </row>
    <row r="19" spans="1:16">
      <c r="A19" s="221"/>
      <c r="B19" s="221"/>
      <c r="C19" s="221"/>
      <c r="D19" s="221"/>
      <c r="E19" s="221"/>
      <c r="F19" s="221"/>
      <c r="G19" s="221"/>
      <c r="H19" s="221"/>
      <c r="I19" s="221"/>
    </row>
    <row r="20" spans="1:16">
      <c r="A20" s="221"/>
      <c r="B20" s="221"/>
      <c r="C20" s="221"/>
      <c r="D20" s="221"/>
      <c r="E20" s="221"/>
      <c r="F20" s="221"/>
      <c r="G20" s="221"/>
      <c r="H20" s="221"/>
      <c r="I20" s="221"/>
    </row>
    <row r="21" spans="1:16">
      <c r="A21" s="221"/>
      <c r="B21" s="221"/>
      <c r="C21" s="221"/>
      <c r="D21" s="221"/>
      <c r="E21" s="221"/>
      <c r="F21" s="221"/>
      <c r="G21" s="221"/>
      <c r="H21" s="221"/>
      <c r="I21" s="221"/>
    </row>
    <row r="22" spans="1:16">
      <c r="A22" s="221"/>
      <c r="B22" s="221"/>
      <c r="C22" s="221"/>
      <c r="D22" s="221"/>
      <c r="E22" s="221"/>
      <c r="F22" s="221"/>
      <c r="G22" s="221"/>
      <c r="H22" s="221"/>
      <c r="I22" s="221"/>
    </row>
    <row r="24" spans="1:16" s="249" customFormat="1"/>
    <row r="25" spans="1:16" s="221" customFormat="1"/>
    <row r="33" ht="17.25" customHeight="1"/>
    <row r="34" ht="93" customHeight="1"/>
    <row r="67" spans="8:8" ht="90" customHeight="1">
      <c r="H67" s="301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41"/>
  <sheetViews>
    <sheetView zoomScale="90" zoomScaleNormal="90" workbookViewId="0">
      <selection activeCell="AE6" sqref="AE6"/>
    </sheetView>
  </sheetViews>
  <sheetFormatPr defaultRowHeight="15"/>
  <cols>
    <col min="1" max="1" width="54.140625" style="32" customWidth="1"/>
    <col min="2" max="2" width="7.5703125" style="32" hidden="1" customWidth="1"/>
    <col min="3" max="3" width="7.7109375" style="32" hidden="1" customWidth="1"/>
    <col min="4" max="4" width="7.140625" style="32" hidden="1" customWidth="1"/>
    <col min="5" max="5" width="7" style="32" hidden="1" customWidth="1"/>
    <col min="6" max="6" width="7.5703125" style="32" hidden="1" customWidth="1"/>
    <col min="7" max="7" width="6.28515625" style="32" hidden="1" customWidth="1"/>
    <col min="8" max="8" width="7" style="32" hidden="1" customWidth="1"/>
    <col min="9" max="9" width="7.5703125" style="32" hidden="1" customWidth="1"/>
    <col min="10" max="10" width="7.140625" style="32" hidden="1" customWidth="1"/>
    <col min="11" max="11" width="7.5703125" style="221" hidden="1" customWidth="1"/>
    <col min="12" max="12" width="7.140625" style="221" hidden="1" customWidth="1"/>
    <col min="13" max="13" width="7.5703125" style="221" hidden="1" customWidth="1"/>
    <col min="14" max="14" width="6.140625" style="221" bestFit="1" customWidth="1"/>
    <col min="15" max="15" width="7.85546875" style="221" customWidth="1"/>
    <col min="16" max="16" width="17.85546875" style="221" customWidth="1"/>
    <col min="17" max="17" width="9.140625" style="32" customWidth="1"/>
    <col min="18" max="16384" width="9.140625" style="32"/>
  </cols>
  <sheetData>
    <row r="1" spans="1:18">
      <c r="A1" s="70" t="s">
        <v>16</v>
      </c>
      <c r="J1" s="68"/>
      <c r="K1" s="68"/>
      <c r="P1" s="248">
        <f>Subprefeituras!B39</f>
        <v>976</v>
      </c>
      <c r="Q1" s="221"/>
      <c r="R1" s="221"/>
    </row>
    <row r="2" spans="1:18">
      <c r="A2" s="70" t="s">
        <v>12</v>
      </c>
      <c r="J2" s="247" t="s">
        <v>316</v>
      </c>
      <c r="K2" s="68"/>
      <c r="Q2" s="221"/>
      <c r="R2" s="221"/>
    </row>
    <row r="3" spans="1:18">
      <c r="A3" s="70"/>
      <c r="J3" s="68"/>
      <c r="K3" s="68"/>
      <c r="Q3" s="221"/>
      <c r="R3" s="221"/>
    </row>
    <row r="4" spans="1:18">
      <c r="A4" s="70" t="s">
        <v>317</v>
      </c>
      <c r="J4" s="68"/>
      <c r="K4" s="68"/>
      <c r="Q4" s="221"/>
      <c r="R4" s="221"/>
    </row>
    <row r="5" spans="1:18" ht="15.75" thickBot="1">
      <c r="J5" s="68"/>
      <c r="K5" s="68"/>
      <c r="Q5" s="221"/>
      <c r="R5" s="221"/>
    </row>
    <row r="6" spans="1:18" ht="45.75" customHeight="1" thickBot="1">
      <c r="A6" s="246" t="s">
        <v>318</v>
      </c>
      <c r="B6" s="368">
        <v>45992</v>
      </c>
      <c r="C6" s="369">
        <v>45962</v>
      </c>
      <c r="D6" s="370">
        <v>45931</v>
      </c>
      <c r="E6" s="368">
        <v>45901</v>
      </c>
      <c r="F6" s="369">
        <v>45870</v>
      </c>
      <c r="G6" s="370">
        <v>45839</v>
      </c>
      <c r="H6" s="368">
        <v>45809</v>
      </c>
      <c r="I6" s="368">
        <v>45778</v>
      </c>
      <c r="J6" s="368">
        <v>45748</v>
      </c>
      <c r="K6" s="368">
        <v>45717</v>
      </c>
      <c r="L6" s="371">
        <v>45689</v>
      </c>
      <c r="M6" s="372">
        <v>45658</v>
      </c>
      <c r="N6" s="245" t="s">
        <v>5</v>
      </c>
      <c r="O6" s="244" t="s">
        <v>3</v>
      </c>
      <c r="P6" s="243" t="s">
        <v>41</v>
      </c>
    </row>
    <row r="7" spans="1:18" ht="15.75" thickBot="1">
      <c r="A7" s="373" t="s">
        <v>319</v>
      </c>
      <c r="B7" s="374">
        <v>61</v>
      </c>
      <c r="C7" s="374">
        <v>60</v>
      </c>
      <c r="D7" s="374">
        <v>121</v>
      </c>
      <c r="E7" s="374">
        <v>115</v>
      </c>
      <c r="F7" s="374">
        <v>82</v>
      </c>
      <c r="G7" s="374">
        <v>88</v>
      </c>
      <c r="H7" s="374">
        <v>107</v>
      </c>
      <c r="I7" s="374">
        <v>139</v>
      </c>
      <c r="J7" s="374">
        <v>139</v>
      </c>
      <c r="K7" s="375">
        <v>109</v>
      </c>
      <c r="L7" s="376">
        <v>101</v>
      </c>
      <c r="M7" s="377">
        <v>78</v>
      </c>
      <c r="N7" s="242">
        <f t="shared" ref="N7:N17" si="0">SUM(B7:M7)</f>
        <v>1200</v>
      </c>
      <c r="O7" s="241">
        <f t="shared" ref="O7:O17" si="1">AVERAGE(B7:M7)</f>
        <v>100</v>
      </c>
      <c r="P7" s="230">
        <f>N7/14150*100</f>
        <v>8.4805653710247348</v>
      </c>
    </row>
    <row r="8" spans="1:18" ht="15.75" thickBot="1">
      <c r="A8" s="378" t="s">
        <v>320</v>
      </c>
      <c r="B8" s="375">
        <v>64</v>
      </c>
      <c r="C8" s="375">
        <v>67</v>
      </c>
      <c r="D8" s="375">
        <v>86</v>
      </c>
      <c r="E8" s="375">
        <v>149</v>
      </c>
      <c r="F8" s="375">
        <v>90</v>
      </c>
      <c r="G8" s="375">
        <v>73</v>
      </c>
      <c r="H8" s="375">
        <v>45</v>
      </c>
      <c r="I8" s="375">
        <v>65</v>
      </c>
      <c r="J8" s="375">
        <v>82</v>
      </c>
      <c r="K8" s="375">
        <v>74</v>
      </c>
      <c r="L8" s="379">
        <v>73</v>
      </c>
      <c r="M8" s="380">
        <v>66</v>
      </c>
      <c r="N8" s="240">
        <f t="shared" si="0"/>
        <v>934</v>
      </c>
      <c r="O8" s="239">
        <f t="shared" si="1"/>
        <v>77.833333333333329</v>
      </c>
      <c r="P8" s="230">
        <f t="shared" ref="P8:P17" si="2">N8/14150*100</f>
        <v>6.6007067137809186</v>
      </c>
    </row>
    <row r="9" spans="1:18" ht="15.75" thickBot="1">
      <c r="A9" s="378" t="s">
        <v>321</v>
      </c>
      <c r="B9" s="375">
        <v>83</v>
      </c>
      <c r="C9" s="375">
        <v>47</v>
      </c>
      <c r="D9" s="375">
        <v>82</v>
      </c>
      <c r="E9" s="375">
        <v>43</v>
      </c>
      <c r="F9" s="375">
        <v>68</v>
      </c>
      <c r="G9" s="375">
        <v>57</v>
      </c>
      <c r="H9" s="375">
        <v>52</v>
      </c>
      <c r="I9" s="375">
        <v>68</v>
      </c>
      <c r="J9" s="375">
        <v>162</v>
      </c>
      <c r="K9" s="375">
        <v>98</v>
      </c>
      <c r="L9" s="379">
        <v>74</v>
      </c>
      <c r="M9" s="380">
        <v>58</v>
      </c>
      <c r="N9" s="240">
        <f t="shared" si="0"/>
        <v>892</v>
      </c>
      <c r="O9" s="239">
        <f t="shared" si="1"/>
        <v>74.333333333333329</v>
      </c>
      <c r="P9" s="230">
        <f t="shared" si="2"/>
        <v>6.3038869257950534</v>
      </c>
    </row>
    <row r="10" spans="1:18" ht="15.75" thickBot="1">
      <c r="A10" s="378" t="s">
        <v>322</v>
      </c>
      <c r="B10" s="375">
        <v>96</v>
      </c>
      <c r="C10" s="375">
        <v>52</v>
      </c>
      <c r="D10" s="375">
        <v>85</v>
      </c>
      <c r="E10" s="375">
        <v>76</v>
      </c>
      <c r="F10" s="375">
        <v>59</v>
      </c>
      <c r="G10" s="375">
        <v>59</v>
      </c>
      <c r="H10" s="375">
        <v>58</v>
      </c>
      <c r="I10" s="375">
        <v>71</v>
      </c>
      <c r="J10" s="375">
        <v>95</v>
      </c>
      <c r="K10" s="375">
        <v>53</v>
      </c>
      <c r="L10" s="379">
        <v>66</v>
      </c>
      <c r="M10" s="380">
        <v>74</v>
      </c>
      <c r="N10" s="240">
        <f t="shared" si="0"/>
        <v>844</v>
      </c>
      <c r="O10" s="239">
        <f t="shared" si="1"/>
        <v>70.333333333333329</v>
      </c>
      <c r="P10" s="230">
        <f t="shared" si="2"/>
        <v>5.9646643109540634</v>
      </c>
    </row>
    <row r="11" spans="1:18" ht="15.75" thickBot="1">
      <c r="A11" s="378" t="s">
        <v>323</v>
      </c>
      <c r="B11" s="375">
        <v>50</v>
      </c>
      <c r="C11" s="375">
        <v>80</v>
      </c>
      <c r="D11" s="375">
        <v>35</v>
      </c>
      <c r="E11" s="375">
        <v>55</v>
      </c>
      <c r="F11" s="375">
        <v>44</v>
      </c>
      <c r="G11" s="375">
        <v>69</v>
      </c>
      <c r="H11" s="375">
        <v>49</v>
      </c>
      <c r="I11" s="375">
        <v>58</v>
      </c>
      <c r="J11" s="375">
        <v>58</v>
      </c>
      <c r="K11" s="375">
        <v>57</v>
      </c>
      <c r="L11" s="379">
        <v>65</v>
      </c>
      <c r="M11" s="380">
        <v>70</v>
      </c>
      <c r="N11" s="240">
        <f t="shared" si="0"/>
        <v>690</v>
      </c>
      <c r="O11" s="239">
        <f t="shared" si="1"/>
        <v>57.5</v>
      </c>
      <c r="P11" s="230">
        <f t="shared" si="2"/>
        <v>4.8763250883392226</v>
      </c>
    </row>
    <row r="12" spans="1:18" ht="15.75" thickBot="1">
      <c r="A12" s="378" t="s">
        <v>324</v>
      </c>
      <c r="B12" s="375">
        <v>29</v>
      </c>
      <c r="C12" s="375">
        <v>37</v>
      </c>
      <c r="D12" s="375">
        <v>35</v>
      </c>
      <c r="E12" s="375">
        <v>58</v>
      </c>
      <c r="F12" s="375">
        <v>70</v>
      </c>
      <c r="G12" s="375">
        <v>52</v>
      </c>
      <c r="H12" s="375">
        <v>62</v>
      </c>
      <c r="I12" s="375">
        <v>51</v>
      </c>
      <c r="J12" s="375">
        <v>74</v>
      </c>
      <c r="K12" s="375">
        <v>82</v>
      </c>
      <c r="L12" s="379">
        <v>75</v>
      </c>
      <c r="M12" s="380">
        <v>65</v>
      </c>
      <c r="N12" s="240">
        <f t="shared" si="0"/>
        <v>690</v>
      </c>
      <c r="O12" s="239">
        <f t="shared" si="1"/>
        <v>57.5</v>
      </c>
      <c r="P12" s="230">
        <f t="shared" si="2"/>
        <v>4.8763250883392226</v>
      </c>
    </row>
    <row r="13" spans="1:18" ht="15.75" thickBot="1">
      <c r="A13" s="378" t="s">
        <v>325</v>
      </c>
      <c r="B13" s="375">
        <v>35</v>
      </c>
      <c r="C13" s="375">
        <v>35</v>
      </c>
      <c r="D13" s="375">
        <v>53</v>
      </c>
      <c r="E13" s="375">
        <v>48</v>
      </c>
      <c r="F13" s="375">
        <v>59</v>
      </c>
      <c r="G13" s="375">
        <v>54</v>
      </c>
      <c r="H13" s="375">
        <v>51</v>
      </c>
      <c r="I13" s="375">
        <v>66</v>
      </c>
      <c r="J13" s="375">
        <v>60</v>
      </c>
      <c r="K13" s="375">
        <v>51</v>
      </c>
      <c r="L13" s="379">
        <v>52</v>
      </c>
      <c r="M13" s="380">
        <v>65</v>
      </c>
      <c r="N13" s="240">
        <f t="shared" si="0"/>
        <v>629</v>
      </c>
      <c r="O13" s="239">
        <f t="shared" si="1"/>
        <v>52.416666666666664</v>
      </c>
      <c r="P13" s="230">
        <f t="shared" si="2"/>
        <v>4.4452296819787982</v>
      </c>
    </row>
    <row r="14" spans="1:18" ht="15.75" thickBot="1">
      <c r="A14" s="378" t="s">
        <v>326</v>
      </c>
      <c r="B14" s="375">
        <v>34</v>
      </c>
      <c r="C14" s="375">
        <v>41</v>
      </c>
      <c r="D14" s="375">
        <v>44</v>
      </c>
      <c r="E14" s="375">
        <v>44</v>
      </c>
      <c r="F14" s="375">
        <v>46</v>
      </c>
      <c r="G14" s="375">
        <v>55</v>
      </c>
      <c r="H14" s="375">
        <v>35</v>
      </c>
      <c r="I14" s="375">
        <v>58</v>
      </c>
      <c r="J14" s="375">
        <v>51</v>
      </c>
      <c r="K14" s="375">
        <v>53</v>
      </c>
      <c r="L14" s="379">
        <v>58</v>
      </c>
      <c r="M14" s="380">
        <v>68</v>
      </c>
      <c r="N14" s="240">
        <f t="shared" si="0"/>
        <v>587</v>
      </c>
      <c r="O14" s="239">
        <f t="shared" si="1"/>
        <v>48.916666666666664</v>
      </c>
      <c r="P14" s="230">
        <f t="shared" si="2"/>
        <v>4.1484098939929321</v>
      </c>
    </row>
    <row r="15" spans="1:18" ht="15.75" thickBot="1">
      <c r="A15" s="378" t="s">
        <v>327</v>
      </c>
      <c r="B15" s="375">
        <v>35</v>
      </c>
      <c r="C15" s="375">
        <v>33</v>
      </c>
      <c r="D15" s="375">
        <v>51</v>
      </c>
      <c r="E15" s="375">
        <v>42</v>
      </c>
      <c r="F15" s="375">
        <v>49</v>
      </c>
      <c r="G15" s="375">
        <v>46</v>
      </c>
      <c r="H15" s="375">
        <v>54</v>
      </c>
      <c r="I15" s="375">
        <v>67</v>
      </c>
      <c r="J15" s="375">
        <v>64</v>
      </c>
      <c r="K15" s="375">
        <v>37</v>
      </c>
      <c r="L15" s="379">
        <v>50</v>
      </c>
      <c r="M15" s="380">
        <v>55</v>
      </c>
      <c r="N15" s="240">
        <f t="shared" si="0"/>
        <v>583</v>
      </c>
      <c r="O15" s="239">
        <f t="shared" si="1"/>
        <v>48.583333333333336</v>
      </c>
      <c r="P15" s="230">
        <f t="shared" si="2"/>
        <v>4.1201413427561837</v>
      </c>
    </row>
    <row r="16" spans="1:18" ht="15.75" thickBot="1">
      <c r="A16" s="378" t="s">
        <v>328</v>
      </c>
      <c r="B16" s="375">
        <v>26</v>
      </c>
      <c r="C16" s="375">
        <v>39</v>
      </c>
      <c r="D16" s="375">
        <v>48</v>
      </c>
      <c r="E16" s="375">
        <v>47</v>
      </c>
      <c r="F16" s="375">
        <v>45</v>
      </c>
      <c r="G16" s="375">
        <v>47</v>
      </c>
      <c r="H16" s="375">
        <v>62</v>
      </c>
      <c r="I16" s="375">
        <v>53</v>
      </c>
      <c r="J16" s="375">
        <v>42</v>
      </c>
      <c r="K16" s="375">
        <v>48</v>
      </c>
      <c r="L16" s="379">
        <v>54</v>
      </c>
      <c r="M16" s="381">
        <v>54</v>
      </c>
      <c r="N16" s="238">
        <f t="shared" si="0"/>
        <v>565</v>
      </c>
      <c r="O16" s="237">
        <f t="shared" si="1"/>
        <v>47.083333333333336</v>
      </c>
      <c r="P16" s="230">
        <f t="shared" si="2"/>
        <v>3.9929328621908131</v>
      </c>
    </row>
    <row r="17" spans="1:33" ht="15.75" thickBot="1">
      <c r="A17" s="236" t="s">
        <v>5</v>
      </c>
      <c r="B17" s="235">
        <f t="shared" ref="B17:M17" si="3">SUM(B7:B16)</f>
        <v>513</v>
      </c>
      <c r="C17" s="234">
        <f t="shared" si="3"/>
        <v>491</v>
      </c>
      <c r="D17" s="234">
        <f t="shared" si="3"/>
        <v>640</v>
      </c>
      <c r="E17" s="234">
        <f t="shared" si="3"/>
        <v>677</v>
      </c>
      <c r="F17" s="234">
        <f t="shared" si="3"/>
        <v>612</v>
      </c>
      <c r="G17" s="234">
        <f t="shared" si="3"/>
        <v>600</v>
      </c>
      <c r="H17" s="234">
        <f t="shared" si="3"/>
        <v>575</v>
      </c>
      <c r="I17" s="234">
        <f t="shared" si="3"/>
        <v>696</v>
      </c>
      <c r="J17" s="234">
        <f t="shared" si="3"/>
        <v>827</v>
      </c>
      <c r="K17" s="234">
        <f t="shared" si="3"/>
        <v>662</v>
      </c>
      <c r="L17" s="234">
        <f t="shared" si="3"/>
        <v>668</v>
      </c>
      <c r="M17" s="233">
        <f t="shared" si="3"/>
        <v>653</v>
      </c>
      <c r="N17" s="232">
        <f t="shared" si="0"/>
        <v>7614</v>
      </c>
      <c r="O17" s="231">
        <f t="shared" si="1"/>
        <v>634.5</v>
      </c>
      <c r="P17" s="230">
        <f t="shared" si="2"/>
        <v>53.809187279151949</v>
      </c>
    </row>
    <row r="18" spans="1:33" s="68" customFormat="1">
      <c r="A18" s="189" t="s">
        <v>52</v>
      </c>
      <c r="N18" s="229"/>
      <c r="P18" s="228">
        <f>100-P17</f>
        <v>46.190812720848051</v>
      </c>
    </row>
    <row r="19" spans="1:33">
      <c r="A19" s="222"/>
      <c r="B19" s="225"/>
      <c r="C19" s="225"/>
      <c r="D19" s="225"/>
      <c r="E19" s="222"/>
      <c r="F19" s="222"/>
      <c r="G19" s="222"/>
      <c r="H19" s="222"/>
      <c r="I19" s="222"/>
      <c r="J19" s="222"/>
      <c r="N19" s="227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</row>
    <row r="20" spans="1:33">
      <c r="A20" s="222"/>
      <c r="B20" s="225"/>
      <c r="C20" s="225"/>
      <c r="D20" s="225"/>
      <c r="E20" s="222"/>
      <c r="F20" s="222"/>
      <c r="G20" s="222"/>
      <c r="H20" s="222"/>
      <c r="I20" s="222"/>
      <c r="J20" s="222"/>
      <c r="Q20" s="224"/>
      <c r="R20" s="223"/>
      <c r="S20" s="226"/>
      <c r="T20" s="223"/>
      <c r="U20" s="223"/>
      <c r="V20" s="223"/>
      <c r="W20" s="223"/>
      <c r="X20" s="223"/>
      <c r="Y20" s="223"/>
      <c r="Z20" s="223"/>
      <c r="AA20" s="223"/>
      <c r="AB20" s="223"/>
      <c r="AC20" s="226"/>
      <c r="AD20" s="223"/>
      <c r="AE20" s="223"/>
      <c r="AF20" s="165"/>
      <c r="AG20" s="166"/>
    </row>
    <row r="21" spans="1:33">
      <c r="A21" s="222"/>
      <c r="B21" s="225"/>
      <c r="C21" s="225"/>
      <c r="D21" s="225"/>
      <c r="E21" s="222"/>
      <c r="F21" s="222"/>
      <c r="G21" s="222"/>
      <c r="H21" s="222"/>
      <c r="I21" s="222"/>
      <c r="J21" s="222"/>
      <c r="Q21" s="224"/>
      <c r="R21" s="223"/>
      <c r="S21" s="226"/>
      <c r="T21" s="223"/>
      <c r="U21" s="223"/>
      <c r="V21" s="223"/>
      <c r="W21" s="223"/>
      <c r="X21" s="223"/>
      <c r="Y21" s="223"/>
      <c r="Z21" s="223"/>
      <c r="AA21" s="223"/>
      <c r="AB21" s="223"/>
      <c r="AC21" s="226"/>
      <c r="AD21" s="223"/>
      <c r="AE21" s="223"/>
      <c r="AF21" s="165"/>
      <c r="AG21" s="166"/>
    </row>
    <row r="22" spans="1:33">
      <c r="A22" s="222"/>
      <c r="B22" s="225"/>
      <c r="C22" s="225"/>
      <c r="D22" s="225"/>
      <c r="E22" s="222"/>
      <c r="F22" s="222"/>
      <c r="G22" s="222"/>
      <c r="H22" s="222"/>
      <c r="I22" s="222"/>
      <c r="J22" s="222"/>
      <c r="Q22" s="222"/>
      <c r="R22" s="222"/>
      <c r="S22" s="222"/>
      <c r="T22" s="222"/>
      <c r="U22" s="224"/>
      <c r="V22" s="223"/>
      <c r="W22" s="223"/>
      <c r="X22" s="223"/>
      <c r="Y22" s="223"/>
      <c r="Z22" s="223"/>
      <c r="AA22" s="223"/>
      <c r="AB22" s="51"/>
      <c r="AC22" s="223"/>
      <c r="AD22" s="223"/>
      <c r="AE22" s="223"/>
      <c r="AF22" s="165"/>
      <c r="AG22" s="166"/>
    </row>
    <row r="23" spans="1:33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Q23" s="222"/>
      <c r="R23" s="222"/>
      <c r="S23" s="222"/>
      <c r="T23" s="222"/>
      <c r="U23" s="224"/>
      <c r="V23" s="223"/>
      <c r="W23" s="223"/>
      <c r="X23" s="223"/>
      <c r="Y23" s="223"/>
      <c r="Z23" s="223"/>
      <c r="AA23" s="223"/>
      <c r="AB23" s="51"/>
      <c r="AC23" s="223"/>
      <c r="AD23" s="223"/>
      <c r="AE23" s="223"/>
      <c r="AF23" s="165"/>
      <c r="AG23" s="166"/>
    </row>
    <row r="24" spans="1:33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Q24" s="222"/>
      <c r="R24" s="222"/>
      <c r="S24" s="222"/>
      <c r="T24" s="222"/>
      <c r="U24" s="224"/>
      <c r="V24" s="223"/>
      <c r="W24" s="223"/>
      <c r="X24" s="223"/>
      <c r="Y24" s="223"/>
      <c r="Z24" s="223"/>
      <c r="AA24" s="223"/>
      <c r="AB24" s="51"/>
      <c r="AC24" s="223"/>
      <c r="AD24" s="223"/>
      <c r="AE24" s="223"/>
      <c r="AF24" s="165"/>
      <c r="AG24" s="166"/>
    </row>
    <row r="25" spans="1:33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Q25" s="222"/>
      <c r="R25" s="222"/>
      <c r="S25" s="222"/>
      <c r="T25" s="222"/>
      <c r="U25" s="224"/>
      <c r="V25" s="223"/>
      <c r="W25" s="223"/>
      <c r="X25" s="223"/>
      <c r="Y25" s="223"/>
      <c r="Z25" s="223"/>
      <c r="AA25" s="223"/>
      <c r="AB25" s="51"/>
      <c r="AC25" s="223"/>
      <c r="AD25" s="223"/>
      <c r="AE25" s="223"/>
      <c r="AF25" s="165"/>
      <c r="AG25" s="166"/>
    </row>
    <row r="26" spans="1:33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Q26" s="222"/>
      <c r="R26" s="222"/>
      <c r="S26" s="222"/>
      <c r="T26" s="222"/>
      <c r="U26" s="224"/>
      <c r="V26" s="223"/>
      <c r="W26" s="223"/>
      <c r="X26" s="223"/>
      <c r="Y26" s="223"/>
      <c r="Z26" s="223"/>
      <c r="AA26" s="223"/>
      <c r="AB26" s="51"/>
      <c r="AC26" s="223"/>
      <c r="AD26" s="223"/>
      <c r="AE26" s="223"/>
      <c r="AF26" s="165"/>
      <c r="AG26" s="166"/>
    </row>
    <row r="27" spans="1:33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Q27" s="222"/>
      <c r="R27" s="222"/>
      <c r="S27" s="222"/>
      <c r="T27" s="222"/>
      <c r="U27" s="224"/>
      <c r="V27" s="223"/>
      <c r="W27" s="223"/>
      <c r="X27" s="223"/>
      <c r="Y27" s="223"/>
      <c r="Z27" s="223"/>
      <c r="AA27" s="223"/>
      <c r="AB27" s="51"/>
      <c r="AC27" s="223"/>
      <c r="AD27" s="223"/>
      <c r="AE27" s="223"/>
      <c r="AF27" s="165"/>
      <c r="AG27" s="166"/>
    </row>
    <row r="28" spans="1:33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Q28" s="222"/>
      <c r="R28" s="222"/>
      <c r="S28" s="222"/>
      <c r="T28" s="222"/>
      <c r="U28" s="224"/>
      <c r="V28" s="223"/>
      <c r="W28" s="223"/>
      <c r="X28" s="223"/>
      <c r="Y28" s="223"/>
      <c r="Z28" s="223"/>
      <c r="AA28" s="223"/>
      <c r="AB28" s="51"/>
      <c r="AC28" s="223"/>
      <c r="AD28" s="223"/>
      <c r="AE28" s="223"/>
      <c r="AF28" s="165"/>
      <c r="AG28" s="166"/>
    </row>
    <row r="29" spans="1:33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Q29" s="222"/>
      <c r="R29" s="222"/>
      <c r="S29" s="222"/>
      <c r="T29" s="222"/>
      <c r="U29" s="224"/>
      <c r="V29" s="223"/>
      <c r="W29" s="223"/>
      <c r="X29" s="223"/>
      <c r="Y29" s="223"/>
      <c r="Z29" s="223"/>
      <c r="AA29" s="223"/>
      <c r="AB29" s="51"/>
      <c r="AC29" s="223"/>
      <c r="AD29" s="223"/>
      <c r="AE29" s="223"/>
      <c r="AF29" s="165"/>
      <c r="AG29" s="166"/>
    </row>
    <row r="30" spans="1:33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</row>
    <row r="31" spans="1:33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</row>
    <row r="32" spans="1:33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</row>
    <row r="33" spans="1:31">
      <c r="A33" s="222"/>
      <c r="B33" s="222"/>
      <c r="C33" s="222"/>
      <c r="D33" s="222"/>
      <c r="E33" s="222"/>
      <c r="F33" s="222"/>
      <c r="G33" s="222"/>
      <c r="H33" s="222"/>
      <c r="I33" s="222"/>
      <c r="J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</row>
    <row r="34" spans="1:31">
      <c r="A34" s="222"/>
      <c r="B34" s="222"/>
      <c r="C34" s="222"/>
      <c r="D34" s="222"/>
      <c r="E34" s="222"/>
      <c r="F34" s="222"/>
      <c r="G34" s="222"/>
      <c r="H34" s="222"/>
      <c r="I34" s="222"/>
      <c r="J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</row>
    <row r="35" spans="1:31">
      <c r="A35" s="222"/>
      <c r="B35" s="222"/>
      <c r="C35" s="222"/>
      <c r="D35" s="222"/>
      <c r="E35" s="222"/>
      <c r="F35" s="222"/>
      <c r="G35" s="222"/>
      <c r="H35" s="222"/>
      <c r="I35" s="222"/>
      <c r="J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</row>
    <row r="36" spans="1:31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</row>
    <row r="37" spans="1:31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</row>
    <row r="38" spans="1:31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</row>
    <row r="39" spans="1:31">
      <c r="A39" s="222"/>
      <c r="B39" s="222"/>
      <c r="C39" s="222"/>
      <c r="D39" s="222"/>
      <c r="E39" s="222"/>
      <c r="F39" s="222"/>
      <c r="G39" s="222"/>
      <c r="H39" s="222"/>
      <c r="I39" s="222"/>
      <c r="J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</row>
    <row r="40" spans="1:31">
      <c r="A40" s="222"/>
      <c r="B40" s="222"/>
      <c r="C40" s="222"/>
      <c r="D40" s="222"/>
      <c r="E40" s="222"/>
      <c r="F40" s="222"/>
      <c r="G40" s="222"/>
      <c r="H40" s="222"/>
      <c r="I40" s="222"/>
      <c r="J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</row>
    <row r="41" spans="1:31">
      <c r="A41" s="222"/>
      <c r="B41" s="222"/>
      <c r="C41" s="222"/>
      <c r="D41" s="222"/>
      <c r="E41" s="222"/>
      <c r="F41" s="222"/>
      <c r="G41" s="222"/>
      <c r="H41" s="222"/>
      <c r="I41" s="222"/>
      <c r="J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2"/>
  <sheetViews>
    <sheetView zoomScale="90" zoomScaleNormal="90" workbookViewId="0">
      <selection activeCell="T31" sqref="T31"/>
    </sheetView>
  </sheetViews>
  <sheetFormatPr defaultRowHeight="15"/>
  <cols>
    <col min="1" max="1" width="33.5703125" style="202" customWidth="1"/>
    <col min="2" max="3" width="6.85546875" style="32" bestFit="1" customWidth="1"/>
    <col min="4" max="4" width="6.42578125" style="32" bestFit="1" customWidth="1"/>
    <col min="5" max="5" width="6.5703125" style="126" customWidth="1"/>
    <col min="6" max="6" width="7" style="124" bestFit="1" customWidth="1"/>
    <col min="7" max="7" width="5.85546875" style="124" bestFit="1" customWidth="1"/>
    <col min="8" max="8" width="6.42578125" style="124" bestFit="1" customWidth="1"/>
    <col min="9" max="9" width="7" style="124" bestFit="1" customWidth="1"/>
    <col min="10" max="10" width="6.5703125" style="201" bestFit="1" customWidth="1"/>
    <col min="11" max="11" width="7.140625" style="124" bestFit="1" customWidth="1"/>
    <col min="12" max="12" width="6.28515625" style="124" bestFit="1" customWidth="1"/>
    <col min="13" max="13" width="6.42578125" style="32" bestFit="1" customWidth="1"/>
    <col min="14" max="14" width="6.7109375" style="32" bestFit="1" customWidth="1"/>
    <col min="15" max="15" width="7.140625" style="200" customWidth="1"/>
    <col min="16" max="16" width="14.5703125" style="32" customWidth="1"/>
    <col min="17" max="17" width="9.140625" style="32" customWidth="1"/>
    <col min="18" max="16384" width="9.140625" style="32"/>
  </cols>
  <sheetData>
    <row r="1" spans="1:16">
      <c r="A1" s="219" t="s">
        <v>16</v>
      </c>
      <c r="B1" s="163"/>
      <c r="C1" s="163"/>
      <c r="D1" s="163"/>
      <c r="E1" s="164"/>
      <c r="F1" s="183"/>
      <c r="G1" s="183"/>
    </row>
    <row r="2" spans="1:16">
      <c r="A2" s="182" t="s">
        <v>12</v>
      </c>
      <c r="B2" s="70"/>
      <c r="C2" s="70"/>
      <c r="D2" s="70"/>
      <c r="E2" s="42"/>
      <c r="F2" s="69"/>
      <c r="G2" s="69"/>
    </row>
    <row r="3" spans="1:16">
      <c r="A3" s="182"/>
      <c r="B3" s="70"/>
      <c r="C3" s="70"/>
      <c r="D3" s="70"/>
      <c r="E3" s="42"/>
      <c r="F3" s="69"/>
      <c r="G3" s="69"/>
    </row>
    <row r="4" spans="1:16" ht="31.5">
      <c r="A4" s="220" t="s">
        <v>329</v>
      </c>
      <c r="B4" s="70"/>
      <c r="C4" s="70"/>
      <c r="D4" s="70"/>
      <c r="E4" s="42"/>
      <c r="F4" s="69"/>
      <c r="G4" s="69"/>
    </row>
    <row r="5" spans="1:16" ht="15.75" thickBot="1"/>
    <row r="6" spans="1:16" ht="39.75" thickBot="1">
      <c r="A6" s="218" t="s">
        <v>318</v>
      </c>
      <c r="B6" s="382">
        <v>45992</v>
      </c>
      <c r="C6" s="383">
        <v>45962</v>
      </c>
      <c r="D6" s="384">
        <v>45931</v>
      </c>
      <c r="E6" s="382">
        <v>45901</v>
      </c>
      <c r="F6" s="383">
        <v>45870</v>
      </c>
      <c r="G6" s="384">
        <v>45839</v>
      </c>
      <c r="H6" s="382">
        <v>45809</v>
      </c>
      <c r="I6" s="382">
        <v>45778</v>
      </c>
      <c r="J6" s="382">
        <v>45748</v>
      </c>
      <c r="K6" s="382">
        <v>45717</v>
      </c>
      <c r="L6" s="382">
        <v>45689</v>
      </c>
      <c r="M6" s="383">
        <v>45658</v>
      </c>
      <c r="N6" s="129" t="s">
        <v>5</v>
      </c>
      <c r="O6" s="129" t="s">
        <v>3</v>
      </c>
      <c r="P6" s="217" t="s">
        <v>330</v>
      </c>
    </row>
    <row r="7" spans="1:16">
      <c r="A7" s="373" t="s">
        <v>331</v>
      </c>
      <c r="B7" s="385">
        <v>19</v>
      </c>
      <c r="C7" s="374">
        <v>22</v>
      </c>
      <c r="D7" s="374">
        <v>27</v>
      </c>
      <c r="E7" s="374">
        <v>20</v>
      </c>
      <c r="F7" s="374">
        <v>16</v>
      </c>
      <c r="G7" s="374">
        <v>31</v>
      </c>
      <c r="H7" s="374">
        <v>23</v>
      </c>
      <c r="I7" s="374">
        <v>29</v>
      </c>
      <c r="J7" s="374">
        <v>36</v>
      </c>
      <c r="K7" s="375">
        <v>33</v>
      </c>
      <c r="L7" s="374">
        <v>34</v>
      </c>
      <c r="M7" s="386">
        <v>18</v>
      </c>
      <c r="N7" s="216">
        <f t="shared" ref="N7:N38" si="0">SUM(B7:M7)</f>
        <v>308</v>
      </c>
      <c r="O7" s="215">
        <f t="shared" ref="O7:O39" si="1">AVERAGE(B7:M7)</f>
        <v>25.666666666666668</v>
      </c>
      <c r="P7" s="214">
        <f t="shared" ref="P7:P38" si="2">N7/$N$39*100</f>
        <v>2.1766784452296819</v>
      </c>
    </row>
    <row r="8" spans="1:16">
      <c r="A8" s="378" t="s">
        <v>321</v>
      </c>
      <c r="B8" s="387">
        <v>83</v>
      </c>
      <c r="C8" s="375">
        <v>47</v>
      </c>
      <c r="D8" s="375">
        <v>82</v>
      </c>
      <c r="E8" s="375">
        <v>43</v>
      </c>
      <c r="F8" s="375">
        <v>68</v>
      </c>
      <c r="G8" s="375">
        <v>57</v>
      </c>
      <c r="H8" s="375">
        <v>52</v>
      </c>
      <c r="I8" s="375">
        <v>68</v>
      </c>
      <c r="J8" s="375">
        <v>162</v>
      </c>
      <c r="K8" s="375">
        <v>98</v>
      </c>
      <c r="L8" s="375">
        <v>74</v>
      </c>
      <c r="M8" s="388">
        <v>58</v>
      </c>
      <c r="N8" s="213">
        <f t="shared" si="0"/>
        <v>892</v>
      </c>
      <c r="O8" s="212">
        <f t="shared" si="1"/>
        <v>74.333333333333329</v>
      </c>
      <c r="P8" s="209">
        <f t="shared" si="2"/>
        <v>6.3038869257950534</v>
      </c>
    </row>
    <row r="9" spans="1:16">
      <c r="A9" s="378" t="s">
        <v>328</v>
      </c>
      <c r="B9" s="387">
        <v>26</v>
      </c>
      <c r="C9" s="375">
        <v>39</v>
      </c>
      <c r="D9" s="375">
        <v>48</v>
      </c>
      <c r="E9" s="375">
        <v>47</v>
      </c>
      <c r="F9" s="375">
        <v>45</v>
      </c>
      <c r="G9" s="375">
        <v>47</v>
      </c>
      <c r="H9" s="375">
        <v>62</v>
      </c>
      <c r="I9" s="375">
        <v>53</v>
      </c>
      <c r="J9" s="375">
        <v>42</v>
      </c>
      <c r="K9" s="375">
        <v>48</v>
      </c>
      <c r="L9" s="375">
        <v>54</v>
      </c>
      <c r="M9" s="388">
        <v>54</v>
      </c>
      <c r="N9" s="213">
        <f t="shared" si="0"/>
        <v>565</v>
      </c>
      <c r="O9" s="212">
        <f t="shared" si="1"/>
        <v>47.083333333333336</v>
      </c>
      <c r="P9" s="209">
        <f t="shared" si="2"/>
        <v>3.9929328621908131</v>
      </c>
    </row>
    <row r="10" spans="1:16">
      <c r="A10" s="378" t="s">
        <v>332</v>
      </c>
      <c r="B10" s="387">
        <v>38</v>
      </c>
      <c r="C10" s="375">
        <v>50</v>
      </c>
      <c r="D10" s="375">
        <v>33</v>
      </c>
      <c r="E10" s="375">
        <v>40</v>
      </c>
      <c r="F10" s="375">
        <v>37</v>
      </c>
      <c r="G10" s="375">
        <v>38</v>
      </c>
      <c r="H10" s="375">
        <v>32</v>
      </c>
      <c r="I10" s="375">
        <v>38</v>
      </c>
      <c r="J10" s="375">
        <v>38</v>
      </c>
      <c r="K10" s="375">
        <v>43</v>
      </c>
      <c r="L10" s="375">
        <v>46</v>
      </c>
      <c r="M10" s="388">
        <v>39</v>
      </c>
      <c r="N10" s="213">
        <f t="shared" si="0"/>
        <v>472</v>
      </c>
      <c r="O10" s="212">
        <f t="shared" si="1"/>
        <v>39.333333333333336</v>
      </c>
      <c r="P10" s="209">
        <f t="shared" si="2"/>
        <v>3.3356890459363955</v>
      </c>
    </row>
    <row r="11" spans="1:16">
      <c r="A11" s="378" t="s">
        <v>333</v>
      </c>
      <c r="B11" s="387">
        <v>26</v>
      </c>
      <c r="C11" s="375">
        <v>33</v>
      </c>
      <c r="D11" s="375">
        <v>26</v>
      </c>
      <c r="E11" s="375">
        <v>32</v>
      </c>
      <c r="F11" s="375">
        <v>34</v>
      </c>
      <c r="G11" s="375">
        <v>24</v>
      </c>
      <c r="H11" s="375">
        <v>25</v>
      </c>
      <c r="I11" s="375">
        <v>37</v>
      </c>
      <c r="J11" s="375">
        <v>34</v>
      </c>
      <c r="K11" s="375">
        <v>41</v>
      </c>
      <c r="L11" s="375">
        <v>34</v>
      </c>
      <c r="M11" s="388">
        <v>40</v>
      </c>
      <c r="N11" s="213">
        <f t="shared" si="0"/>
        <v>386</v>
      </c>
      <c r="O11" s="212">
        <f t="shared" si="1"/>
        <v>32.166666666666664</v>
      </c>
      <c r="P11" s="209">
        <f t="shared" si="2"/>
        <v>2.7279151943462896</v>
      </c>
    </row>
    <row r="12" spans="1:16">
      <c r="A12" s="378" t="s">
        <v>334</v>
      </c>
      <c r="B12" s="387">
        <v>30</v>
      </c>
      <c r="C12" s="375">
        <v>38</v>
      </c>
      <c r="D12" s="375">
        <v>22</v>
      </c>
      <c r="E12" s="375">
        <v>28</v>
      </c>
      <c r="F12" s="375">
        <v>35</v>
      </c>
      <c r="G12" s="375">
        <v>29</v>
      </c>
      <c r="H12" s="375">
        <v>23</v>
      </c>
      <c r="I12" s="375">
        <v>42</v>
      </c>
      <c r="J12" s="375">
        <v>28</v>
      </c>
      <c r="K12" s="375">
        <v>41</v>
      </c>
      <c r="L12" s="375">
        <v>35</v>
      </c>
      <c r="M12" s="388">
        <v>22</v>
      </c>
      <c r="N12" s="213">
        <f t="shared" si="0"/>
        <v>373</v>
      </c>
      <c r="O12" s="212">
        <f t="shared" si="1"/>
        <v>31.083333333333332</v>
      </c>
      <c r="P12" s="209">
        <f t="shared" si="2"/>
        <v>2.6360424028268552</v>
      </c>
    </row>
    <row r="13" spans="1:16">
      <c r="A13" s="378" t="s">
        <v>335</v>
      </c>
      <c r="B13" s="387">
        <v>5</v>
      </c>
      <c r="C13" s="375">
        <v>5</v>
      </c>
      <c r="D13" s="375">
        <v>6</v>
      </c>
      <c r="E13" s="375">
        <v>1</v>
      </c>
      <c r="F13" s="375">
        <v>5</v>
      </c>
      <c r="G13" s="375">
        <v>4</v>
      </c>
      <c r="H13" s="375">
        <v>8</v>
      </c>
      <c r="I13" s="375">
        <v>6</v>
      </c>
      <c r="J13" s="375">
        <v>6</v>
      </c>
      <c r="K13" s="375">
        <v>5</v>
      </c>
      <c r="L13" s="375">
        <v>9</v>
      </c>
      <c r="M13" s="388">
        <v>8</v>
      </c>
      <c r="N13" s="213">
        <f t="shared" si="0"/>
        <v>68</v>
      </c>
      <c r="O13" s="212">
        <f t="shared" si="1"/>
        <v>5.666666666666667</v>
      </c>
      <c r="P13" s="209">
        <f t="shared" si="2"/>
        <v>0.48056537102473496</v>
      </c>
    </row>
    <row r="14" spans="1:16">
      <c r="A14" s="378" t="s">
        <v>336</v>
      </c>
      <c r="B14" s="387">
        <v>7</v>
      </c>
      <c r="C14" s="375">
        <v>2</v>
      </c>
      <c r="D14" s="375">
        <v>15</v>
      </c>
      <c r="E14" s="375">
        <v>11</v>
      </c>
      <c r="F14" s="375">
        <v>4</v>
      </c>
      <c r="G14" s="375">
        <v>7</v>
      </c>
      <c r="H14" s="375">
        <v>8</v>
      </c>
      <c r="I14" s="375">
        <v>10</v>
      </c>
      <c r="J14" s="375">
        <v>12</v>
      </c>
      <c r="K14" s="375">
        <v>10</v>
      </c>
      <c r="L14" s="375">
        <v>13</v>
      </c>
      <c r="M14" s="388">
        <v>10</v>
      </c>
      <c r="N14" s="213">
        <f t="shared" si="0"/>
        <v>109</v>
      </c>
      <c r="O14" s="212">
        <f t="shared" si="1"/>
        <v>9.0833333333333339</v>
      </c>
      <c r="P14" s="209">
        <f t="shared" si="2"/>
        <v>0.77031802120141346</v>
      </c>
    </row>
    <row r="15" spans="1:16">
      <c r="A15" s="378" t="s">
        <v>337</v>
      </c>
      <c r="B15" s="387">
        <v>23</v>
      </c>
      <c r="C15" s="375">
        <v>15</v>
      </c>
      <c r="D15" s="375">
        <v>21</v>
      </c>
      <c r="E15" s="375">
        <v>21</v>
      </c>
      <c r="F15" s="375">
        <v>22</v>
      </c>
      <c r="G15" s="375">
        <v>26</v>
      </c>
      <c r="H15" s="375">
        <v>13</v>
      </c>
      <c r="I15" s="375">
        <v>17</v>
      </c>
      <c r="J15" s="375">
        <v>17</v>
      </c>
      <c r="K15" s="375">
        <v>20</v>
      </c>
      <c r="L15" s="375">
        <v>29</v>
      </c>
      <c r="M15" s="388">
        <v>19</v>
      </c>
      <c r="N15" s="213">
        <f t="shared" si="0"/>
        <v>243</v>
      </c>
      <c r="O15" s="212">
        <f t="shared" si="1"/>
        <v>20.25</v>
      </c>
      <c r="P15" s="209">
        <f t="shared" si="2"/>
        <v>1.7173144876325086</v>
      </c>
    </row>
    <row r="16" spans="1:16">
      <c r="A16" s="378" t="s">
        <v>338</v>
      </c>
      <c r="B16" s="387">
        <v>13</v>
      </c>
      <c r="C16" s="375">
        <v>7</v>
      </c>
      <c r="D16" s="375">
        <v>12</v>
      </c>
      <c r="E16" s="375">
        <v>19</v>
      </c>
      <c r="F16" s="375">
        <v>10</v>
      </c>
      <c r="G16" s="375">
        <v>25</v>
      </c>
      <c r="H16" s="375">
        <v>13</v>
      </c>
      <c r="I16" s="375">
        <v>12</v>
      </c>
      <c r="J16" s="375">
        <v>12</v>
      </c>
      <c r="K16" s="375">
        <v>22</v>
      </c>
      <c r="L16" s="375">
        <v>14</v>
      </c>
      <c r="M16" s="388">
        <v>15</v>
      </c>
      <c r="N16" s="213">
        <f t="shared" si="0"/>
        <v>174</v>
      </c>
      <c r="O16" s="212">
        <f t="shared" si="1"/>
        <v>14.5</v>
      </c>
      <c r="P16" s="209">
        <f t="shared" si="2"/>
        <v>1.2296819787985867</v>
      </c>
    </row>
    <row r="17" spans="1:20">
      <c r="A17" s="378" t="s">
        <v>322</v>
      </c>
      <c r="B17" s="387">
        <v>96</v>
      </c>
      <c r="C17" s="375">
        <v>52</v>
      </c>
      <c r="D17" s="375">
        <v>85</v>
      </c>
      <c r="E17" s="375">
        <v>76</v>
      </c>
      <c r="F17" s="375">
        <v>59</v>
      </c>
      <c r="G17" s="375">
        <v>59</v>
      </c>
      <c r="H17" s="375">
        <v>58</v>
      </c>
      <c r="I17" s="375">
        <v>71</v>
      </c>
      <c r="J17" s="375">
        <v>95</v>
      </c>
      <c r="K17" s="375">
        <v>53</v>
      </c>
      <c r="L17" s="375">
        <v>66</v>
      </c>
      <c r="M17" s="388">
        <v>74</v>
      </c>
      <c r="N17" s="213">
        <f t="shared" si="0"/>
        <v>844</v>
      </c>
      <c r="O17" s="212">
        <f t="shared" si="1"/>
        <v>70.333333333333329</v>
      </c>
      <c r="P17" s="209">
        <f t="shared" si="2"/>
        <v>5.9646643109540634</v>
      </c>
    </row>
    <row r="18" spans="1:20">
      <c r="A18" s="378" t="s">
        <v>339</v>
      </c>
      <c r="B18" s="387">
        <v>18</v>
      </c>
      <c r="C18" s="375">
        <v>15</v>
      </c>
      <c r="D18" s="375">
        <v>18</v>
      </c>
      <c r="E18" s="375">
        <v>25</v>
      </c>
      <c r="F18" s="375">
        <v>25</v>
      </c>
      <c r="G18" s="375">
        <v>23</v>
      </c>
      <c r="H18" s="375">
        <v>25</v>
      </c>
      <c r="I18" s="375">
        <v>40</v>
      </c>
      <c r="J18" s="375">
        <v>24</v>
      </c>
      <c r="K18" s="375">
        <v>22</v>
      </c>
      <c r="L18" s="375">
        <v>21</v>
      </c>
      <c r="M18" s="388">
        <v>28</v>
      </c>
      <c r="N18" s="213">
        <f t="shared" si="0"/>
        <v>284</v>
      </c>
      <c r="O18" s="212">
        <f t="shared" si="1"/>
        <v>23.666666666666668</v>
      </c>
      <c r="P18" s="209">
        <f t="shared" si="2"/>
        <v>2.0070671378091873</v>
      </c>
    </row>
    <row r="19" spans="1:20">
      <c r="A19" s="378" t="s">
        <v>326</v>
      </c>
      <c r="B19" s="387">
        <v>34</v>
      </c>
      <c r="C19" s="375">
        <v>41</v>
      </c>
      <c r="D19" s="375">
        <v>44</v>
      </c>
      <c r="E19" s="375">
        <v>44</v>
      </c>
      <c r="F19" s="375">
        <v>46</v>
      </c>
      <c r="G19" s="375">
        <v>55</v>
      </c>
      <c r="H19" s="375">
        <v>35</v>
      </c>
      <c r="I19" s="375">
        <v>58</v>
      </c>
      <c r="J19" s="375">
        <v>51</v>
      </c>
      <c r="K19" s="375">
        <v>53</v>
      </c>
      <c r="L19" s="375">
        <v>58</v>
      </c>
      <c r="M19" s="388">
        <v>68</v>
      </c>
      <c r="N19" s="213">
        <f t="shared" si="0"/>
        <v>587</v>
      </c>
      <c r="O19" s="212">
        <f t="shared" si="1"/>
        <v>48.916666666666664</v>
      </c>
      <c r="P19" s="209">
        <f t="shared" si="2"/>
        <v>4.1484098939929321</v>
      </c>
    </row>
    <row r="20" spans="1:20">
      <c r="A20" s="378" t="s">
        <v>340</v>
      </c>
      <c r="B20" s="387">
        <v>13</v>
      </c>
      <c r="C20" s="375">
        <v>18</v>
      </c>
      <c r="D20" s="375">
        <v>22</v>
      </c>
      <c r="E20" s="375">
        <v>12</v>
      </c>
      <c r="F20" s="375">
        <v>15</v>
      </c>
      <c r="G20" s="375">
        <v>10</v>
      </c>
      <c r="H20" s="375">
        <v>8</v>
      </c>
      <c r="I20" s="375">
        <v>15</v>
      </c>
      <c r="J20" s="375">
        <v>22</v>
      </c>
      <c r="K20" s="375">
        <v>18</v>
      </c>
      <c r="L20" s="375">
        <v>32</v>
      </c>
      <c r="M20" s="388">
        <v>26</v>
      </c>
      <c r="N20" s="213">
        <f t="shared" si="0"/>
        <v>211</v>
      </c>
      <c r="O20" s="212">
        <f t="shared" si="1"/>
        <v>17.583333333333332</v>
      </c>
      <c r="P20" s="209">
        <f t="shared" si="2"/>
        <v>1.4911660777385158</v>
      </c>
    </row>
    <row r="21" spans="1:20">
      <c r="A21" s="378" t="s">
        <v>341</v>
      </c>
      <c r="B21" s="387">
        <v>21</v>
      </c>
      <c r="C21" s="375">
        <v>16</v>
      </c>
      <c r="D21" s="375">
        <v>26</v>
      </c>
      <c r="E21" s="375">
        <v>25</v>
      </c>
      <c r="F21" s="375">
        <v>28</v>
      </c>
      <c r="G21" s="375">
        <v>39</v>
      </c>
      <c r="H21" s="375">
        <v>31</v>
      </c>
      <c r="I21" s="375">
        <v>42</v>
      </c>
      <c r="J21" s="375">
        <v>30</v>
      </c>
      <c r="K21" s="375">
        <v>37</v>
      </c>
      <c r="L21" s="375">
        <v>41</v>
      </c>
      <c r="M21" s="388">
        <v>40</v>
      </c>
      <c r="N21" s="213">
        <f t="shared" si="0"/>
        <v>376</v>
      </c>
      <c r="O21" s="212">
        <f t="shared" si="1"/>
        <v>31.333333333333332</v>
      </c>
      <c r="P21" s="209">
        <f t="shared" si="2"/>
        <v>2.6572438162544167</v>
      </c>
      <c r="Q21" s="167"/>
      <c r="T21" s="46"/>
    </row>
    <row r="22" spans="1:20">
      <c r="A22" s="378" t="s">
        <v>320</v>
      </c>
      <c r="B22" s="387">
        <v>64</v>
      </c>
      <c r="C22" s="375">
        <v>67</v>
      </c>
      <c r="D22" s="375">
        <v>86</v>
      </c>
      <c r="E22" s="375">
        <v>149</v>
      </c>
      <c r="F22" s="375">
        <v>90</v>
      </c>
      <c r="G22" s="375">
        <v>73</v>
      </c>
      <c r="H22" s="375">
        <v>45</v>
      </c>
      <c r="I22" s="375">
        <v>65</v>
      </c>
      <c r="J22" s="375">
        <v>82</v>
      </c>
      <c r="K22" s="375">
        <v>74</v>
      </c>
      <c r="L22" s="375">
        <v>73</v>
      </c>
      <c r="M22" s="388">
        <v>66</v>
      </c>
      <c r="N22" s="213">
        <f t="shared" si="0"/>
        <v>934</v>
      </c>
      <c r="O22" s="212">
        <f t="shared" si="1"/>
        <v>77.833333333333329</v>
      </c>
      <c r="P22" s="209">
        <f t="shared" si="2"/>
        <v>6.6007067137809186</v>
      </c>
      <c r="Q22" s="167"/>
      <c r="T22" s="46"/>
    </row>
    <row r="23" spans="1:20">
      <c r="A23" s="378" t="s">
        <v>342</v>
      </c>
      <c r="B23" s="387">
        <v>23</v>
      </c>
      <c r="C23" s="375">
        <v>15</v>
      </c>
      <c r="D23" s="375">
        <v>26</v>
      </c>
      <c r="E23" s="375">
        <v>34</v>
      </c>
      <c r="F23" s="375">
        <v>18</v>
      </c>
      <c r="G23" s="375">
        <v>19</v>
      </c>
      <c r="H23" s="375">
        <v>21</v>
      </c>
      <c r="I23" s="375">
        <v>34</v>
      </c>
      <c r="J23" s="375">
        <v>31</v>
      </c>
      <c r="K23" s="375">
        <v>30</v>
      </c>
      <c r="L23" s="375">
        <v>30</v>
      </c>
      <c r="M23" s="388">
        <v>21</v>
      </c>
      <c r="N23" s="213">
        <f t="shared" si="0"/>
        <v>302</v>
      </c>
      <c r="O23" s="212">
        <f t="shared" si="1"/>
        <v>25.166666666666668</v>
      </c>
      <c r="P23" s="209">
        <f t="shared" si="2"/>
        <v>2.1342756183745584</v>
      </c>
      <c r="Q23" s="167"/>
      <c r="T23" s="46"/>
    </row>
    <row r="24" spans="1:20">
      <c r="A24" s="378" t="s">
        <v>325</v>
      </c>
      <c r="B24" s="387">
        <v>35</v>
      </c>
      <c r="C24" s="375">
        <v>35</v>
      </c>
      <c r="D24" s="375">
        <v>53</v>
      </c>
      <c r="E24" s="375">
        <v>48</v>
      </c>
      <c r="F24" s="375">
        <v>59</v>
      </c>
      <c r="G24" s="375">
        <v>54</v>
      </c>
      <c r="H24" s="375">
        <v>51</v>
      </c>
      <c r="I24" s="375">
        <v>66</v>
      </c>
      <c r="J24" s="375">
        <v>60</v>
      </c>
      <c r="K24" s="375">
        <v>51</v>
      </c>
      <c r="L24" s="375">
        <v>52</v>
      </c>
      <c r="M24" s="388">
        <v>65</v>
      </c>
      <c r="N24" s="213">
        <f t="shared" si="0"/>
        <v>629</v>
      </c>
      <c r="O24" s="212">
        <f t="shared" si="1"/>
        <v>52.416666666666664</v>
      </c>
      <c r="P24" s="209">
        <f t="shared" si="2"/>
        <v>4.4452296819787982</v>
      </c>
      <c r="Q24" s="167"/>
      <c r="T24" s="46"/>
    </row>
    <row r="25" spans="1:20">
      <c r="A25" s="378" t="s">
        <v>343</v>
      </c>
      <c r="B25" s="387">
        <v>11</v>
      </c>
      <c r="C25" s="375">
        <v>5</v>
      </c>
      <c r="D25" s="375">
        <v>13</v>
      </c>
      <c r="E25" s="375">
        <v>7</v>
      </c>
      <c r="F25" s="375">
        <v>17</v>
      </c>
      <c r="G25" s="375">
        <v>9</v>
      </c>
      <c r="H25" s="375">
        <v>6</v>
      </c>
      <c r="I25" s="375">
        <v>11</v>
      </c>
      <c r="J25" s="375">
        <v>46</v>
      </c>
      <c r="K25" s="375">
        <v>14</v>
      </c>
      <c r="L25" s="375">
        <v>25</v>
      </c>
      <c r="M25" s="388">
        <v>12</v>
      </c>
      <c r="N25" s="213">
        <f t="shared" si="0"/>
        <v>176</v>
      </c>
      <c r="O25" s="212">
        <f t="shared" si="1"/>
        <v>14.666666666666666</v>
      </c>
      <c r="P25" s="209">
        <f t="shared" si="2"/>
        <v>1.2438162544169611</v>
      </c>
      <c r="Q25" s="167"/>
      <c r="T25" s="46"/>
    </row>
    <row r="26" spans="1:20">
      <c r="A26" s="378" t="s">
        <v>323</v>
      </c>
      <c r="B26" s="387">
        <v>50</v>
      </c>
      <c r="C26" s="375">
        <v>80</v>
      </c>
      <c r="D26" s="375">
        <v>35</v>
      </c>
      <c r="E26" s="375">
        <v>55</v>
      </c>
      <c r="F26" s="375">
        <v>44</v>
      </c>
      <c r="G26" s="375">
        <v>69</v>
      </c>
      <c r="H26" s="375">
        <v>49</v>
      </c>
      <c r="I26" s="375">
        <v>58</v>
      </c>
      <c r="J26" s="375">
        <v>58</v>
      </c>
      <c r="K26" s="375">
        <v>57</v>
      </c>
      <c r="L26" s="375">
        <v>65</v>
      </c>
      <c r="M26" s="388">
        <v>70</v>
      </c>
      <c r="N26" s="213">
        <f t="shared" si="0"/>
        <v>690</v>
      </c>
      <c r="O26" s="212">
        <f t="shared" si="1"/>
        <v>57.5</v>
      </c>
      <c r="P26" s="209">
        <f t="shared" si="2"/>
        <v>4.8763250883392226</v>
      </c>
      <c r="Q26" s="167"/>
      <c r="T26" s="46"/>
    </row>
    <row r="27" spans="1:20">
      <c r="A27" s="378" t="s">
        <v>344</v>
      </c>
      <c r="B27" s="387">
        <v>4</v>
      </c>
      <c r="C27" s="375">
        <v>2</v>
      </c>
      <c r="D27" s="375">
        <v>7</v>
      </c>
      <c r="E27" s="375">
        <v>5</v>
      </c>
      <c r="F27" s="375">
        <v>9</v>
      </c>
      <c r="G27" s="375">
        <v>5</v>
      </c>
      <c r="H27" s="375">
        <v>6</v>
      </c>
      <c r="I27" s="375">
        <v>6</v>
      </c>
      <c r="J27" s="375">
        <v>7</v>
      </c>
      <c r="K27" s="375">
        <v>5</v>
      </c>
      <c r="L27" s="375">
        <v>7</v>
      </c>
      <c r="M27" s="388">
        <v>8</v>
      </c>
      <c r="N27" s="213">
        <f t="shared" si="0"/>
        <v>71</v>
      </c>
      <c r="O27" s="212">
        <f t="shared" si="1"/>
        <v>5.916666666666667</v>
      </c>
      <c r="P27" s="209">
        <f t="shared" si="2"/>
        <v>0.50176678445229683</v>
      </c>
      <c r="Q27" s="167"/>
      <c r="T27" s="46"/>
    </row>
    <row r="28" spans="1:20">
      <c r="A28" s="378" t="s">
        <v>327</v>
      </c>
      <c r="B28" s="387">
        <v>35</v>
      </c>
      <c r="C28" s="375">
        <v>33</v>
      </c>
      <c r="D28" s="375">
        <v>51</v>
      </c>
      <c r="E28" s="375">
        <v>42</v>
      </c>
      <c r="F28" s="375">
        <v>49</v>
      </c>
      <c r="G28" s="375">
        <v>46</v>
      </c>
      <c r="H28" s="375">
        <v>54</v>
      </c>
      <c r="I28" s="375">
        <v>67</v>
      </c>
      <c r="J28" s="375">
        <v>64</v>
      </c>
      <c r="K28" s="375">
        <v>37</v>
      </c>
      <c r="L28" s="375">
        <v>50</v>
      </c>
      <c r="M28" s="388">
        <v>55</v>
      </c>
      <c r="N28" s="213">
        <f t="shared" si="0"/>
        <v>583</v>
      </c>
      <c r="O28" s="212">
        <f t="shared" si="1"/>
        <v>48.583333333333336</v>
      </c>
      <c r="P28" s="209">
        <f t="shared" si="2"/>
        <v>4.1201413427561837</v>
      </c>
      <c r="Q28" s="167"/>
      <c r="T28" s="46"/>
    </row>
    <row r="29" spans="1:20">
      <c r="A29" s="378" t="s">
        <v>324</v>
      </c>
      <c r="B29" s="387">
        <v>29</v>
      </c>
      <c r="C29" s="375">
        <v>37</v>
      </c>
      <c r="D29" s="375">
        <v>35</v>
      </c>
      <c r="E29" s="375">
        <v>58</v>
      </c>
      <c r="F29" s="375">
        <v>70</v>
      </c>
      <c r="G29" s="375">
        <v>52</v>
      </c>
      <c r="H29" s="375">
        <v>62</v>
      </c>
      <c r="I29" s="375">
        <v>51</v>
      </c>
      <c r="J29" s="375">
        <v>74</v>
      </c>
      <c r="K29" s="375">
        <v>82</v>
      </c>
      <c r="L29" s="375">
        <v>75</v>
      </c>
      <c r="M29" s="388">
        <v>65</v>
      </c>
      <c r="N29" s="213">
        <f t="shared" si="0"/>
        <v>690</v>
      </c>
      <c r="O29" s="212">
        <f t="shared" si="1"/>
        <v>57.5</v>
      </c>
      <c r="P29" s="209">
        <f t="shared" si="2"/>
        <v>4.8763250883392226</v>
      </c>
      <c r="Q29" s="167"/>
      <c r="T29" s="46"/>
    </row>
    <row r="30" spans="1:20">
      <c r="A30" s="378" t="s">
        <v>345</v>
      </c>
      <c r="B30" s="387">
        <v>36</v>
      </c>
      <c r="C30" s="375">
        <v>27</v>
      </c>
      <c r="D30" s="375">
        <v>46</v>
      </c>
      <c r="E30" s="375">
        <v>39</v>
      </c>
      <c r="F30" s="375">
        <v>42</v>
      </c>
      <c r="G30" s="375">
        <v>44</v>
      </c>
      <c r="H30" s="375">
        <v>44</v>
      </c>
      <c r="I30" s="375">
        <v>64</v>
      </c>
      <c r="J30" s="375">
        <v>48</v>
      </c>
      <c r="K30" s="375">
        <v>60</v>
      </c>
      <c r="L30" s="375">
        <v>47</v>
      </c>
      <c r="M30" s="388">
        <v>58</v>
      </c>
      <c r="N30" s="213">
        <f t="shared" si="0"/>
        <v>555</v>
      </c>
      <c r="O30" s="212">
        <f t="shared" si="1"/>
        <v>46.25</v>
      </c>
      <c r="P30" s="209">
        <f t="shared" si="2"/>
        <v>3.9222614840989398</v>
      </c>
      <c r="Q30" s="167"/>
      <c r="T30" s="46"/>
    </row>
    <row r="31" spans="1:20">
      <c r="A31" s="378" t="s">
        <v>346</v>
      </c>
      <c r="B31" s="387">
        <v>43</v>
      </c>
      <c r="C31" s="375">
        <v>33</v>
      </c>
      <c r="D31" s="375">
        <v>67</v>
      </c>
      <c r="E31" s="375">
        <v>49</v>
      </c>
      <c r="F31" s="375">
        <v>47</v>
      </c>
      <c r="G31" s="375">
        <v>50</v>
      </c>
      <c r="H31" s="375">
        <v>44</v>
      </c>
      <c r="I31" s="375">
        <v>36</v>
      </c>
      <c r="J31" s="375">
        <v>47</v>
      </c>
      <c r="K31" s="375">
        <v>54</v>
      </c>
      <c r="L31" s="375">
        <v>44</v>
      </c>
      <c r="M31" s="388">
        <v>51</v>
      </c>
      <c r="N31" s="213">
        <f t="shared" si="0"/>
        <v>565</v>
      </c>
      <c r="O31" s="212">
        <f t="shared" si="1"/>
        <v>47.083333333333336</v>
      </c>
      <c r="P31" s="209">
        <f t="shared" si="2"/>
        <v>3.9929328621908131</v>
      </c>
      <c r="Q31" s="167"/>
      <c r="T31" s="46"/>
    </row>
    <row r="32" spans="1:20">
      <c r="A32" s="378" t="s">
        <v>347</v>
      </c>
      <c r="B32" s="387">
        <v>15</v>
      </c>
      <c r="C32" s="375">
        <v>14</v>
      </c>
      <c r="D32" s="375">
        <v>17</v>
      </c>
      <c r="E32" s="375">
        <v>26</v>
      </c>
      <c r="F32" s="375">
        <v>16</v>
      </c>
      <c r="G32" s="375">
        <v>19</v>
      </c>
      <c r="H32" s="375">
        <v>23</v>
      </c>
      <c r="I32" s="375">
        <v>34</v>
      </c>
      <c r="J32" s="375">
        <v>28</v>
      </c>
      <c r="K32" s="375">
        <v>27</v>
      </c>
      <c r="L32" s="375">
        <v>39</v>
      </c>
      <c r="M32" s="388">
        <v>38</v>
      </c>
      <c r="N32" s="213">
        <f t="shared" si="0"/>
        <v>296</v>
      </c>
      <c r="O32" s="212">
        <f t="shared" si="1"/>
        <v>24.666666666666668</v>
      </c>
      <c r="P32" s="209">
        <f t="shared" si="2"/>
        <v>2.0918727915194344</v>
      </c>
      <c r="Q32" s="167"/>
      <c r="T32" s="46"/>
    </row>
    <row r="33" spans="1:20">
      <c r="A33" s="378" t="s">
        <v>348</v>
      </c>
      <c r="B33" s="387">
        <v>15</v>
      </c>
      <c r="C33" s="375">
        <v>16</v>
      </c>
      <c r="D33" s="375">
        <v>8</v>
      </c>
      <c r="E33" s="375">
        <v>15</v>
      </c>
      <c r="F33" s="375">
        <v>23</v>
      </c>
      <c r="G33" s="375">
        <v>17</v>
      </c>
      <c r="H33" s="375">
        <v>14</v>
      </c>
      <c r="I33" s="375">
        <v>26</v>
      </c>
      <c r="J33" s="375">
        <v>15</v>
      </c>
      <c r="K33" s="375">
        <v>18</v>
      </c>
      <c r="L33" s="375">
        <v>13</v>
      </c>
      <c r="M33" s="388">
        <v>26</v>
      </c>
      <c r="N33" s="213">
        <f t="shared" si="0"/>
        <v>206</v>
      </c>
      <c r="O33" s="212">
        <f t="shared" si="1"/>
        <v>17.166666666666668</v>
      </c>
      <c r="P33" s="209">
        <f t="shared" si="2"/>
        <v>1.4558303886925794</v>
      </c>
      <c r="Q33" s="167"/>
      <c r="T33" s="46"/>
    </row>
    <row r="34" spans="1:20">
      <c r="A34" s="378" t="s">
        <v>349</v>
      </c>
      <c r="B34" s="387">
        <v>9</v>
      </c>
      <c r="C34" s="375">
        <v>9</v>
      </c>
      <c r="D34" s="375">
        <v>19</v>
      </c>
      <c r="E34" s="375">
        <v>9</v>
      </c>
      <c r="F34" s="375">
        <v>10</v>
      </c>
      <c r="G34" s="375">
        <v>17</v>
      </c>
      <c r="H34" s="375">
        <v>27</v>
      </c>
      <c r="I34" s="375">
        <v>5</v>
      </c>
      <c r="J34" s="375">
        <v>13</v>
      </c>
      <c r="K34" s="375">
        <v>10</v>
      </c>
      <c r="L34" s="375">
        <v>12</v>
      </c>
      <c r="M34" s="388">
        <v>24</v>
      </c>
      <c r="N34" s="213">
        <f t="shared" si="0"/>
        <v>164</v>
      </c>
      <c r="O34" s="212">
        <f t="shared" si="1"/>
        <v>13.666666666666666</v>
      </c>
      <c r="P34" s="209">
        <f t="shared" si="2"/>
        <v>1.1590106007067138</v>
      </c>
      <c r="Q34" s="167"/>
      <c r="T34" s="46"/>
    </row>
    <row r="35" spans="1:20">
      <c r="A35" s="378" t="s">
        <v>319</v>
      </c>
      <c r="B35" s="387">
        <v>61</v>
      </c>
      <c r="C35" s="375">
        <v>60</v>
      </c>
      <c r="D35" s="375">
        <v>121</v>
      </c>
      <c r="E35" s="375">
        <v>115</v>
      </c>
      <c r="F35" s="375">
        <v>82</v>
      </c>
      <c r="G35" s="375">
        <v>88</v>
      </c>
      <c r="H35" s="375">
        <v>107</v>
      </c>
      <c r="I35" s="375">
        <v>139</v>
      </c>
      <c r="J35" s="375">
        <v>139</v>
      </c>
      <c r="K35" s="375">
        <v>109</v>
      </c>
      <c r="L35" s="375">
        <v>101</v>
      </c>
      <c r="M35" s="388">
        <v>78</v>
      </c>
      <c r="N35" s="213">
        <f t="shared" si="0"/>
        <v>1200</v>
      </c>
      <c r="O35" s="212">
        <f t="shared" si="1"/>
        <v>100</v>
      </c>
      <c r="P35" s="209">
        <f t="shared" si="2"/>
        <v>8.4805653710247348</v>
      </c>
      <c r="Q35" s="167"/>
      <c r="T35" s="46"/>
    </row>
    <row r="36" spans="1:20">
      <c r="A36" s="378" t="s">
        <v>350</v>
      </c>
      <c r="B36" s="387">
        <v>22</v>
      </c>
      <c r="C36" s="375">
        <v>35</v>
      </c>
      <c r="D36" s="375">
        <v>33</v>
      </c>
      <c r="E36" s="375">
        <v>36</v>
      </c>
      <c r="F36" s="375">
        <v>27</v>
      </c>
      <c r="G36" s="375">
        <v>33</v>
      </c>
      <c r="H36" s="375">
        <v>32</v>
      </c>
      <c r="I36" s="375">
        <v>37</v>
      </c>
      <c r="J36" s="375">
        <v>43</v>
      </c>
      <c r="K36" s="375">
        <v>42</v>
      </c>
      <c r="L36" s="375">
        <v>36</v>
      </c>
      <c r="M36" s="388">
        <v>38</v>
      </c>
      <c r="N36" s="213">
        <f t="shared" si="0"/>
        <v>414</v>
      </c>
      <c r="O36" s="212">
        <f t="shared" si="1"/>
        <v>34.5</v>
      </c>
      <c r="P36" s="209">
        <f t="shared" si="2"/>
        <v>2.9257950530035335</v>
      </c>
      <c r="Q36" s="167"/>
      <c r="T36" s="46"/>
    </row>
    <row r="37" spans="1:20">
      <c r="A37" s="378" t="s">
        <v>351</v>
      </c>
      <c r="B37" s="387">
        <v>48</v>
      </c>
      <c r="C37" s="375">
        <v>32</v>
      </c>
      <c r="D37" s="375">
        <v>44</v>
      </c>
      <c r="E37" s="375">
        <v>37</v>
      </c>
      <c r="F37" s="375">
        <v>33</v>
      </c>
      <c r="G37" s="375">
        <v>46</v>
      </c>
      <c r="H37" s="375">
        <v>30</v>
      </c>
      <c r="I37" s="375">
        <v>41</v>
      </c>
      <c r="J37" s="375">
        <v>57</v>
      </c>
      <c r="K37" s="375">
        <v>56</v>
      </c>
      <c r="L37" s="375">
        <v>50</v>
      </c>
      <c r="M37" s="388">
        <v>42</v>
      </c>
      <c r="N37" s="213">
        <f t="shared" si="0"/>
        <v>516</v>
      </c>
      <c r="O37" s="212">
        <f t="shared" si="1"/>
        <v>43</v>
      </c>
      <c r="P37" s="209">
        <f t="shared" si="2"/>
        <v>3.6466431095406358</v>
      </c>
      <c r="Q37" s="167"/>
      <c r="T37" s="46"/>
    </row>
    <row r="38" spans="1:20" ht="15.75" thickBot="1">
      <c r="A38" s="389" t="s">
        <v>352</v>
      </c>
      <c r="B38" s="390">
        <v>24</v>
      </c>
      <c r="C38" s="391">
        <v>22</v>
      </c>
      <c r="D38" s="391">
        <v>10</v>
      </c>
      <c r="E38" s="391">
        <v>21</v>
      </c>
      <c r="F38" s="391">
        <v>15</v>
      </c>
      <c r="G38" s="391">
        <v>38</v>
      </c>
      <c r="H38" s="391">
        <v>11</v>
      </c>
      <c r="I38" s="391">
        <v>29</v>
      </c>
      <c r="J38" s="391">
        <v>21</v>
      </c>
      <c r="K38" s="375">
        <v>27</v>
      </c>
      <c r="L38" s="391">
        <v>25</v>
      </c>
      <c r="M38" s="392">
        <v>24</v>
      </c>
      <c r="N38" s="211">
        <f t="shared" si="0"/>
        <v>267</v>
      </c>
      <c r="O38" s="210">
        <f t="shared" si="1"/>
        <v>22.25</v>
      </c>
      <c r="P38" s="209">
        <f t="shared" si="2"/>
        <v>1.8869257950530036</v>
      </c>
      <c r="Q38" s="167"/>
      <c r="T38" s="46"/>
    </row>
    <row r="39" spans="1:20" ht="15.75" thickBot="1">
      <c r="A39" s="208" t="s">
        <v>5</v>
      </c>
      <c r="B39" s="207">
        <f t="shared" ref="B39:N39" si="3">SUM(B7:B38)</f>
        <v>976</v>
      </c>
      <c r="C39" s="207">
        <f t="shared" si="3"/>
        <v>922</v>
      </c>
      <c r="D39" s="207">
        <f t="shared" si="3"/>
        <v>1158</v>
      </c>
      <c r="E39" s="207">
        <f t="shared" si="3"/>
        <v>1189</v>
      </c>
      <c r="F39" s="207">
        <f t="shared" si="3"/>
        <v>1100</v>
      </c>
      <c r="G39" s="207">
        <f t="shared" si="3"/>
        <v>1153</v>
      </c>
      <c r="H39" s="207">
        <f t="shared" si="3"/>
        <v>1042</v>
      </c>
      <c r="I39" s="207">
        <f t="shared" si="3"/>
        <v>1307</v>
      </c>
      <c r="J39" s="207">
        <f t="shared" si="3"/>
        <v>1442</v>
      </c>
      <c r="K39" s="207">
        <f t="shared" si="3"/>
        <v>1297</v>
      </c>
      <c r="L39" s="207">
        <f t="shared" si="3"/>
        <v>1304</v>
      </c>
      <c r="M39" s="206">
        <f t="shared" si="3"/>
        <v>1260</v>
      </c>
      <c r="N39" s="205">
        <f t="shared" si="3"/>
        <v>14150</v>
      </c>
      <c r="O39" s="204">
        <f t="shared" si="1"/>
        <v>1179.1666666666667</v>
      </c>
      <c r="P39" s="203">
        <f>SUM(P7:P38)</f>
        <v>100</v>
      </c>
      <c r="Q39" s="167"/>
      <c r="T39" s="46"/>
    </row>
    <row r="40" spans="1:20">
      <c r="Q40" s="167"/>
      <c r="T40" s="46"/>
    </row>
    <row r="41" spans="1:20">
      <c r="Q41" s="167"/>
      <c r="T41" s="46"/>
    </row>
    <row r="42" spans="1:20">
      <c r="Q42" s="167"/>
      <c r="T42" s="46"/>
    </row>
    <row r="43" spans="1:20">
      <c r="Q43" s="167"/>
      <c r="T43" s="46"/>
    </row>
    <row r="44" spans="1:20">
      <c r="Q44" s="167"/>
      <c r="T44" s="46"/>
    </row>
    <row r="45" spans="1:20">
      <c r="Q45" s="167"/>
      <c r="T45" s="46"/>
    </row>
    <row r="46" spans="1:20">
      <c r="Q46" s="167"/>
      <c r="T46" s="46"/>
    </row>
    <row r="47" spans="1:20">
      <c r="Q47" s="167"/>
      <c r="T47" s="46"/>
    </row>
    <row r="48" spans="1:20">
      <c r="Q48" s="167"/>
      <c r="T48" s="46"/>
    </row>
    <row r="49" spans="17:20">
      <c r="Q49" s="167"/>
      <c r="T49" s="46"/>
    </row>
    <row r="50" spans="17:20">
      <c r="Q50" s="167"/>
      <c r="T50" s="46"/>
    </row>
    <row r="51" spans="17:20">
      <c r="Q51" s="167"/>
      <c r="T51" s="46"/>
    </row>
    <row r="52" spans="17:20">
      <c r="Q52" s="167"/>
      <c r="T52" s="46"/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</dc:creator>
  <cp:keywords/>
  <dc:description/>
  <cp:lastModifiedBy>Bianca Marli Siqueira de Freitas</cp:lastModifiedBy>
  <cp:revision/>
  <dcterms:created xsi:type="dcterms:W3CDTF">2015-01-18T20:40:06Z</dcterms:created>
  <dcterms:modified xsi:type="dcterms:W3CDTF">2026-01-23T14:14:19Z</dcterms:modified>
  <cp:category/>
  <cp:contentStatus/>
</cp:coreProperties>
</file>