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Marcio Ramires\Desktop\trabalhando Julho\"/>
    </mc:Choice>
  </mc:AlternateContent>
  <bookViews>
    <workbookView xWindow="0" yWindow="0" windowWidth="19140" windowHeight="6900" tabRatio="961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JUL_2025" sheetId="24" r:id="rId7"/>
    <sheet name="10+_Assuntos_2025" sheetId="5" r:id="rId8"/>
    <sheet name="Assuntos-variação_10_mais_2025" sheetId="6" r:id="rId9"/>
    <sheet name="10_ASSUNTOS+_Assuntos_JUL_25" sheetId="8" r:id="rId10"/>
    <sheet name="UNIDADES" sheetId="9" r:id="rId11"/>
    <sheet name="10+_UNIDADES_2025" sheetId="10" r:id="rId12"/>
    <sheet name="Unidades_variação_10_mais_2025" sheetId="11" r:id="rId13"/>
    <sheet name="10+_Unidades_JUL_25" sheetId="13" r:id="rId14"/>
    <sheet name="Subprefeituras_2025" sheetId="14" r:id="rId15"/>
    <sheet name="10+_SUB's_2025" sheetId="15" r:id="rId16"/>
    <sheet name="Subs_-Variação_10_mais_2025" sheetId="16" r:id="rId17"/>
    <sheet name="10+_Subprefeituras_JUL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0" hidden="1">Alteração_de_Processo!$E$15:$E$22</definedName>
    <definedName name="_xlchart.1" hidden="1">Alteração_de_Processo!$F$15:$F$22</definedName>
    <definedName name="_xlchart.2" hidden="1">Alteração_de_Processo!$E$15:$E$22</definedName>
    <definedName name="_xlchart.3" hidden="1">Alteração_de_Processo!$F$15:$F$22</definedName>
    <definedName name="_xlchart.4" hidden="1">Alteração_de_Processo!$E$15:$E$22</definedName>
    <definedName name="_xlchart.5" hidden="1">Alteração_de_Processo!$F$15:$F$22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 l="1"/>
  <c r="O13" i="9" l="1"/>
  <c r="C12" i="19" l="1"/>
  <c r="N117" i="19"/>
  <c r="G102" i="19"/>
  <c r="N39" i="19"/>
  <c r="O39" i="19"/>
  <c r="N61" i="19"/>
  <c r="O61" i="19"/>
  <c r="N4" i="41" l="1"/>
  <c r="N11" i="41"/>
  <c r="N11" i="42"/>
  <c r="N11" i="40"/>
  <c r="D77" i="39" l="1"/>
  <c r="D11" i="39" l="1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5" i="39"/>
  <c r="D6" i="39"/>
  <c r="D7" i="39"/>
  <c r="D8" i="39"/>
  <c r="D9" i="39"/>
  <c r="D10" i="39"/>
  <c r="G15" i="18"/>
  <c r="P7" i="18" l="1"/>
  <c r="P6" i="18"/>
  <c r="G10" i="18"/>
  <c r="G9" i="18"/>
  <c r="F22" i="22" l="1"/>
  <c r="C21" i="22"/>
  <c r="G17" i="15"/>
  <c r="G37" i="14"/>
  <c r="L25" i="13"/>
  <c r="B17" i="13"/>
  <c r="Q8" i="10"/>
  <c r="Q9" i="10"/>
  <c r="Q10" i="10"/>
  <c r="Q11" i="10"/>
  <c r="Q12" i="10"/>
  <c r="Q13" i="10"/>
  <c r="Q14" i="10"/>
  <c r="Q15" i="10"/>
  <c r="Q16" i="10"/>
  <c r="Q17" i="10"/>
  <c r="Q7" i="10"/>
  <c r="Q4" i="10"/>
  <c r="G17" i="10"/>
  <c r="G71" i="9"/>
  <c r="L26" i="8"/>
  <c r="P7" i="5"/>
  <c r="Q8" i="5"/>
  <c r="Q9" i="5"/>
  <c r="Q10" i="5"/>
  <c r="Q11" i="5"/>
  <c r="Q12" i="5"/>
  <c r="Q13" i="5"/>
  <c r="Q14" i="5"/>
  <c r="Q15" i="5"/>
  <c r="Q16" i="5"/>
  <c r="Q17" i="5"/>
  <c r="Q7" i="5"/>
  <c r="P1" i="5"/>
  <c r="G17" i="5"/>
  <c r="G255" i="26"/>
  <c r="N112" i="26"/>
  <c r="O112" i="26"/>
  <c r="N111" i="26"/>
  <c r="O111" i="26"/>
  <c r="N27" i="26"/>
  <c r="O27" i="26"/>
  <c r="Q5" i="38"/>
  <c r="Q6" i="38"/>
  <c r="Q7" i="38"/>
  <c r="Q8" i="38"/>
  <c r="Q9" i="38"/>
  <c r="Q10" i="38"/>
  <c r="Q11" i="38"/>
  <c r="Q12" i="38"/>
  <c r="Q13" i="38"/>
  <c r="C11" i="2"/>
  <c r="B11" i="2"/>
  <c r="B19" i="19" l="1"/>
  <c r="B18" i="19"/>
  <c r="C11" i="19"/>
  <c r="O108" i="19"/>
  <c r="H102" i="19"/>
  <c r="H10" i="18"/>
  <c r="H15" i="18" s="1"/>
  <c r="H9" i="18"/>
  <c r="O107" i="19" l="1"/>
  <c r="C20" i="22" l="1"/>
  <c r="B17" i="30"/>
  <c r="H17" i="15"/>
  <c r="H37" i="14"/>
  <c r="Q1" i="15" s="1"/>
  <c r="H17" i="10"/>
  <c r="H71" i="9"/>
  <c r="H17" i="5"/>
  <c r="H255" i="26"/>
  <c r="N54" i="26"/>
  <c r="O54" i="26"/>
  <c r="N236" i="26"/>
  <c r="O236" i="26"/>
  <c r="N223" i="26"/>
  <c r="O223" i="26"/>
  <c r="N168" i="26"/>
  <c r="O168" i="26"/>
  <c r="Q8" i="15" l="1"/>
  <c r="Q9" i="15"/>
  <c r="Q10" i="15"/>
  <c r="Q11" i="15"/>
  <c r="Q12" i="15"/>
  <c r="Q13" i="15"/>
  <c r="Q14" i="15"/>
  <c r="Q15" i="15"/>
  <c r="Q16" i="15"/>
  <c r="Q7" i="15"/>
  <c r="Q17" i="15"/>
  <c r="I9" i="18" l="1"/>
  <c r="I10" i="18"/>
  <c r="I102" i="19"/>
  <c r="C10" i="19" l="1"/>
  <c r="N76" i="40" l="1"/>
  <c r="F23" i="18"/>
  <c r="B23" i="18"/>
  <c r="P9" i="18"/>
  <c r="I15" i="18"/>
  <c r="C19" i="22" l="1"/>
  <c r="P7" i="15" l="1"/>
  <c r="I17" i="15"/>
  <c r="I37" i="14"/>
  <c r="I17" i="10" l="1"/>
  <c r="I71" i="9"/>
  <c r="I17" i="5"/>
  <c r="I255" i="26"/>
  <c r="N152" i="26"/>
  <c r="O152" i="26"/>
  <c r="N74" i="26"/>
  <c r="O74" i="26"/>
  <c r="S19" i="2" l="1"/>
  <c r="J102" i="19" l="1"/>
  <c r="C9" i="19" l="1"/>
  <c r="F22" i="18" l="1"/>
  <c r="J10" i="18"/>
  <c r="J15" i="18" s="1"/>
  <c r="J9" i="18"/>
  <c r="B22" i="18" s="1"/>
  <c r="C18" i="22" l="1"/>
  <c r="J17" i="15"/>
  <c r="J37" i="14"/>
  <c r="J17" i="10"/>
  <c r="J71" i="9"/>
  <c r="J17" i="5"/>
  <c r="J255" i="26" l="1"/>
  <c r="N92" i="26"/>
  <c r="O92" i="26"/>
  <c r="F21" i="18" l="1"/>
  <c r="N7" i="18"/>
  <c r="N6" i="18"/>
  <c r="K10" i="18"/>
  <c r="K15" i="18" s="1"/>
  <c r="K9" i="18"/>
  <c r="B21" i="18" s="1"/>
  <c r="K102" i="19" l="1"/>
  <c r="C8" i="19" l="1"/>
  <c r="E33" i="22" l="1"/>
  <c r="C17" i="22"/>
  <c r="K17" i="15"/>
  <c r="K37" i="14"/>
  <c r="K17" i="10"/>
  <c r="K71" i="9"/>
  <c r="O7" i="5"/>
  <c r="K17" i="5"/>
  <c r="N5" i="38"/>
  <c r="K255" i="26"/>
  <c r="N94" i="26"/>
  <c r="O94" i="26"/>
  <c r="N110" i="26"/>
  <c r="O110" i="26"/>
  <c r="N233" i="26"/>
  <c r="O233" i="26"/>
  <c r="C7" i="19" l="1"/>
  <c r="O116" i="19" l="1"/>
  <c r="L102" i="19"/>
  <c r="O22" i="19"/>
  <c r="F20" i="18" l="1"/>
  <c r="L10" i="18"/>
  <c r="L15" i="18" s="1"/>
  <c r="L9" i="18"/>
  <c r="B20" i="18" s="1"/>
  <c r="C21" i="18" s="1"/>
  <c r="N17" i="41" l="1"/>
  <c r="N10" i="41"/>
  <c r="N12" i="41"/>
  <c r="N13" i="41"/>
  <c r="N14" i="41"/>
  <c r="N15" i="41"/>
  <c r="N16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B76" i="41"/>
  <c r="C76" i="41"/>
  <c r="D76" i="41"/>
  <c r="E76" i="41"/>
  <c r="F76" i="41"/>
  <c r="G76" i="41"/>
  <c r="H76" i="41"/>
  <c r="I76" i="41"/>
  <c r="J76" i="41"/>
  <c r="K76" i="41"/>
  <c r="L76" i="41"/>
  <c r="M76" i="41"/>
  <c r="N17" i="42"/>
  <c r="N10" i="42"/>
  <c r="N17" i="40"/>
  <c r="N10" i="40"/>
  <c r="N4" i="42" l="1"/>
  <c r="N5" i="42"/>
  <c r="N6" i="42"/>
  <c r="N7" i="42"/>
  <c r="N8" i="42"/>
  <c r="N9" i="42"/>
  <c r="N12" i="42"/>
  <c r="N13" i="42"/>
  <c r="N14" i="42"/>
  <c r="N15" i="42"/>
  <c r="N16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B76" i="42"/>
  <c r="C76" i="42"/>
  <c r="D76" i="42"/>
  <c r="E76" i="42"/>
  <c r="F76" i="42"/>
  <c r="G76" i="42"/>
  <c r="H76" i="42"/>
  <c r="I76" i="42"/>
  <c r="J76" i="42"/>
  <c r="K76" i="42"/>
  <c r="L76" i="42"/>
  <c r="M76" i="42"/>
  <c r="N5" i="41"/>
  <c r="N6" i="41"/>
  <c r="N7" i="41"/>
  <c r="N8" i="41"/>
  <c r="N9" i="41"/>
  <c r="N4" i="40"/>
  <c r="N5" i="40"/>
  <c r="N6" i="40"/>
  <c r="N7" i="40"/>
  <c r="N8" i="40"/>
  <c r="N9" i="40"/>
  <c r="N12" i="40"/>
  <c r="N13" i="40"/>
  <c r="N14" i="40"/>
  <c r="N15" i="40"/>
  <c r="N16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5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73" i="40"/>
  <c r="N74" i="40"/>
  <c r="N75" i="40"/>
  <c r="B77" i="40"/>
  <c r="C77" i="40"/>
  <c r="D77" i="40"/>
  <c r="E77" i="40"/>
  <c r="F77" i="40"/>
  <c r="G77" i="40"/>
  <c r="H77" i="40"/>
  <c r="I77" i="40"/>
  <c r="J77" i="40"/>
  <c r="K77" i="40"/>
  <c r="L77" i="40"/>
  <c r="M77" i="40"/>
  <c r="D4" i="39"/>
  <c r="B77" i="39"/>
  <c r="A79" i="39" s="1"/>
  <c r="C77" i="39"/>
  <c r="C79" i="39"/>
  <c r="B79" i="39" l="1"/>
  <c r="D79" i="39"/>
  <c r="N76" i="41"/>
  <c r="N76" i="42"/>
  <c r="N77" i="40"/>
  <c r="C16" i="22"/>
  <c r="L17" i="15"/>
  <c r="L37" i="14"/>
  <c r="O7" i="10"/>
  <c r="L17" i="10"/>
  <c r="L71" i="9"/>
  <c r="F44" i="6"/>
  <c r="F45" i="6"/>
  <c r="F46" i="6"/>
  <c r="F47" i="6"/>
  <c r="G47" i="6" s="1"/>
  <c r="F48" i="6"/>
  <c r="G48" i="6" s="1"/>
  <c r="F49" i="6"/>
  <c r="F50" i="6"/>
  <c r="F51" i="6"/>
  <c r="G51" i="6" s="1"/>
  <c r="F52" i="6"/>
  <c r="G52" i="6" s="1"/>
  <c r="F53" i="6"/>
  <c r="F54" i="6"/>
  <c r="F43" i="6"/>
  <c r="L17" i="5"/>
  <c r="B9" i="24"/>
  <c r="L255" i="26"/>
  <c r="N123" i="26"/>
  <c r="O123" i="26"/>
  <c r="N108" i="26"/>
  <c r="O108" i="26"/>
  <c r="P77" i="40" l="1"/>
  <c r="O77" i="40"/>
  <c r="G54" i="6"/>
  <c r="G50" i="6"/>
  <c r="G46" i="6"/>
  <c r="G44" i="6"/>
  <c r="G53" i="6"/>
  <c r="G49" i="6"/>
  <c r="G45" i="6"/>
  <c r="AB33" i="19"/>
  <c r="Y33" i="19"/>
  <c r="C6" i="19"/>
  <c r="F19" i="18" l="1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J8" i="11"/>
  <c r="J11" i="11"/>
  <c r="F8" i="11"/>
  <c r="F11" i="1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K11" i="11" l="1"/>
  <c r="O11" i="11"/>
  <c r="G11" i="11"/>
  <c r="O17" i="10"/>
  <c r="P8" i="5"/>
  <c r="P9" i="5"/>
  <c r="P10" i="5"/>
  <c r="P11" i="5"/>
  <c r="P12" i="5"/>
  <c r="P13" i="5"/>
  <c r="P14" i="5"/>
  <c r="P15" i="5"/>
  <c r="P16" i="5"/>
  <c r="O8" i="5"/>
  <c r="O9" i="5"/>
  <c r="O10" i="5"/>
  <c r="O11" i="5"/>
  <c r="O12" i="5"/>
  <c r="O13" i="5"/>
  <c r="O14" i="5"/>
  <c r="O15" i="5"/>
  <c r="O16" i="5"/>
  <c r="F40" i="6"/>
  <c r="B40" i="6"/>
  <c r="N24" i="6"/>
  <c r="J24" i="6"/>
  <c r="F24" i="6"/>
  <c r="B24" i="6"/>
  <c r="N8" i="6"/>
  <c r="J8" i="6"/>
  <c r="F8" i="6"/>
  <c r="B8" i="6"/>
  <c r="O17" i="5" l="1"/>
  <c r="N9" i="38"/>
  <c r="O9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O13" i="38" l="1"/>
  <c r="N13" i="38"/>
  <c r="P5" i="38" s="1"/>
  <c r="P12" i="38" l="1"/>
  <c r="P6" i="38"/>
  <c r="P7" i="38"/>
  <c r="P8" i="38"/>
  <c r="P10" i="38"/>
  <c r="P11" i="38"/>
  <c r="P13" i="38"/>
  <c r="P9" i="38"/>
  <c r="M255" i="26" l="1"/>
  <c r="N255" i="26" s="1"/>
  <c r="P112" i="26" s="1"/>
  <c r="P27" i="26" l="1"/>
  <c r="P111" i="26"/>
  <c r="P236" i="26"/>
  <c r="P54" i="26"/>
  <c r="P168" i="26"/>
  <c r="P223" i="26"/>
  <c r="P74" i="26"/>
  <c r="P152" i="26"/>
  <c r="P94" i="26"/>
  <c r="P92" i="26"/>
  <c r="P233" i="26"/>
  <c r="P110" i="26"/>
  <c r="P108" i="26"/>
  <c r="P123" i="26"/>
  <c r="C24" i="37" l="1"/>
  <c r="H62" i="18"/>
  <c r="H47" i="18"/>
  <c r="N13" i="18"/>
  <c r="O6" i="18"/>
  <c r="B27" i="22" l="1"/>
  <c r="O5" i="9" l="1"/>
  <c r="N5" i="9"/>
  <c r="H61" i="18" l="1"/>
  <c r="H46" i="18"/>
  <c r="C30" i="18"/>
  <c r="B25" i="37" l="1"/>
  <c r="U39" i="19" l="1"/>
  <c r="C23" i="37" l="1"/>
  <c r="B36" i="37" l="1"/>
  <c r="C14" i="37" l="1"/>
  <c r="C15" i="37"/>
  <c r="C16" i="37"/>
  <c r="C17" i="37"/>
  <c r="C18" i="37"/>
  <c r="C19" i="37"/>
  <c r="C20" i="37"/>
  <c r="C21" i="37"/>
  <c r="C22" i="37"/>
  <c r="N243" i="26" l="1"/>
  <c r="N109" i="26"/>
  <c r="N106" i="26"/>
  <c r="N103" i="26"/>
  <c r="N98" i="26"/>
  <c r="H60" i="18" l="1"/>
  <c r="H45" i="18"/>
  <c r="N32" i="26" l="1"/>
  <c r="O32" i="26"/>
  <c r="O243" i="26"/>
  <c r="O109" i="26"/>
  <c r="O106" i="26"/>
  <c r="O103" i="26"/>
  <c r="O98" i="26"/>
  <c r="O5" i="26"/>
  <c r="N5" i="26"/>
  <c r="P5" i="26" s="1"/>
  <c r="S24" i="2"/>
  <c r="S21" i="2"/>
  <c r="Q21" i="2"/>
  <c r="H59" i="18" l="1"/>
  <c r="H44" i="18"/>
  <c r="C28" i="18"/>
  <c r="N5" i="14" l="1"/>
  <c r="N97" i="26" l="1"/>
  <c r="O97" i="26"/>
  <c r="N86" i="26"/>
  <c r="O86" i="26"/>
  <c r="Q22" i="2"/>
  <c r="H58" i="18" l="1"/>
  <c r="H43" i="18"/>
  <c r="B22" i="13" l="1"/>
  <c r="C22" i="13"/>
  <c r="B23" i="13"/>
  <c r="C23" i="13"/>
  <c r="B17" i="8"/>
  <c r="N102" i="26"/>
  <c r="O102" i="26"/>
  <c r="N90" i="26"/>
  <c r="O90" i="26"/>
  <c r="O5" i="14" l="1"/>
  <c r="H57" i="18" l="1"/>
  <c r="H42" i="18"/>
  <c r="N105" i="26" l="1"/>
  <c r="O105" i="26"/>
  <c r="N95" i="26"/>
  <c r="O95" i="26"/>
  <c r="N21" i="26"/>
  <c r="O21" i="26"/>
  <c r="H56" i="18" l="1"/>
  <c r="H41" i="18"/>
  <c r="N166" i="26" l="1"/>
  <c r="O166" i="26"/>
  <c r="N157" i="26"/>
  <c r="O157" i="26"/>
  <c r="N115" i="26"/>
  <c r="O115" i="26"/>
  <c r="N99" i="26"/>
  <c r="O99" i="26"/>
  <c r="Q19" i="2"/>
  <c r="H55" i="18" l="1"/>
  <c r="H40" i="18"/>
  <c r="N252" i="26" l="1"/>
  <c r="O252" i="26"/>
  <c r="N241" i="26"/>
  <c r="O241" i="26"/>
  <c r="N114" i="26"/>
  <c r="O114" i="26"/>
  <c r="N22" i="19" l="1"/>
  <c r="H54" i="18" l="1"/>
  <c r="H39" i="18"/>
  <c r="N235" i="26" l="1"/>
  <c r="O235" i="26"/>
  <c r="N143" i="26"/>
  <c r="O143" i="26"/>
  <c r="N101" i="26"/>
  <c r="O101" i="26"/>
  <c r="N100" i="26"/>
  <c r="O100" i="26"/>
  <c r="N40" i="26"/>
  <c r="O40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8" i="26"/>
  <c r="O28" i="26"/>
  <c r="N29" i="26"/>
  <c r="O29" i="26"/>
  <c r="N30" i="26"/>
  <c r="O30" i="26"/>
  <c r="N31" i="26"/>
  <c r="O31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39" i="26"/>
  <c r="O39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3" i="26"/>
  <c r="O83" i="26"/>
  <c r="N84" i="26"/>
  <c r="O84" i="26"/>
  <c r="N85" i="26"/>
  <c r="O85" i="26"/>
  <c r="N87" i="26"/>
  <c r="O87" i="26"/>
  <c r="N88" i="26"/>
  <c r="O88" i="26"/>
  <c r="N89" i="26"/>
  <c r="O89" i="26"/>
  <c r="N91" i="26"/>
  <c r="O91" i="26"/>
  <c r="N93" i="26"/>
  <c r="O93" i="26"/>
  <c r="N96" i="26"/>
  <c r="O96" i="26"/>
  <c r="N104" i="26"/>
  <c r="O104" i="26"/>
  <c r="N107" i="26"/>
  <c r="O107" i="26"/>
  <c r="N113" i="26"/>
  <c r="O113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0" i="26"/>
  <c r="O140" i="26"/>
  <c r="N141" i="26"/>
  <c r="O141" i="26"/>
  <c r="N142" i="26"/>
  <c r="O142" i="26"/>
  <c r="N144" i="26"/>
  <c r="O144" i="26"/>
  <c r="N145" i="26"/>
  <c r="O145" i="26"/>
  <c r="N146" i="26"/>
  <c r="O146" i="26"/>
  <c r="N147" i="26"/>
  <c r="O147" i="26"/>
  <c r="N148" i="26"/>
  <c r="O148" i="26"/>
  <c r="N149" i="26"/>
  <c r="O149" i="26"/>
  <c r="N150" i="26"/>
  <c r="O150" i="26"/>
  <c r="N151" i="26"/>
  <c r="O151" i="26"/>
  <c r="N153" i="26"/>
  <c r="O153" i="26"/>
  <c r="N154" i="26"/>
  <c r="O154" i="26"/>
  <c r="N155" i="26"/>
  <c r="O155" i="26"/>
  <c r="N156" i="26"/>
  <c r="O156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7" i="26"/>
  <c r="O167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1" i="26"/>
  <c r="O221" i="26"/>
  <c r="N222" i="26"/>
  <c r="O222" i="26"/>
  <c r="N224" i="26"/>
  <c r="O224" i="26"/>
  <c r="N225" i="26"/>
  <c r="O225" i="26"/>
  <c r="N226" i="26"/>
  <c r="O226" i="26"/>
  <c r="N227" i="26"/>
  <c r="O227" i="26"/>
  <c r="N228" i="26"/>
  <c r="O228" i="26"/>
  <c r="N229" i="26"/>
  <c r="O229" i="26"/>
  <c r="N230" i="26"/>
  <c r="O230" i="26"/>
  <c r="N231" i="26"/>
  <c r="O231" i="26"/>
  <c r="N232" i="26"/>
  <c r="O232" i="26"/>
  <c r="N234" i="26"/>
  <c r="O234" i="26"/>
  <c r="N237" i="26"/>
  <c r="O237" i="26"/>
  <c r="N238" i="26"/>
  <c r="O238" i="26"/>
  <c r="N239" i="26"/>
  <c r="O239" i="26"/>
  <c r="N240" i="26"/>
  <c r="O240" i="26"/>
  <c r="N242" i="26"/>
  <c r="O242" i="26"/>
  <c r="N244" i="26"/>
  <c r="O244" i="26"/>
  <c r="N245" i="26"/>
  <c r="O245" i="26"/>
  <c r="N246" i="26"/>
  <c r="O246" i="26"/>
  <c r="N247" i="26"/>
  <c r="O247" i="26"/>
  <c r="N248" i="26"/>
  <c r="O248" i="26"/>
  <c r="N249" i="26"/>
  <c r="O249" i="26"/>
  <c r="N250" i="26"/>
  <c r="O250" i="26"/>
  <c r="N251" i="26"/>
  <c r="O251" i="26"/>
  <c r="N253" i="26"/>
  <c r="O253" i="26"/>
  <c r="N254" i="26"/>
  <c r="O254" i="26"/>
  <c r="O255" i="26" l="1"/>
  <c r="P32" i="26" l="1"/>
  <c r="P243" i="26"/>
  <c r="P109" i="26"/>
  <c r="P98" i="26"/>
  <c r="P106" i="26"/>
  <c r="P103" i="26"/>
  <c r="P86" i="26"/>
  <c r="P97" i="26"/>
  <c r="P90" i="26"/>
  <c r="P102" i="26"/>
  <c r="P95" i="26"/>
  <c r="P105" i="26"/>
  <c r="P166" i="26"/>
  <c r="P21" i="26"/>
  <c r="P115" i="26"/>
  <c r="P157" i="26"/>
  <c r="P252" i="26"/>
  <c r="P99" i="26"/>
  <c r="P114" i="26"/>
  <c r="P241" i="26"/>
  <c r="P26" i="26"/>
  <c r="P235" i="26"/>
  <c r="P101" i="26"/>
  <c r="P143" i="26"/>
  <c r="P146" i="26"/>
  <c r="P51" i="26"/>
  <c r="P100" i="26"/>
  <c r="P65" i="26"/>
  <c r="P173" i="26"/>
  <c r="P12" i="26"/>
  <c r="P82" i="26"/>
  <c r="P221" i="26"/>
  <c r="P41" i="26"/>
  <c r="P170" i="26"/>
  <c r="P242" i="26"/>
  <c r="P202" i="26"/>
  <c r="P30" i="26"/>
  <c r="P119" i="26"/>
  <c r="P75" i="26"/>
  <c r="P48" i="26"/>
  <c r="P154" i="26"/>
  <c r="P125" i="26"/>
  <c r="P40" i="26"/>
  <c r="P68" i="26"/>
  <c r="P189" i="26"/>
  <c r="P227" i="26"/>
  <c r="P198" i="26"/>
  <c r="P62" i="26"/>
  <c r="P15" i="26"/>
  <c r="P85" i="26"/>
  <c r="P136" i="26"/>
  <c r="P205" i="26"/>
  <c r="P22" i="26"/>
  <c r="P238" i="26"/>
  <c r="P120" i="26"/>
  <c r="P34" i="26"/>
  <c r="P122" i="26"/>
  <c r="P158" i="26"/>
  <c r="P192" i="26"/>
  <c r="P225" i="26"/>
  <c r="P249" i="26"/>
  <c r="P76" i="26"/>
  <c r="P171" i="26"/>
  <c r="P16" i="26"/>
  <c r="P52" i="26"/>
  <c r="P87" i="26"/>
  <c r="P124" i="26"/>
  <c r="P140" i="26"/>
  <c r="P159" i="26"/>
  <c r="P177" i="26"/>
  <c r="P193" i="26"/>
  <c r="P209" i="26"/>
  <c r="P226" i="26"/>
  <c r="P247" i="26"/>
  <c r="P66" i="26"/>
  <c r="P129" i="26"/>
  <c r="P150" i="26"/>
  <c r="P231" i="26"/>
  <c r="P255" i="26"/>
  <c r="P49" i="26"/>
  <c r="P160" i="26"/>
  <c r="P206" i="26"/>
  <c r="P253" i="26"/>
  <c r="P36" i="26"/>
  <c r="P79" i="26"/>
  <c r="P141" i="26"/>
  <c r="P182" i="26"/>
  <c r="P218" i="26"/>
  <c r="P19" i="26"/>
  <c r="P38" i="26"/>
  <c r="P56" i="26"/>
  <c r="P72" i="26"/>
  <c r="P91" i="26"/>
  <c r="P127" i="26"/>
  <c r="P144" i="26"/>
  <c r="P162" i="26"/>
  <c r="P180" i="26"/>
  <c r="P196" i="26"/>
  <c r="P212" i="26"/>
  <c r="P229" i="26"/>
  <c r="P250" i="26"/>
  <c r="P165" i="26"/>
  <c r="P211" i="26"/>
  <c r="P254" i="26"/>
  <c r="P18" i="26"/>
  <c r="P55" i="26"/>
  <c r="P89" i="26"/>
  <c r="P142" i="26"/>
  <c r="P191" i="26"/>
  <c r="P6" i="26"/>
  <c r="P232" i="26"/>
  <c r="P35" i="26"/>
  <c r="P69" i="26"/>
  <c r="P20" i="26"/>
  <c r="P39" i="26"/>
  <c r="P57" i="26"/>
  <c r="P73" i="26"/>
  <c r="P93" i="26"/>
  <c r="P128" i="26"/>
  <c r="P145" i="26"/>
  <c r="P163" i="26"/>
  <c r="P181" i="26"/>
  <c r="P197" i="26"/>
  <c r="P213" i="26"/>
  <c r="P230" i="26"/>
  <c r="P251" i="26"/>
  <c r="P88" i="26"/>
  <c r="P133" i="26"/>
  <c r="P178" i="26"/>
  <c r="P244" i="26"/>
  <c r="P17" i="26"/>
  <c r="P53" i="26"/>
  <c r="P174" i="26"/>
  <c r="P214" i="26"/>
  <c r="P9" i="26"/>
  <c r="P45" i="26"/>
  <c r="P83" i="26"/>
  <c r="P155" i="26"/>
  <c r="P190" i="26"/>
  <c r="P8" i="26"/>
  <c r="P24" i="26"/>
  <c r="P43" i="26"/>
  <c r="P60" i="26"/>
  <c r="P77" i="26"/>
  <c r="P107" i="26"/>
  <c r="P131" i="26"/>
  <c r="P148" i="26"/>
  <c r="P167" i="26"/>
  <c r="P184" i="26"/>
  <c r="P200" i="26"/>
  <c r="P216" i="26"/>
  <c r="P234" i="26"/>
  <c r="P179" i="26"/>
  <c r="P219" i="26"/>
  <c r="P23" i="26"/>
  <c r="P59" i="26"/>
  <c r="P104" i="26"/>
  <c r="P147" i="26"/>
  <c r="P199" i="26"/>
  <c r="P139" i="26"/>
  <c r="P176" i="26"/>
  <c r="P208" i="26"/>
  <c r="P246" i="26"/>
  <c r="P203" i="26"/>
  <c r="P42" i="26"/>
  <c r="P130" i="26"/>
  <c r="P25" i="26"/>
  <c r="P44" i="26"/>
  <c r="P61" i="26"/>
  <c r="P78" i="26"/>
  <c r="P113" i="26"/>
  <c r="P132" i="26"/>
  <c r="P149" i="26"/>
  <c r="P169" i="26"/>
  <c r="P185" i="26"/>
  <c r="P201" i="26"/>
  <c r="P217" i="26"/>
  <c r="P237" i="26"/>
  <c r="P96" i="26"/>
  <c r="P137" i="26"/>
  <c r="P210" i="26"/>
  <c r="P248" i="26"/>
  <c r="P31" i="26"/>
  <c r="P70" i="26"/>
  <c r="P186" i="26"/>
  <c r="P222" i="26"/>
  <c r="P13" i="26"/>
  <c r="P58" i="26"/>
  <c r="P116" i="26"/>
  <c r="P164" i="26"/>
  <c r="P194" i="26"/>
  <c r="P11" i="26"/>
  <c r="P29" i="26"/>
  <c r="P47" i="26"/>
  <c r="P64" i="26"/>
  <c r="P81" i="26"/>
  <c r="P118" i="26"/>
  <c r="P135" i="26"/>
  <c r="P153" i="26"/>
  <c r="P172" i="26"/>
  <c r="P188" i="26"/>
  <c r="P204" i="26"/>
  <c r="P220" i="26"/>
  <c r="P240" i="26"/>
  <c r="P7" i="26"/>
  <c r="P187" i="26"/>
  <c r="P239" i="26"/>
  <c r="P37" i="26"/>
  <c r="P71" i="26"/>
  <c r="P126" i="26"/>
  <c r="P161" i="26"/>
  <c r="P224" i="26"/>
  <c r="P195" i="26"/>
  <c r="P228" i="26"/>
  <c r="P10" i="26"/>
  <c r="P28" i="26"/>
  <c r="P46" i="26"/>
  <c r="P63" i="26"/>
  <c r="P80" i="26"/>
  <c r="P117" i="26"/>
  <c r="P134" i="26"/>
  <c r="P151" i="26"/>
  <c r="P175" i="26"/>
  <c r="P207" i="26"/>
  <c r="P245" i="26"/>
  <c r="P14" i="26"/>
  <c r="P33" i="26"/>
  <c r="P50" i="26"/>
  <c r="P67" i="26"/>
  <c r="P84" i="26"/>
  <c r="P121" i="26"/>
  <c r="P138" i="26"/>
  <c r="P156" i="26"/>
  <c r="P183" i="26"/>
  <c r="P215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Y47" i="19"/>
  <c r="Y39" i="19"/>
  <c r="Y27" i="19"/>
  <c r="G26" i="18" l="1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B10" i="2" s="1"/>
  <c r="F47" i="11" l="1"/>
  <c r="G48" i="11" s="1"/>
  <c r="F46" i="11"/>
  <c r="B47" i="11"/>
  <c r="B46" i="11"/>
  <c r="C47" i="11" l="1"/>
  <c r="C48" i="11"/>
  <c r="G47" i="11"/>
  <c r="O111" i="19"/>
  <c r="O114" i="19" l="1"/>
  <c r="O110" i="19"/>
  <c r="O113" i="19"/>
  <c r="O109" i="19"/>
  <c r="O112" i="19"/>
  <c r="O115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B9" i="2" s="1"/>
  <c r="C10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G43" i="6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2" i="19"/>
  <c r="O102" i="19" s="1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AG49" i="19"/>
  <c r="AF49" i="19"/>
  <c r="O50" i="19"/>
  <c r="N50" i="19"/>
  <c r="AG48" i="19"/>
  <c r="AF48" i="19"/>
  <c r="O49" i="19"/>
  <c r="N49" i="19"/>
  <c r="AE47" i="19"/>
  <c r="X47" i="19"/>
  <c r="W47" i="19"/>
  <c r="V47" i="19"/>
  <c r="T47" i="19"/>
  <c r="O48" i="19"/>
  <c r="N48" i="19"/>
  <c r="AG46" i="19"/>
  <c r="AF46" i="19"/>
  <c r="O47" i="19"/>
  <c r="N47" i="19"/>
  <c r="O46" i="19"/>
  <c r="N46" i="19"/>
  <c r="O45" i="19"/>
  <c r="N45" i="19"/>
  <c r="AG43" i="19"/>
  <c r="AF43" i="19"/>
  <c r="O44" i="19"/>
  <c r="N44" i="19"/>
  <c r="AG42" i="19"/>
  <c r="AF42" i="19"/>
  <c r="O43" i="19"/>
  <c r="N43" i="19"/>
  <c r="AG41" i="19"/>
  <c r="AF41" i="19"/>
  <c r="O42" i="19"/>
  <c r="N42" i="19"/>
  <c r="AG40" i="19"/>
  <c r="AF40" i="19"/>
  <c r="O41" i="19"/>
  <c r="N41" i="19"/>
  <c r="AE39" i="19"/>
  <c r="AD39" i="19"/>
  <c r="X39" i="19"/>
  <c r="W39" i="19"/>
  <c r="V39" i="19"/>
  <c r="T39" i="19"/>
  <c r="O40" i="19"/>
  <c r="N40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O15" i="18" s="1"/>
  <c r="M9" i="18"/>
  <c r="O9" i="18"/>
  <c r="C22" i="18"/>
  <c r="O8" i="18"/>
  <c r="N8" i="18"/>
  <c r="O7" i="18"/>
  <c r="M17" i="15"/>
  <c r="P16" i="15"/>
  <c r="P15" i="15"/>
  <c r="P14" i="15"/>
  <c r="P13" i="15"/>
  <c r="P12" i="15"/>
  <c r="P11" i="15"/>
  <c r="P10" i="15"/>
  <c r="P9" i="15"/>
  <c r="P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B6" i="2" s="1"/>
  <c r="N25" i="2"/>
  <c r="B7" i="2" s="1"/>
  <c r="C7" i="2" s="1"/>
  <c r="M25" i="2"/>
  <c r="B8" i="2" s="1"/>
  <c r="C9" i="2" s="1"/>
  <c r="Q24" i="2"/>
  <c r="S23" i="2"/>
  <c r="Q23" i="2"/>
  <c r="S22" i="2"/>
  <c r="S20" i="2"/>
  <c r="Q20" i="2"/>
  <c r="C8" i="2" l="1"/>
  <c r="C6" i="2"/>
  <c r="G28" i="6"/>
  <c r="B11" i="6"/>
  <c r="C11" i="6" s="1"/>
  <c r="P17" i="5"/>
  <c r="P17" i="15"/>
  <c r="B19" i="18"/>
  <c r="F32" i="18"/>
  <c r="G19" i="18"/>
  <c r="Q18" i="10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O14" i="16"/>
  <c r="O29" i="16"/>
  <c r="G46" i="16"/>
  <c r="K14" i="16"/>
  <c r="K28" i="6"/>
  <c r="O28" i="6"/>
  <c r="O30" i="6"/>
  <c r="Q25" i="2"/>
  <c r="K13" i="6"/>
  <c r="N71" i="9"/>
  <c r="P5" i="9" s="1"/>
  <c r="N37" i="14"/>
  <c r="P5" i="14" s="1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C44" i="11"/>
  <c r="G44" i="11"/>
  <c r="N102" i="19"/>
  <c r="P39" i="19" s="1"/>
  <c r="P22" i="19" l="1"/>
  <c r="P61" i="19"/>
  <c r="Q6" i="18"/>
  <c r="Q7" i="18"/>
  <c r="Q13" i="18"/>
  <c r="Q8" i="18"/>
  <c r="C12" i="6"/>
  <c r="P25" i="19"/>
  <c r="B32" i="18"/>
  <c r="B31" i="18"/>
  <c r="R22" i="2"/>
  <c r="R21" i="2"/>
  <c r="C20" i="18"/>
  <c r="C12" i="11"/>
  <c r="P18" i="5"/>
  <c r="P68" i="9"/>
  <c r="P82" i="19"/>
  <c r="P62" i="19"/>
  <c r="P54" i="19"/>
  <c r="P83" i="19"/>
  <c r="P35" i="19"/>
  <c r="P37" i="19"/>
  <c r="P66" i="19"/>
  <c r="P23" i="19"/>
  <c r="P71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7" i="19"/>
  <c r="P57" i="19"/>
  <c r="P79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2" i="19"/>
  <c r="P53" i="19"/>
  <c r="P49" i="19"/>
  <c r="P9" i="9"/>
  <c r="P40" i="19"/>
  <c r="P70" i="19"/>
  <c r="P99" i="19"/>
  <c r="P36" i="19"/>
  <c r="P58" i="19"/>
  <c r="P24" i="19"/>
  <c r="P33" i="19"/>
  <c r="P95" i="19"/>
  <c r="P33" i="9"/>
  <c r="P25" i="9"/>
  <c r="P94" i="19"/>
  <c r="P60" i="9"/>
  <c r="P96" i="19"/>
  <c r="P34" i="19"/>
  <c r="P100" i="19"/>
  <c r="P92" i="19"/>
  <c r="P84" i="19"/>
  <c r="P76" i="19"/>
  <c r="P68" i="19"/>
  <c r="P59" i="19"/>
  <c r="P51" i="19"/>
  <c r="P41" i="19"/>
  <c r="P32" i="19"/>
  <c r="P28" i="19"/>
  <c r="P27" i="19"/>
  <c r="P80" i="19"/>
  <c r="P55" i="19"/>
  <c r="P97" i="19"/>
  <c r="P89" i="19"/>
  <c r="P81" i="19"/>
  <c r="P73" i="19"/>
  <c r="P65" i="19"/>
  <c r="P56" i="19"/>
  <c r="P48" i="19"/>
  <c r="P46" i="19"/>
  <c r="P44" i="19"/>
  <c r="P64" i="19"/>
  <c r="P45" i="19"/>
  <c r="P38" i="19"/>
  <c r="P88" i="19"/>
  <c r="P72" i="19"/>
  <c r="P69" i="19"/>
  <c r="P60" i="19"/>
  <c r="P50" i="19"/>
  <c r="P52" i="19"/>
  <c r="P101" i="19"/>
  <c r="P77" i="19"/>
  <c r="P93" i="19"/>
  <c r="P85" i="19"/>
  <c r="P98" i="19"/>
  <c r="P29" i="19"/>
  <c r="P67" i="9"/>
  <c r="P29" i="9"/>
  <c r="P91" i="19"/>
  <c r="P21" i="9"/>
  <c r="P43" i="19"/>
  <c r="P90" i="19"/>
  <c r="P78" i="19"/>
  <c r="P12" i="9"/>
  <c r="P59" i="9"/>
  <c r="P31" i="19"/>
  <c r="P87" i="19"/>
  <c r="P30" i="19"/>
  <c r="P86" i="19"/>
  <c r="P67" i="19"/>
  <c r="P26" i="19"/>
  <c r="P74" i="19"/>
  <c r="P75" i="19"/>
  <c r="P63" i="19"/>
  <c r="Q10" i="18" l="1"/>
  <c r="Q15" i="18" s="1"/>
  <c r="P37" i="14"/>
  <c r="R25" i="2"/>
  <c r="P71" i="9"/>
  <c r="P102" i="19"/>
</calcChain>
</file>

<file path=xl/sharedStrings.xml><?xml version="1.0" encoding="utf-8"?>
<sst xmlns="http://schemas.openxmlformats.org/spreadsheetml/2006/main" count="1409" uniqueCount="575">
  <si>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</si>
  <si>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</si>
  <si>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</si>
  <si>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</si>
  <si>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</si>
  <si>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</si>
  <si>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</si>
  <si>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</si>
  <si>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</si>
  <si>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</si>
  <si>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</si>
  <si>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</si>
  <si>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</si>
  <si>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</si>
  <si>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</si>
  <si>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</si>
  <si>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</si>
  <si>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</si>
  <si>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</si>
  <si>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</si>
  <si>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</si>
  <si>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</si>
  <si>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</si>
  <si>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</si>
  <si>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</si>
  <si>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</si>
  <si>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</si>
  <si>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</si>
  <si>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</si>
  <si>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</si>
  <si>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SP156*</t>
  </si>
  <si>
    <t>Portal</t>
  </si>
  <si>
    <t>Presencial</t>
  </si>
  <si>
    <t>TOTAL</t>
  </si>
  <si>
    <r>
      <t>*</t>
    </r>
    <r>
      <rPr>
        <b/>
        <sz val="11"/>
        <rFont val="Calibri"/>
        <family val="2"/>
      </rPr>
      <t xml:space="preserve"> Em 23/01/2025 foram incluídos no App SP156 os formulários de denúncias e manifestações sobre o BRT Aricanduva</t>
    </r>
    <r>
      <rPr>
        <sz val="11"/>
        <rFont val="Calibri"/>
        <family val="2"/>
      </rPr>
      <t xml:space="preserve">. No entanto, a partir de 10/03/2025, devido a questões técnicas que impactavam o funcionamento de alguns formulários (como exibição de campos e regras de negócio), foram </t>
    </r>
    <r>
      <rPr>
        <b/>
        <sz val="11"/>
        <rFont val="Calibri"/>
        <family val="2"/>
      </rPr>
      <t>desativados</t>
    </r>
    <r>
      <rPr>
        <sz val="11"/>
        <rFont val="Calibri"/>
        <family val="2"/>
      </rPr>
      <t xml:space="preserve"> esses serviços temporariamente. Atualmente, o único formulário ativo no App SP156 é o de 'Denunciar assédio sexual’.</t>
    </r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</si>
  <si>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</si>
  <si>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</si>
  <si>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</si>
  <si>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</si>
  <si>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</si>
  <si>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</si>
  <si>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</si>
  <si>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</si>
  <si>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</si>
  <si>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</si>
  <si>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</si>
  <si>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</si>
  <si>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</si>
  <si>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</si>
  <si>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</si>
  <si>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</si>
  <si>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</si>
  <si>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</si>
  <si>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</si>
  <si>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</si>
  <si>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</si>
  <si>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</si>
  <si>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</si>
  <si>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</si>
  <si>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</si>
  <si>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</si>
  <si>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</si>
  <si>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</si>
  <si>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</si>
  <si>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</si>
  <si>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</si>
  <si>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</si>
  <si>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</si>
  <si>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</si>
  <si>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</si>
  <si>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</si>
  <si>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</si>
  <si>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</si>
  <si>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</si>
  <si>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</si>
  <si>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</si>
  <si>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</si>
  <si>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</si>
  <si>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</si>
  <si>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</si>
  <si>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</si>
  <si>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</si>
  <si>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</si>
  <si>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</si>
  <si>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</si>
  <si>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</si>
  <si>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</si>
  <si>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</si>
  <si>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</si>
  <si>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</si>
  <si>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</si>
  <si>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</si>
  <si>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</si>
  <si>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</si>
  <si>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</si>
  <si>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</si>
  <si>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</si>
  <si>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</si>
  <si>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</si>
  <si>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</si>
  <si>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</si>
  <si>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</si>
  <si>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</si>
  <si>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</si>
  <si>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</si>
  <si>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</si>
  <si>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</si>
  <si>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</si>
  <si>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</si>
  <si>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</si>
  <si>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</si>
  <si>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</si>
  <si>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</si>
  <si>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</si>
  <si>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</si>
  <si>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</si>
  <si>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</si>
  <si>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</si>
  <si>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</si>
  <si>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</si>
  <si>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</si>
  <si>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</si>
  <si>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</si>
  <si>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</si>
  <si>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</si>
  <si>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</si>
  <si>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</si>
  <si>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</si>
  <si>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</si>
  <si>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</si>
  <si>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</si>
  <si>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</si>
  <si>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</si>
  <si>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</si>
  <si>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</si>
  <si>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</si>
  <si>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</si>
  <si>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</si>
  <si>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</si>
  <si>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</si>
  <si>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</si>
  <si>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</si>
  <si>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</si>
  <si>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</si>
  <si>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</si>
  <si>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</si>
  <si>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</si>
  <si>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</si>
  <si>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</si>
  <si>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</si>
  <si>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</si>
  <si>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</si>
  <si>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</si>
  <si>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</si>
  <si>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</si>
  <si>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</si>
  <si>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</si>
  <si>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</si>
  <si>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</si>
  <si>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</si>
  <si>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</si>
  <si>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</si>
  <si>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</si>
  <si>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</si>
  <si>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</si>
  <si>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</si>
  <si>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</si>
  <si>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</si>
  <si>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</si>
  <si>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</si>
  <si>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</si>
  <si>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</si>
  <si>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</si>
  <si>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</si>
  <si>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</si>
  <si>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</si>
  <si>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</si>
  <si>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</si>
  <si>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</si>
  <si>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</si>
  <si>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</si>
  <si>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</si>
  <si>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</si>
  <si>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</si>
  <si>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</si>
  <si>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</si>
  <si>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</si>
  <si>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</si>
  <si>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</si>
  <si>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</si>
  <si>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</si>
  <si>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</si>
  <si>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</si>
  <si>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</si>
  <si>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</si>
  <si>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</si>
  <si>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</si>
  <si>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</si>
  <si>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</si>
  <si>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</si>
  <si>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</si>
  <si>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</si>
  <si>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</si>
  <si>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</si>
  <si>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</si>
  <si>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</si>
  <si>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</si>
  <si>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</si>
  <si>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</si>
  <si>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</si>
  <si>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</si>
  <si>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</si>
  <si>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</si>
  <si>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</si>
  <si>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</si>
  <si>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</si>
  <si>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</si>
  <si>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</si>
  <si>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</si>
  <si>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</si>
  <si>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</si>
  <si>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</si>
  <si>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</si>
  <si>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</si>
  <si>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</si>
  <si>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</si>
  <si>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</si>
  <si>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</si>
  <si>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</si>
  <si>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</si>
  <si>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</si>
  <si>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</si>
  <si>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</si>
  <si>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</si>
  <si>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</si>
  <si>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</si>
  <si>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</si>
  <si>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</si>
  <si>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</si>
  <si>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</si>
  <si>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</si>
  <si>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</si>
  <si>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</si>
  <si>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</si>
  <si>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</si>
  <si>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</si>
  <si>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</si>
  <si>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</si>
  <si>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</si>
  <si>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</si>
  <si>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</si>
  <si>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</si>
  <si>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</si>
  <si>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</si>
  <si>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</si>
  <si>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</si>
  <si>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</si>
  <si>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</si>
  <si>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</si>
  <si>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</si>
  <si>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</si>
  <si>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</si>
  <si>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</si>
  <si>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</si>
  <si>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</si>
  <si>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</si>
  <si>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</si>
  <si>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</si>
  <si>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</si>
  <si>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</si>
  <si>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</si>
  <si>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</si>
  <si>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</si>
  <si>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</si>
  <si>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</si>
  <si>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</si>
  <si>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</si>
  <si>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</si>
  <si>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</si>
  <si>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</si>
  <si>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</si>
  <si>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</si>
  <si>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</si>
  <si>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</si>
  <si>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</si>
  <si>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</si>
  <si>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</si>
  <si>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</si>
  <si>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</si>
  <si>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</si>
  <si>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</si>
  <si>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App SP156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</si>
  <si>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</si>
  <si>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</si>
  <si>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</si>
  <si>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</si>
  <si>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</si>
  <si>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</si>
  <si>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</si>
  <si>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</si>
  <si>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</si>
  <si>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</si>
  <si>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</si>
  <si>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Assuntos - 10 mais solicitados de 2025 (Média)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</si>
  <si>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</si>
  <si>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</si>
  <si>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</si>
  <si>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</si>
  <si>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</si>
  <si>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</si>
  <si>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</si>
  <si>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</si>
  <si>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</si>
  <si>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</si>
  <si>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</si>
  <si>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</si>
  <si>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</si>
  <si>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</si>
  <si>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</si>
  <si>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</si>
  <si>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</si>
  <si>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</si>
  <si>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</si>
  <si>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</si>
  <si>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</si>
  <si>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</si>
  <si>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</si>
  <si>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</si>
  <si>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</si>
  <si>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</si>
  <si>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</si>
  <si>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</si>
  <si>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</si>
  <si>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</si>
  <si>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</si>
  <si>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</si>
  <si>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</si>
  <si>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</si>
  <si>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</si>
  <si>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</si>
  <si>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</si>
  <si>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</si>
  <si>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</si>
  <si>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</si>
  <si>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</si>
  <si>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</si>
  <si>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</si>
  <si>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</si>
  <si>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</si>
  <si>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</si>
  <si>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</si>
  <si>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</si>
  <si>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</si>
  <si>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</si>
  <si>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</si>
  <si>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</si>
  <si>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</si>
  <si>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</si>
  <si>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</si>
  <si>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</si>
  <si>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</si>
  <si>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</si>
  <si>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</si>
  <si>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</si>
  <si>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</si>
  <si>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</si>
  <si>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</si>
  <si>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</si>
  <si>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</si>
  <si>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</si>
  <si>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</si>
  <si>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</si>
  <si>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</si>
  <si>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</si>
  <si>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</si>
  <si>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</si>
  <si>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</si>
  <si>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Unidades - variação dos 10 mais solicitados de 2025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</si>
  <si>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</si>
  <si>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</si>
  <si>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</si>
  <si>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</si>
  <si>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</si>
  <si>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</si>
  <si>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</si>
  <si>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</si>
  <si>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</si>
  <si>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</si>
  <si>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</si>
  <si>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</si>
  <si>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</si>
  <si>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</si>
  <si>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</si>
  <si>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</si>
  <si>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</si>
  <si>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</si>
  <si>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</si>
  <si>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</si>
  <si>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</si>
  <si>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</si>
  <si>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</si>
  <si>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</si>
  <si>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</si>
  <si>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</si>
  <si>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</si>
  <si>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</si>
  <si>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</si>
  <si>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</si>
  <si>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</si>
  <si>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</si>
  <si>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</si>
  <si>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</si>
  <si>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</si>
  <si>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</si>
  <si>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Subprefeituras - variação dos 10 mais solicitadas de 2025 (MÉDIA)</t>
  </si>
  <si>
    <t>Média anual</t>
  </si>
  <si>
    <t>% Total 2025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</si>
  <si>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</si>
  <si>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</si>
  <si>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</si>
  <si>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</si>
  <si>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</si>
  <si>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</si>
  <si>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</si>
  <si>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</si>
  <si>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</si>
  <si>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</si>
  <si>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</si>
  <si>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</si>
  <si>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</si>
  <si>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</si>
  <si>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</si>
  <si>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</si>
  <si>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</si>
  <si>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</si>
  <si>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Unidades PMSP - JUNHO  2025</t>
  </si>
  <si>
    <t>DEFERIDAS</t>
  </si>
  <si>
    <t>INDEFERIDAS</t>
  </si>
  <si>
    <t>AHMSP Autarquia Hospitalar Municipal</t>
  </si>
  <si>
    <t>São Paulo Urbanismo</t>
  </si>
  <si>
    <t>Fundação Paulistana de Educação, Tecnologia e Cultura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</si>
  <si>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</si>
  <si>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</si>
  <si>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</si>
  <si>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</si>
  <si>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</si>
  <si>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</si>
  <si>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</si>
  <si>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</si>
  <si>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</si>
  <si>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</si>
  <si>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</si>
  <si>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</si>
  <si>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</si>
  <si>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</si>
  <si>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</si>
  <si>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</si>
  <si>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</si>
  <si>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</si>
  <si>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</si>
  <si>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</si>
  <si>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</si>
  <si>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</si>
  <si>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</si>
  <si>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</si>
  <si>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</si>
  <si>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</si>
  <si>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</si>
  <si>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</si>
  <si>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</si>
  <si>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</si>
  <si>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</si>
  <si>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</si>
  <si>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</si>
  <si>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</si>
  <si>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</si>
  <si>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</si>
  <si>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</si>
  <si>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</si>
  <si>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</si>
  <si>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</si>
  <si>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</si>
  <si>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</si>
  <si>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</si>
  <si>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</si>
  <si>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</si>
  <si>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</si>
  <si>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</si>
  <si>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</si>
  <si>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</si>
  <si>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</si>
  <si>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</si>
  <si>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</si>
  <si>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</si>
  <si>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</si>
  <si>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</si>
  <si>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</si>
  <si>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</si>
  <si>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</si>
  <si>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</si>
  <si>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</si>
  <si>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</si>
  <si>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</si>
  <si>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</si>
  <si>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</si>
  <si>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</si>
  <si>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</si>
  <si>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</si>
  <si>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  e Economia Criativa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</si>
  <si>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</si>
  <si>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</si>
  <si>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</si>
  <si>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</si>
  <si>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</si>
  <si>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</si>
  <si>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</si>
  <si>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</si>
  <si>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</si>
  <si>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</si>
  <si>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</si>
  <si>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</si>
  <si>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</si>
  <si>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</si>
  <si>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</si>
  <si>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</si>
  <si>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</si>
  <si>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</si>
  <si>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</si>
  <si>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</si>
  <si>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</si>
  <si>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</si>
  <si>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</si>
  <si>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</si>
  <si>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</si>
  <si>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</si>
  <si>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</si>
  <si>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</si>
  <si>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</si>
  <si>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</si>
  <si>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</si>
  <si>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</si>
  <si>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</si>
  <si>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SPTrans</t>
  </si>
  <si>
    <t>SMSUB</t>
  </si>
  <si>
    <t>SMUL</t>
  </si>
  <si>
    <t>SF</t>
  </si>
  <si>
    <t>SMC</t>
  </si>
  <si>
    <t>SMSU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</si>
  <si>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</si>
  <si>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</si>
  <si>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</si>
  <si>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</si>
  <si>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</si>
  <si>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</si>
  <si>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</si>
  <si>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</si>
  <si>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</si>
  <si>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</si>
  <si>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</si>
  <si>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</si>
  <si>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% Canais de entrada Jul/25</t>
  </si>
  <si>
    <t>Arquivo Histórico Municipal</t>
  </si>
  <si>
    <t>Descomplica SP - Vila Mariana</t>
  </si>
  <si>
    <t>Descomplica SP - Vila Prudente</t>
  </si>
  <si>
    <t>% em relação ao todo de JUL/25 (excetuando-se denúncias)</t>
  </si>
  <si>
    <t>% em relação ao todo Jul/25 (excetuando-se denúncias)</t>
  </si>
  <si>
    <t>10 unidades mais demandadas de Julho/25</t>
  </si>
  <si>
    <t>10 assuntos mais solicitados de Julho/2025</t>
  </si>
  <si>
    <t>10 Subprefeituras mais demandadas de Julho/25</t>
  </si>
  <si>
    <t>% Total JUL/25 dentro do STATUS</t>
  </si>
  <si>
    <t>Instituto de Previdência Municipal</t>
  </si>
  <si>
    <t>Unidades PMSP - JULHO  2025</t>
  </si>
  <si>
    <t>SP Negócios - São Paulo Negócios</t>
  </si>
  <si>
    <t>SEPLAN - Secretaria Municipal de Planejamento e Eficiência</t>
  </si>
  <si>
    <t>SVMA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</si>
</sst>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2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27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28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7" fillId="0" borderId="0" xfId="0" applyFont="1" applyAlignment="1">
      <alignment wrapText="1"/>
    </xf>
    <xf numFmtId="0" fontId="2" fillId="0" borderId="0" xfId="14"/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6" fillId="0" borderId="217" xfId="0" applyFont="1" applyBorder="1" applyAlignment="1">
      <alignment horizontal="left"/>
    </xf>
    <xf numFmtId="0" fontId="39" fillId="0" borderId="137" xfId="4" applyFont="1" applyBorder="1" applyAlignment="1">
      <alignment horizontal="center" vertical="center"/>
    </xf>
    <xf numFmtId="0" fontId="39" fillId="0" borderId="137" xfId="0" applyFont="1" applyBorder="1" applyAlignment="1">
      <alignment horizontal="center"/>
    </xf>
    <xf numFmtId="0" fontId="39" fillId="0" borderId="228" xfId="0" applyFont="1" applyBorder="1" applyAlignment="1">
      <alignment horizontal="center"/>
    </xf>
    <xf numFmtId="0" fontId="51" fillId="0" borderId="217" xfId="4" applyFont="1" applyBorder="1" applyAlignment="1">
      <alignment horizontal="center" vertical="center"/>
    </xf>
    <xf numFmtId="1" fontId="51" fillId="0" borderId="217" xfId="0" applyNumberFormat="1" applyFont="1" applyBorder="1" applyAlignment="1">
      <alignment horizontal="center" vertical="center"/>
    </xf>
    <xf numFmtId="2" fontId="51" fillId="0" borderId="217" xfId="4" applyNumberFormat="1" applyFont="1" applyBorder="1" applyAlignment="1">
      <alignment horizontal="center" vertical="center"/>
    </xf>
    <xf numFmtId="0" fontId="39" fillId="0" borderId="142" xfId="4" applyFont="1" applyBorder="1"/>
    <xf numFmtId="0" fontId="39" fillId="0" borderId="140" xfId="4" applyFont="1" applyBorder="1" applyAlignment="1">
      <alignment horizontal="center" vertical="center"/>
    </xf>
    <xf numFmtId="0" fontId="39" fillId="0" borderId="128" xfId="0" applyFont="1" applyBorder="1" applyAlignment="1">
      <alignment horizontal="center"/>
    </xf>
    <xf numFmtId="0" fontId="39" fillId="0" borderId="128" xfId="4" applyFont="1" applyBorder="1" applyAlignment="1">
      <alignment horizontal="center" vertical="center"/>
    </xf>
    <xf numFmtId="0" fontId="51" fillId="0" borderId="142" xfId="4" applyFont="1" applyBorder="1" applyAlignment="1">
      <alignment horizontal="center" vertical="center"/>
    </xf>
    <xf numFmtId="1" fontId="51" fillId="0" borderId="142" xfId="0" applyNumberFormat="1" applyFont="1" applyBorder="1" applyAlignment="1">
      <alignment horizontal="center" vertical="center"/>
    </xf>
    <xf numFmtId="2" fontId="51" fillId="0" borderId="142" xfId="4" applyNumberFormat="1" applyFont="1" applyBorder="1" applyAlignment="1">
      <alignment horizontal="center" vertical="center"/>
    </xf>
    <xf numFmtId="0" fontId="51" fillId="0" borderId="154" xfId="4" applyFont="1" applyBorder="1" applyAlignment="1">
      <alignment horizontal="center" vertical="center"/>
    </xf>
    <xf numFmtId="1" fontId="51" fillId="0" borderId="154" xfId="0" applyNumberFormat="1" applyFont="1" applyBorder="1" applyAlignment="1">
      <alignment horizontal="center" vertical="center"/>
    </xf>
    <xf numFmtId="2" fontId="51" fillId="0" borderId="154" xfId="4" applyNumberFormat="1" applyFont="1" applyBorder="1" applyAlignment="1">
      <alignment horizontal="center" vertical="center"/>
    </xf>
    <xf numFmtId="0" fontId="51" fillId="0" borderId="132" xfId="4" applyFont="1" applyBorder="1" applyAlignment="1">
      <alignment horizontal="center" vertical="center"/>
    </xf>
    <xf numFmtId="1" fontId="51" fillId="0" borderId="132" xfId="0" applyNumberFormat="1" applyFont="1" applyBorder="1" applyAlignment="1">
      <alignment horizontal="center" vertical="center"/>
    </xf>
    <xf numFmtId="0" fontId="39" fillId="0" borderId="140" xfId="0" applyFont="1" applyBorder="1" applyAlignment="1">
      <alignment horizontal="center" vertical="center"/>
    </xf>
    <xf numFmtId="0" fontId="0" fillId="0" borderId="142" xfId="0" applyBorder="1" applyAlignment="1">
      <alignment horizontal="left"/>
    </xf>
    <xf numFmtId="0" fontId="38" fillId="0" borderId="128" xfId="0" applyFont="1" applyBorder="1" applyAlignment="1">
      <alignment horizont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68" fillId="0" borderId="0" xfId="14" applyFont="1"/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69" fillId="0" borderId="5" xfId="0" applyNumberFormat="1" applyFont="1" applyBorder="1" applyAlignment="1">
      <alignment horizontal="center"/>
    </xf>
    <xf numFmtId="1" fontId="69" fillId="0" borderId="22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69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69" fillId="0" borderId="9" xfId="0" applyNumberFormat="1" applyFont="1" applyBorder="1" applyAlignment="1">
      <alignment horizontal="center"/>
    </xf>
    <xf numFmtId="1" fontId="69" fillId="0" borderId="25" xfId="0" applyNumberFormat="1" applyFont="1" applyBorder="1" applyAlignment="1">
      <alignment horizontal="center"/>
    </xf>
    <xf numFmtId="2" fontId="69" fillId="0" borderId="28" xfId="0" applyNumberFormat="1" applyFont="1" applyBorder="1" applyAlignment="1">
      <alignment horizontal="center"/>
    </xf>
    <xf numFmtId="0" fontId="69" fillId="5" borderId="3" xfId="0" applyFont="1" applyFill="1" applyBorder="1" applyAlignment="1">
      <alignment horizontal="left"/>
    </xf>
    <xf numFmtId="0" fontId="69" fillId="5" borderId="3" xfId="0" applyFont="1" applyFill="1" applyBorder="1" applyAlignment="1">
      <alignment horizontal="center"/>
    </xf>
    <xf numFmtId="1" fontId="69" fillId="5" borderId="3" xfId="0" applyNumberFormat="1" applyFont="1" applyFill="1" applyBorder="1" applyAlignment="1">
      <alignment horizontal="center"/>
    </xf>
    <xf numFmtId="1" fontId="69" fillId="5" borderId="49" xfId="0" applyNumberFormat="1" applyFont="1" applyFill="1" applyBorder="1" applyAlignment="1">
      <alignment horizontal="center"/>
    </xf>
    <xf numFmtId="2" fontId="69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69" fillId="0" borderId="131" xfId="0" applyNumberFormat="1" applyFont="1" applyBorder="1" applyAlignment="1">
      <alignment horizontal="center"/>
    </xf>
    <xf numFmtId="2" fontId="69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69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69" fillId="0" borderId="223" xfId="0" applyNumberFormat="1" applyFont="1" applyBorder="1" applyAlignment="1">
      <alignment horizontal="center"/>
    </xf>
    <xf numFmtId="0" fontId="69" fillId="5" borderId="127" xfId="0" applyFont="1" applyFill="1" applyBorder="1" applyAlignment="1">
      <alignment horizontal="right"/>
    </xf>
    <xf numFmtId="0" fontId="69" fillId="5" borderId="152" xfId="0" applyFont="1" applyFill="1" applyBorder="1" applyAlignment="1">
      <alignment horizontal="center" vertical="center"/>
    </xf>
    <xf numFmtId="1" fontId="69" fillId="5" borderId="127" xfId="0" applyNumberFormat="1" applyFont="1" applyFill="1" applyBorder="1" applyAlignment="1">
      <alignment horizontal="center" vertical="center"/>
    </xf>
    <xf numFmtId="1" fontId="69" fillId="5" borderId="127" xfId="0" applyNumberFormat="1" applyFont="1" applyFill="1" applyBorder="1" applyAlignment="1">
      <alignment horizontal="center"/>
    </xf>
    <xf numFmtId="1" fontId="69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69" fillId="0" borderId="4" xfId="0" applyNumberFormat="1" applyFont="1" applyBorder="1" applyAlignment="1">
      <alignment horizontal="center" vertical="center"/>
    </xf>
    <xf numFmtId="1" fontId="69" fillId="0" borderId="53" xfId="0" applyNumberFormat="1" applyFont="1" applyBorder="1" applyAlignment="1">
      <alignment horizontal="center" vertical="center"/>
    </xf>
    <xf numFmtId="165" fontId="69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69" fillId="0" borderId="6" xfId="0" applyNumberFormat="1" applyFont="1" applyBorder="1" applyAlignment="1">
      <alignment horizontal="center" vertical="center"/>
    </xf>
    <xf numFmtId="1" fontId="69" fillId="0" borderId="22" xfId="0" applyNumberFormat="1" applyFont="1" applyBorder="1" applyAlignment="1">
      <alignment horizontal="center" vertical="center"/>
    </xf>
    <xf numFmtId="165" fontId="69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69" fillId="0" borderId="8" xfId="0" applyNumberFormat="1" applyFont="1" applyBorder="1" applyAlignment="1">
      <alignment horizontal="center" vertical="center"/>
    </xf>
    <xf numFmtId="1" fontId="69" fillId="0" borderId="25" xfId="0" applyNumberFormat="1" applyFont="1" applyBorder="1" applyAlignment="1">
      <alignment horizontal="center" vertical="center"/>
    </xf>
    <xf numFmtId="0" fontId="69" fillId="5" borderId="40" xfId="0" applyFont="1" applyFill="1" applyBorder="1" applyAlignment="1">
      <alignment horizontal="left"/>
    </xf>
    <xf numFmtId="0" fontId="69" fillId="5" borderId="3" xfId="0" applyFont="1" applyFill="1" applyBorder="1" applyAlignment="1">
      <alignment horizontal="center" vertical="center"/>
    </xf>
    <xf numFmtId="1" fontId="69" fillId="5" borderId="11" xfId="0" applyNumberFormat="1" applyFont="1" applyFill="1" applyBorder="1" applyAlignment="1">
      <alignment horizontal="center" vertical="center"/>
    </xf>
    <xf numFmtId="1" fontId="69" fillId="5" borderId="30" xfId="0" applyNumberFormat="1" applyFont="1" applyFill="1" applyBorder="1" applyAlignment="1">
      <alignment horizontal="center"/>
    </xf>
    <xf numFmtId="1" fontId="69" fillId="5" borderId="3" xfId="0" applyNumberFormat="1" applyFont="1" applyFill="1" applyBorder="1" applyAlignment="1">
      <alignment horizontal="center" vertical="center"/>
    </xf>
    <xf numFmtId="165" fontId="69" fillId="5" borderId="3" xfId="0" applyNumberFormat="1" applyFont="1" applyFill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69" fillId="5" borderId="223" xfId="0" applyFont="1" applyFill="1" applyBorder="1" applyAlignment="1">
      <alignment horizontal="left"/>
    </xf>
    <xf numFmtId="0" fontId="69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24" fillId="0" borderId="0" xfId="8" applyFont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0" fontId="0" fillId="18" borderId="107" xfId="0" applyFill="1" applyBorder="1" applyAlignment="1">
      <alignment horizontal="center" vertical="center"/>
    </xf>
    <xf numFmtId="17" fontId="69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0" fontId="41" fillId="0" borderId="140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3" fontId="38" fillId="0" borderId="53" xfId="0" applyNumberFormat="1" applyFont="1" applyBorder="1" applyAlignment="1">
      <alignment horizontal="center"/>
    </xf>
    <xf numFmtId="0" fontId="0" fillId="0" borderId="142" xfId="0" applyBorder="1"/>
    <xf numFmtId="1" fontId="47" fillId="0" borderId="0" xfId="0" applyNumberFormat="1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7" fillId="0" borderId="0" xfId="0" applyFont="1"/>
    <xf numFmtId="2" fontId="25" fillId="0" borderId="9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17" fontId="39" fillId="0" borderId="0" xfId="0" applyNumberFormat="1" applyFont="1" applyAlignment="1">
      <alignment horizontal="center"/>
    </xf>
    <xf numFmtId="17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41" fillId="0" borderId="0" xfId="4" applyFont="1" applyAlignment="1">
      <alignment horizontal="center" vertical="center"/>
    </xf>
    <xf numFmtId="17" fontId="65" fillId="0" borderId="0" xfId="0" applyNumberFormat="1" applyFont="1" applyAlignment="1">
      <alignment horizontal="center" vertical="center"/>
    </xf>
    <xf numFmtId="1" fontId="57" fillId="0" borderId="0" xfId="0" applyNumberFormat="1" applyFont="1" applyAlignment="1">
      <alignment horizontal="center"/>
    </xf>
    <xf numFmtId="2" fontId="37" fillId="0" borderId="150" xfId="0" applyNumberFormat="1" applyFont="1" applyBorder="1" applyAlignment="1">
      <alignment horizontal="center"/>
    </xf>
    <xf numFmtId="17" fontId="54" fillId="4" borderId="141" xfId="0" applyNumberFormat="1" applyFont="1" applyFill="1" applyBorder="1" applyAlignment="1">
      <alignment horizontal="center"/>
    </xf>
    <xf numFmtId="17" fontId="54" fillId="4" borderId="249" xfId="0" applyNumberFormat="1" applyFont="1" applyFill="1" applyBorder="1" applyAlignment="1">
      <alignment horizontal="center"/>
    </xf>
    <xf numFmtId="3" fontId="37" fillId="0" borderId="249" xfId="0" applyNumberFormat="1" applyFont="1" applyBorder="1" applyAlignment="1">
      <alignment horizontal="center"/>
    </xf>
    <xf numFmtId="2" fontId="37" fillId="0" borderId="141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 vertical="center"/>
    </xf>
    <xf numFmtId="3" fontId="37" fillId="0" borderId="47" xfId="0" applyNumberFormat="1" applyFont="1" applyBorder="1" applyAlignment="1">
      <alignment horizontal="center"/>
    </xf>
    <xf numFmtId="2" fontId="37" fillId="0" borderId="207" xfId="0" applyNumberFormat="1" applyFont="1" applyBorder="1" applyAlignment="1">
      <alignment horizontal="center"/>
    </xf>
    <xf numFmtId="3" fontId="37" fillId="0" borderId="33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17" fontId="54" fillId="4" borderId="191" xfId="0" applyNumberFormat="1" applyFont="1" applyFill="1" applyBorder="1" applyAlignment="1">
      <alignment horizontal="center"/>
    </xf>
    <xf numFmtId="3" fontId="37" fillId="0" borderId="32" xfId="0" applyNumberFormat="1" applyFont="1" applyBorder="1" applyAlignment="1">
      <alignment horizontal="center"/>
    </xf>
    <xf numFmtId="2" fontId="37" fillId="0" borderId="131" xfId="0" applyNumberFormat="1" applyFont="1" applyBorder="1" applyAlignment="1">
      <alignment horizontal="center"/>
    </xf>
    <xf numFmtId="2" fontId="37" fillId="0" borderId="220" xfId="0" applyNumberFormat="1" applyFont="1" applyBorder="1" applyAlignment="1">
      <alignment horizontal="center"/>
    </xf>
    <xf numFmtId="1" fontId="37" fillId="0" borderId="34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1" fillId="0" borderId="128" xfId="0" applyFont="1" applyBorder="1" applyAlignment="1">
      <alignment horizontal="left"/>
    </xf>
    <xf numFmtId="0" fontId="39" fillId="0" borderId="252" xfId="0" applyFont="1" applyBorder="1"/>
    <xf numFmtId="0" fontId="0" fillId="18" borderId="105" xfId="0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69" fillId="5" borderId="188" xfId="0" applyFont="1" applyFill="1" applyBorder="1" applyAlignment="1">
      <alignment horizontal="left"/>
    </xf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0" xfId="10" applyFont="1" applyBorder="1" applyAlignment="1" applyProtection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58" fillId="0" borderId="0" xfId="14" applyFont="1" applyAlignment="1">
      <alignment horizontal="left"/>
    </xf>
    <xf numFmtId="0" fontId="57" fillId="0" borderId="0" xfId="14" applyFont="1" applyAlignment="1">
      <alignment horizontal="left"/>
    </xf>
    <xf numFmtId="0" fontId="57" fillId="0" borderId="0" xfId="14" applyFont="1"/>
    <xf numFmtId="1" fontId="48" fillId="0" borderId="0" xfId="0" applyNumberFormat="1" applyFont="1" applyAlignment="1">
      <alignment horizontal="center"/>
    </xf>
    <xf numFmtId="17" fontId="65" fillId="4" borderId="137" xfId="0" applyNumberFormat="1" applyFont="1" applyFill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top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4" applyFont="1" applyBorder="1" applyAlignment="1">
      <alignment horizontal="center" vertical="center"/>
    </xf>
    <xf numFmtId="0" fontId="41" fillId="0" borderId="0" xfId="0" applyNumberFormat="1" applyFont="1"/>
    <xf numFmtId="0" fontId="39" fillId="0" borderId="142" xfId="0" applyFont="1" applyFill="1" applyBorder="1"/>
    <xf numFmtId="0" fontId="39" fillId="0" borderId="140" xfId="0" applyFont="1" applyFill="1" applyBorder="1" applyAlignment="1">
      <alignment horizontal="center" vertical="center"/>
    </xf>
    <xf numFmtId="0" fontId="39" fillId="0" borderId="128" xfId="0" applyFont="1" applyFill="1" applyBorder="1" applyAlignment="1">
      <alignment horizontal="center"/>
    </xf>
    <xf numFmtId="0" fontId="39" fillId="0" borderId="128" xfId="0" applyFont="1" applyFill="1" applyBorder="1" applyAlignment="1">
      <alignment horizontal="center" vertical="center"/>
    </xf>
    <xf numFmtId="0" fontId="39" fillId="0" borderId="128" xfId="4" applyFont="1" applyFill="1" applyBorder="1" applyAlignment="1">
      <alignment horizontal="center" vertical="center"/>
    </xf>
    <xf numFmtId="0" fontId="39" fillId="0" borderId="228" xfId="0" applyFont="1" applyFill="1" applyBorder="1" applyAlignment="1">
      <alignment horizontal="center"/>
    </xf>
    <xf numFmtId="0" fontId="51" fillId="0" borderId="132" xfId="4" applyFont="1" applyFill="1" applyBorder="1" applyAlignment="1">
      <alignment horizontal="center" vertical="center"/>
    </xf>
    <xf numFmtId="1" fontId="51" fillId="0" borderId="132" xfId="0" applyNumberFormat="1" applyFont="1" applyFill="1" applyBorder="1" applyAlignment="1">
      <alignment horizontal="center" vertical="center"/>
    </xf>
    <xf numFmtId="2" fontId="51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42" xfId="0" applyFill="1" applyBorder="1"/>
    <xf numFmtId="0" fontId="10" fillId="26" borderId="137" xfId="0" applyFont="1" applyFill="1" applyBorder="1" applyAlignment="1">
      <alignment horizontal="center"/>
    </xf>
    <xf numFmtId="0" fontId="71" fillId="0" borderId="0" xfId="0" applyFont="1" applyAlignment="1">
      <alignment horizontal="center" vertical="center"/>
    </xf>
    <xf numFmtId="165" fontId="56" fillId="0" borderId="0" xfId="0" applyNumberFormat="1" applyFont="1" applyAlignment="1">
      <alignment horizontal="center" vertical="center"/>
    </xf>
    <xf numFmtId="165" fontId="56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/>
    <xf numFmtId="0" fontId="51" fillId="0" borderId="0" xfId="0" applyFont="1" applyAlignment="1">
      <alignment horizontal="center"/>
    </xf>
    <xf numFmtId="0" fontId="44" fillId="0" borderId="0" xfId="0" applyFont="1"/>
    <xf numFmtId="165" fontId="44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165" fontId="4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54" fillId="0" borderId="0" xfId="0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60" fillId="0" borderId="0" xfId="0" applyFont="1" applyAlignme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41" fillId="0" borderId="0" xfId="0" applyFont="1" applyAlignme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17" fontId="63" fillId="0" borderId="0" xfId="0" applyNumberFormat="1" applyFont="1" applyAlignment="1">
      <alignment horizontal="center"/>
    </xf>
    <xf numFmtId="17" fontId="59" fillId="0" borderId="0" xfId="0" applyNumberFormat="1" applyFont="1" applyAlignment="1">
      <alignment horizontal="center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Julho/2025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Protocolos!$J$19:$J$24</c:f>
              <c:numCache>
                <c:formatCode>General</c:formatCode>
                <c:ptCount val="6"/>
                <c:pt idx="0">
                  <c:v>361</c:v>
                </c:pt>
                <c:pt idx="1">
                  <c:v>82</c:v>
                </c:pt>
                <c:pt idx="2">
                  <c:v>0</c:v>
                </c:pt>
                <c:pt idx="3">
                  <c:v>5378</c:v>
                </c:pt>
                <c:pt idx="4">
                  <c:v>222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JULHO/2025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31</c:v>
                </c:pt>
                <c:pt idx="1">
                  <c:v>41</c:v>
                </c:pt>
                <c:pt idx="2">
                  <c:v>77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JULHO/25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140</c:v>
                </c:pt>
                <c:pt idx="4">
                  <c:v>55</c:v>
                </c:pt>
                <c:pt idx="5">
                  <c:v>18</c:v>
                </c:pt>
                <c:pt idx="6">
                  <c:v>5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Qualidade de atendimento</c:v>
                </c:pt>
                <c:pt idx="3">
                  <c:v>Árvore</c:v>
                </c:pt>
                <c:pt idx="4">
                  <c:v>Ônibus</c:v>
                </c:pt>
                <c:pt idx="5">
                  <c:v>Processo Administrativo</c:v>
                </c:pt>
                <c:pt idx="6">
                  <c:v>Ponto viciado, entulho e caçamba de entulho</c:v>
                </c:pt>
                <c:pt idx="7">
                  <c:v>Multas de trânsito e guinchamentos</c:v>
                </c:pt>
                <c:pt idx="8">
                  <c:v>Cadastro Único (CadÚnico)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363</c:v>
                </c:pt>
                <c:pt idx="1">
                  <c:v>311.71428571428572</c:v>
                </c:pt>
                <c:pt idx="2">
                  <c:v>305.28571428571428</c:v>
                </c:pt>
                <c:pt idx="3">
                  <c:v>266.57142857142856</c:v>
                </c:pt>
                <c:pt idx="4">
                  <c:v>262.71428571428572</c:v>
                </c:pt>
                <c:pt idx="5">
                  <c:v>228.14285714285714</c:v>
                </c:pt>
                <c:pt idx="6">
                  <c:v>196.71428571428572</c:v>
                </c:pt>
                <c:pt idx="7">
                  <c:v>189.71428571428572</c:v>
                </c:pt>
                <c:pt idx="8">
                  <c:v>184.28571428571428</c:v>
                </c:pt>
                <c:pt idx="9">
                  <c:v>183.57142857142858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JUL/25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Buraco e Pavimentação</c:v>
                </c:pt>
                <c:pt idx="2">
                  <c:v>Qualidade de atendimento</c:v>
                </c:pt>
                <c:pt idx="3">
                  <c:v>Árvore</c:v>
                </c:pt>
                <c:pt idx="4">
                  <c:v>Ônibus</c:v>
                </c:pt>
                <c:pt idx="5">
                  <c:v>Processo Administrativo</c:v>
                </c:pt>
                <c:pt idx="6">
                  <c:v>Ponto viciado, entulho e caçamba de entulho</c:v>
                </c:pt>
                <c:pt idx="7">
                  <c:v>Multas de trânsito e guinchamentos</c:v>
                </c:pt>
                <c:pt idx="8">
                  <c:v>Cadastro Único (CadÚnico)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4.1986062717770034</c:v>
                </c:pt>
                <c:pt idx="1">
                  <c:v>3.8153310104529616</c:v>
                </c:pt>
                <c:pt idx="2">
                  <c:v>6.0801393728222992</c:v>
                </c:pt>
                <c:pt idx="3">
                  <c:v>4.494773519163763</c:v>
                </c:pt>
                <c:pt idx="4">
                  <c:v>3.0836236933797911</c:v>
                </c:pt>
                <c:pt idx="5">
                  <c:v>4.2508710801393725</c:v>
                </c:pt>
                <c:pt idx="6">
                  <c:v>2.1080139372822297</c:v>
                </c:pt>
                <c:pt idx="7">
                  <c:v>9.1114982578397221</c:v>
                </c:pt>
                <c:pt idx="8">
                  <c:v>4.8257839721254356</c:v>
                </c:pt>
                <c:pt idx="9">
                  <c:v>3.1358885017421603</c:v>
                </c:pt>
                <c:pt idx="10">
                  <c:v>54.89547038327526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'10_ASSUNTOS+_Assuntos_JUL_25'!$B$24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'10_ASSUNTOS+_Assuntos_JUL_25'!$B$25</c:f>
              <c:numCache>
                <c:formatCode>General</c:formatCode>
                <c:ptCount val="1"/>
                <c:pt idx="0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'10_ASSUNTOS+_Assuntos_JUL_25'!$C$24:$C$24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'10_ASSUNTOS+_Assuntos_JUL_25'!$C$25:$C$25</c:f>
              <c:numCache>
                <c:formatCode>General</c:formatCode>
                <c:ptCount val="1"/>
                <c:pt idx="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'10_ASSUNTOS+_Assuntos_JUL_25'!$D$24:$D$24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'10_ASSUNTOS+_Assuntos_JUL_25'!$D$25:$D$26</c:f>
              <c:numCache>
                <c:formatCode>General</c:formatCode>
                <c:ptCount val="2"/>
                <c:pt idx="0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'10_ASSUNTOS+_Assuntos_JUL_25'!$E$24:$E$24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'10_ASSUNTOS+_Assuntos_JUL_25'!$E$25:$E$26</c:f>
              <c:numCache>
                <c:formatCode>General</c:formatCode>
                <c:ptCount val="2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'10_ASSUNTOS+_Assuntos_JUL_25'!$F$24:$F$24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'10_ASSUNTOS+_Assuntos_JUL_25'!$F$25:$F$26</c:f>
              <c:numCache>
                <c:formatCode>General</c:formatCode>
                <c:ptCount val="2"/>
                <c:pt idx="0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'10_ASSUNTOS+_Assuntos_JUL_25'!$G$24:$G$24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'10_ASSUNTOS+_Assuntos_JUL_25'!$G$25:$G$26</c:f>
              <c:numCache>
                <c:formatCode>General</c:formatCode>
                <c:ptCount val="2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'10_ASSUNTOS+_Assuntos_JUL_25'!$H$24:$H$24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'10_ASSUNTOS+_Assuntos_JUL_25'!$H$25:$H$26</c:f>
              <c:numCache>
                <c:formatCode>General</c:formatCode>
                <c:ptCount val="2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'10_ASSUNTOS+_Assuntos_JUL_25'!$I$24:$I$24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'10_ASSUNTOS+_Assuntos_JUL_25'!$I$25:$I$26</c:f>
              <c:numCache>
                <c:formatCode>General</c:formatCode>
                <c:ptCount val="2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'10_ASSUNTOS+_Assuntos_JUL_25'!$J$24:$J$24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'10_ASSUNTOS+_Assuntos_JUL_25'!$J$25:$J$26</c:f>
              <c:numCache>
                <c:formatCode>General</c:formatCode>
                <c:ptCount val="2"/>
                <c:pt idx="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'10_ASSUNTOS+_Assuntos_JUL_25'!$K$24:$K$24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'10_ASSUNTOS+_Assuntos_JUL_25'!$K$25:$K$26</c:f>
              <c:numCache>
                <c:formatCode>General</c:formatCode>
                <c:ptCount val="2"/>
                <c:pt idx="0">
                  <c:v>177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'10_ASSUNTOS+_Assuntos_JUL_25'!$L$24:$L$24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'10_ASSUNTOS+_Assuntos_JUL_25'!$L$25:$L$26</c:f>
              <c:numCache>
                <c:formatCode>General</c:formatCode>
                <c:ptCount val="2"/>
                <c:pt idx="1">
                  <c:v>5740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Julho/25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'10_ASSUNTOS+_Assuntos_JUL_25'!$B$6:$B$6</c:f>
              <c:strCache>
                <c:ptCount val="1"/>
                <c:pt idx="0">
                  <c:v>jul/25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'10_ASSUNTOS+_Assuntos_JUL_25'!$A$7:$A$16</c:f>
              <c:strCache>
                <c:ptCount val="10"/>
                <c:pt idx="0">
                  <c:v>Multas de trânsito e guinchamentos</c:v>
                </c:pt>
                <c:pt idx="1">
                  <c:v>Qualidade de atendimento</c:v>
                </c:pt>
                <c:pt idx="2">
                  <c:v>Cadastro Único (CadÚnico)</c:v>
                </c:pt>
                <c:pt idx="3">
                  <c:v>Árvore</c:v>
                </c:pt>
                <c:pt idx="4">
                  <c:v>Processo Administrativo</c:v>
                </c:pt>
                <c:pt idx="5">
                  <c:v>Órgão externo</c:v>
                </c:pt>
                <c:pt idx="6">
                  <c:v>Buraco e Pavimentação</c:v>
                </c:pt>
                <c:pt idx="7">
                  <c:v>Poluição sonora - PSIU</c:v>
                </c:pt>
                <c:pt idx="8">
                  <c:v>Estabelecimentos comerciais, indústrias e serviços</c:v>
                </c:pt>
                <c:pt idx="9">
                  <c:v>Ônibus</c:v>
                </c:pt>
              </c:strCache>
            </c:strRef>
          </c:cat>
          <c:val>
            <c:numRef>
              <c:f>'10_ASSUNTOS+_Assuntos_JUL_25'!$B$7:$B$16</c:f>
              <c:numCache>
                <c:formatCode>General</c:formatCode>
                <c:ptCount val="10"/>
                <c:pt idx="0">
                  <c:v>523</c:v>
                </c:pt>
                <c:pt idx="1">
                  <c:v>349</c:v>
                </c:pt>
                <c:pt idx="2">
                  <c:v>277</c:v>
                </c:pt>
                <c:pt idx="3">
                  <c:v>258</c:v>
                </c:pt>
                <c:pt idx="4">
                  <c:v>244</c:v>
                </c:pt>
                <c:pt idx="5">
                  <c:v>241</c:v>
                </c:pt>
                <c:pt idx="6">
                  <c:v>219</c:v>
                </c:pt>
                <c:pt idx="7">
                  <c:v>180</c:v>
                </c:pt>
                <c:pt idx="8">
                  <c:v>178</c:v>
                </c:pt>
                <c:pt idx="9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Companhia de Engenharia de Tráfego</c:v>
                </c:pt>
                <c:pt idx="4">
                  <c:v>Secretaria Municipal de Educação</c:v>
                </c:pt>
                <c:pt idx="5">
                  <c:v>São Paulo Transportes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661.85714285714289</c:v>
                </c:pt>
                <c:pt idx="1">
                  <c:v>542.85714285714289</c:v>
                </c:pt>
                <c:pt idx="2">
                  <c:v>472.28571428571428</c:v>
                </c:pt>
                <c:pt idx="3">
                  <c:v>439.42857142857144</c:v>
                </c:pt>
                <c:pt idx="4">
                  <c:v>392.42857142857144</c:v>
                </c:pt>
                <c:pt idx="5">
                  <c:v>380</c:v>
                </c:pt>
                <c:pt idx="6">
                  <c:v>363.57142857142856</c:v>
                </c:pt>
                <c:pt idx="7">
                  <c:v>332.28571428571428</c:v>
                </c:pt>
                <c:pt idx="8">
                  <c:v>327.14285714285717</c:v>
                </c:pt>
                <c:pt idx="9">
                  <c:v>140.28571428571428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Companhia de Engenharia de Tráfego</c:v>
                </c:pt>
                <c:pt idx="4">
                  <c:v>Secretaria Municipal de Educação</c:v>
                </c:pt>
                <c:pt idx="5">
                  <c:v>São Paulo Transportes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10.993031358885018</c:v>
                </c:pt>
                <c:pt idx="1">
                  <c:v>7.4564459930313589</c:v>
                </c:pt>
                <c:pt idx="2">
                  <c:v>5.2961672473867596</c:v>
                </c:pt>
                <c:pt idx="3">
                  <c:v>12.961672473867596</c:v>
                </c:pt>
                <c:pt idx="4">
                  <c:v>4.4425087108013939</c:v>
                </c:pt>
                <c:pt idx="5">
                  <c:v>5.2613240418118465</c:v>
                </c:pt>
                <c:pt idx="6">
                  <c:v>4.1986062717770034</c:v>
                </c:pt>
                <c:pt idx="7">
                  <c:v>8.031358885017422</c:v>
                </c:pt>
                <c:pt idx="8">
                  <c:v>6.3240418118466897</c:v>
                </c:pt>
                <c:pt idx="9">
                  <c:v>2.2822299651567945</c:v>
                </c:pt>
                <c:pt idx="10">
                  <c:v>32.752613240418114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'10+_Unidades_JUL_25'!$B$22:$B$22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'10+_Unidades_JUL_25'!$B$23:$B$25</c:f>
              <c:numCache>
                <c:formatCode>General</c:formatCode>
                <c:ptCount val="3"/>
                <c:pt idx="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'10+_Unidades_JUL_25'!$C$22:$C$22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'10+_Unidades_JUL_25'!$C$23:$C$25</c:f>
              <c:numCache>
                <c:formatCode>General</c:formatCode>
                <c:ptCount val="3"/>
                <c:pt idx="0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'10+_Unidades_JUL_25'!$D$22:$D$22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'10+_Unidades_JUL_25'!$D$23:$D$25</c:f>
              <c:numCache>
                <c:formatCode>General</c:formatCode>
                <c:ptCount val="3"/>
                <c:pt idx="0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'10+_Unidades_JUL_25'!$E$22:$E$22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'10+_Unidades_JUL_25'!$E$23:$E$25</c:f>
              <c:numCache>
                <c:formatCode>General</c:formatCode>
                <c:ptCount val="3"/>
                <c:pt idx="0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'10+_Unidades_JUL_25'!$F$22:$F$22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'10+_Unidades_JUL_25'!$F$23:$F$25</c:f>
              <c:numCache>
                <c:formatCode>General</c:formatCode>
                <c:ptCount val="3"/>
                <c:pt idx="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'10+_Unidades_JUL_25'!$G$22:$G$22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'10+_Unidades_JUL_25'!$G$23:$G$25</c:f>
              <c:numCache>
                <c:formatCode>General</c:formatCode>
                <c:ptCount val="3"/>
                <c:pt idx="0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'10+_Unidades_JUL_25'!$H$22:$H$22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'10+_Unidades_JUL_25'!$H$23:$H$25</c:f>
              <c:numCache>
                <c:formatCode>General</c:formatCode>
                <c:ptCount val="3"/>
                <c:pt idx="0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'10+_Unidades_JUL_25'!$I$22:$I$22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'10+_Unidades_JUL_25'!$I$23:$I$25</c:f>
              <c:numCache>
                <c:formatCode>General</c:formatCode>
                <c:ptCount val="3"/>
                <c:pt idx="0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'10+_Unidades_JUL_25'!$J$22:$J$22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'10+_Unidades_JUL_25'!$J$23:$J$25</c:f>
              <c:numCache>
                <c:formatCode>General</c:formatCode>
                <c:ptCount val="3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'10+_Unidades_JUL_25'!$K$22:$K$22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'10+_Unidades_JUL_25'!$K$23:$K$25</c:f>
              <c:numCache>
                <c:formatCode>General</c:formatCode>
                <c:ptCount val="3"/>
                <c:pt idx="0">
                  <c:v>131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'10+_Unidades_JUL_25'!$L$22:$L$22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'10+_Unidades_JUL_25'!$L$23:$L$25</c:f>
              <c:numCache>
                <c:formatCode>#,##0</c:formatCode>
                <c:ptCount val="3"/>
                <c:pt idx="2">
                  <c:v>5740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Julho/25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'10+_Unidades_JUL_25'!$B$6:$B$6</c:f>
              <c:strCache>
                <c:ptCount val="1"/>
                <c:pt idx="0">
                  <c:v>jul/25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'10+_Unidades_JUL_25'!$A$7:$A$16</c:f>
              <c:strCache>
                <c:ptCount val="10"/>
                <c:pt idx="0">
                  <c:v>Companhia de Engenharia de Tráfego</c:v>
                </c:pt>
                <c:pt idx="1">
                  <c:v>Secretaria Municipal da Saúde</c:v>
                </c:pt>
                <c:pt idx="2">
                  <c:v>Secretaria Municipal de Assistência e Desenvolvimento Social</c:v>
                </c:pt>
                <c:pt idx="3">
                  <c:v>Secretaria Municipal das Subprefeituras</c:v>
                </c:pt>
                <c:pt idx="4">
                  <c:v>Secretaria Municipal da Fazenda</c:v>
                </c:pt>
                <c:pt idx="5">
                  <c:v>Secretaria Executiva de Limpeza Urbana</c:v>
                </c:pt>
                <c:pt idx="6">
                  <c:v>São Paulo Transportes</c:v>
                </c:pt>
                <c:pt idx="7">
                  <c:v>Secretaria Municipal de Educação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'10+_Unidades_JUL_25'!$B$7:$B$16</c:f>
              <c:numCache>
                <c:formatCode>General</c:formatCode>
                <c:ptCount val="10"/>
                <c:pt idx="0">
                  <c:v>744</c:v>
                </c:pt>
                <c:pt idx="1">
                  <c:v>631</c:v>
                </c:pt>
                <c:pt idx="2">
                  <c:v>461</c:v>
                </c:pt>
                <c:pt idx="3">
                  <c:v>428</c:v>
                </c:pt>
                <c:pt idx="4">
                  <c:v>363</c:v>
                </c:pt>
                <c:pt idx="5">
                  <c:v>304</c:v>
                </c:pt>
                <c:pt idx="6">
                  <c:v>302</c:v>
                </c:pt>
                <c:pt idx="7">
                  <c:v>255</c:v>
                </c:pt>
                <c:pt idx="8">
                  <c:v>241</c:v>
                </c:pt>
                <c:pt idx="9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5.721593968766828</c:v>
                </c:pt>
                <c:pt idx="1">
                  <c:v>1.3552324537784959</c:v>
                </c:pt>
                <c:pt idx="2">
                  <c:v>0</c:v>
                </c:pt>
                <c:pt idx="3">
                  <c:v>88.155178603482327</c:v>
                </c:pt>
                <c:pt idx="4">
                  <c:v>3.7964458804523424</c:v>
                </c:pt>
                <c:pt idx="5">
                  <c:v>0.97154909352001428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2.3168654173764907</c:v>
                </c:pt>
                <c:pt idx="1">
                  <c:v>6.462237365133447</c:v>
                </c:pt>
                <c:pt idx="2">
                  <c:v>4.0885860306643949</c:v>
                </c:pt>
                <c:pt idx="3">
                  <c:v>3.111868256672345</c:v>
                </c:pt>
                <c:pt idx="4">
                  <c:v>2.668938103350369</c:v>
                </c:pt>
                <c:pt idx="5">
                  <c:v>2.4985803520726857</c:v>
                </c:pt>
                <c:pt idx="6">
                  <c:v>0.52243043725156169</c:v>
                </c:pt>
                <c:pt idx="7">
                  <c:v>0.79500283929585458</c:v>
                </c:pt>
                <c:pt idx="8">
                  <c:v>1.6013628620102214</c:v>
                </c:pt>
                <c:pt idx="9">
                  <c:v>1.2833617262918797</c:v>
                </c:pt>
                <c:pt idx="10">
                  <c:v>5.4060193072118112</c:v>
                </c:pt>
                <c:pt idx="11">
                  <c:v>2.0783645655877341</c:v>
                </c:pt>
                <c:pt idx="12">
                  <c:v>4.2930153321976157</c:v>
                </c:pt>
                <c:pt idx="13">
                  <c:v>1.4877910278250994</c:v>
                </c:pt>
                <c:pt idx="14">
                  <c:v>2.9528676888131744</c:v>
                </c:pt>
                <c:pt idx="15">
                  <c:v>5.4287336740488357</c:v>
                </c:pt>
                <c:pt idx="16">
                  <c:v>2.1124361158432707</c:v>
                </c:pt>
                <c:pt idx="17">
                  <c:v>4.5315161839863709</c:v>
                </c:pt>
                <c:pt idx="18">
                  <c:v>1.3969335604770017</c:v>
                </c:pt>
                <c:pt idx="19">
                  <c:v>4.8381601362862003</c:v>
                </c:pt>
                <c:pt idx="20">
                  <c:v>0.49971607041453719</c:v>
                </c:pt>
                <c:pt idx="21">
                  <c:v>4.2362294151050541</c:v>
                </c:pt>
                <c:pt idx="22">
                  <c:v>5.2356615559341284</c:v>
                </c:pt>
                <c:pt idx="23">
                  <c:v>4.1453719477569564</c:v>
                </c:pt>
                <c:pt idx="24">
                  <c:v>3.7024417944349803</c:v>
                </c:pt>
                <c:pt idx="25">
                  <c:v>2.3622941510505395</c:v>
                </c:pt>
                <c:pt idx="26">
                  <c:v>1.465076660988075</c:v>
                </c:pt>
                <c:pt idx="27">
                  <c:v>1.2265758091993186</c:v>
                </c:pt>
                <c:pt idx="28">
                  <c:v>8.6428165814877911</c:v>
                </c:pt>
                <c:pt idx="29">
                  <c:v>2.9642248722316866</c:v>
                </c:pt>
                <c:pt idx="30">
                  <c:v>3.6570130607609315</c:v>
                </c:pt>
                <c:pt idx="31">
                  <c:v>1.9875070982396368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29.142857142857142</c:v>
                </c:pt>
                <c:pt idx="1">
                  <c:v>81.285714285714292</c:v>
                </c:pt>
                <c:pt idx="2">
                  <c:v>51.428571428571431</c:v>
                </c:pt>
                <c:pt idx="3">
                  <c:v>39.142857142857146</c:v>
                </c:pt>
                <c:pt idx="4">
                  <c:v>33.571428571428569</c:v>
                </c:pt>
                <c:pt idx="5">
                  <c:v>31.428571428571427</c:v>
                </c:pt>
                <c:pt idx="6">
                  <c:v>6.5714285714285712</c:v>
                </c:pt>
                <c:pt idx="7">
                  <c:v>10</c:v>
                </c:pt>
                <c:pt idx="8">
                  <c:v>20.142857142857142</c:v>
                </c:pt>
                <c:pt idx="9">
                  <c:v>16.142857142857142</c:v>
                </c:pt>
                <c:pt idx="10">
                  <c:v>68</c:v>
                </c:pt>
                <c:pt idx="11">
                  <c:v>26.142857142857142</c:v>
                </c:pt>
                <c:pt idx="12">
                  <c:v>54</c:v>
                </c:pt>
                <c:pt idx="13">
                  <c:v>18.714285714285715</c:v>
                </c:pt>
                <c:pt idx="14">
                  <c:v>37.142857142857146</c:v>
                </c:pt>
                <c:pt idx="15">
                  <c:v>68.285714285714292</c:v>
                </c:pt>
                <c:pt idx="16">
                  <c:v>26.571428571428573</c:v>
                </c:pt>
                <c:pt idx="17">
                  <c:v>57</c:v>
                </c:pt>
                <c:pt idx="18">
                  <c:v>17.571428571428573</c:v>
                </c:pt>
                <c:pt idx="19">
                  <c:v>60.857142857142854</c:v>
                </c:pt>
                <c:pt idx="20">
                  <c:v>6.2857142857142856</c:v>
                </c:pt>
                <c:pt idx="21">
                  <c:v>53.285714285714285</c:v>
                </c:pt>
                <c:pt idx="22">
                  <c:v>65.857142857142861</c:v>
                </c:pt>
                <c:pt idx="23">
                  <c:v>52.142857142857146</c:v>
                </c:pt>
                <c:pt idx="24">
                  <c:v>46.571428571428569</c:v>
                </c:pt>
                <c:pt idx="25">
                  <c:v>29.714285714285715</c:v>
                </c:pt>
                <c:pt idx="26">
                  <c:v>18.428571428571427</c:v>
                </c:pt>
                <c:pt idx="27">
                  <c:v>15.428571428571429</c:v>
                </c:pt>
                <c:pt idx="28">
                  <c:v>108.71428571428571</c:v>
                </c:pt>
                <c:pt idx="29">
                  <c:v>37.285714285714285</c:v>
                </c:pt>
                <c:pt idx="30">
                  <c:v>46</c:v>
                </c:pt>
                <c:pt idx="3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Lapa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Santana/Tucuruvi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108.71428571428571</c:v>
                </c:pt>
                <c:pt idx="1">
                  <c:v>81.285714285714292</c:v>
                </c:pt>
                <c:pt idx="2">
                  <c:v>68.285714285714292</c:v>
                </c:pt>
                <c:pt idx="3">
                  <c:v>68</c:v>
                </c:pt>
                <c:pt idx="4">
                  <c:v>65.857142857142861</c:v>
                </c:pt>
                <c:pt idx="5">
                  <c:v>60.857142857142854</c:v>
                </c:pt>
                <c:pt idx="6">
                  <c:v>57</c:v>
                </c:pt>
                <c:pt idx="7">
                  <c:v>54</c:v>
                </c:pt>
                <c:pt idx="8">
                  <c:v>53.285714285714285</c:v>
                </c:pt>
                <c:pt idx="9">
                  <c:v>52.142857142857146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Julho/25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Butantã</c:v>
                </c:pt>
                <c:pt idx="2">
                  <c:v>Lapa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Santana/Tucuruvi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10.268714011516314</c:v>
                </c:pt>
                <c:pt idx="1">
                  <c:v>4.9904030710172744</c:v>
                </c:pt>
                <c:pt idx="2">
                  <c:v>4.3186180422264879</c:v>
                </c:pt>
                <c:pt idx="3">
                  <c:v>5.5662188099808061</c:v>
                </c:pt>
                <c:pt idx="4">
                  <c:v>5.9500959692898272</c:v>
                </c:pt>
                <c:pt idx="5">
                  <c:v>4.702495201535509</c:v>
                </c:pt>
                <c:pt idx="6">
                  <c:v>4.8944337811900196</c:v>
                </c:pt>
                <c:pt idx="7">
                  <c:v>3.3589251439539347</c:v>
                </c:pt>
                <c:pt idx="8">
                  <c:v>5.182341650671785</c:v>
                </c:pt>
                <c:pt idx="9">
                  <c:v>4.2226487523992322</c:v>
                </c:pt>
                <c:pt idx="10">
                  <c:v>46.545105566218808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Julho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'10+_Subprefeituras_JUL_25'!$B$6</c:f>
              <c:strCache>
                <c:ptCount val="1"/>
                <c:pt idx="0">
                  <c:v>jul/25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'10+_Subprefeituras_JUL_25'!$A$7:$A$16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Ipiranga</c:v>
                </c:pt>
                <c:pt idx="4">
                  <c:v>Butantã</c:v>
                </c:pt>
                <c:pt idx="5">
                  <c:v>Itaquera</c:v>
                </c:pt>
                <c:pt idx="6">
                  <c:v>Mooca</c:v>
                </c:pt>
                <c:pt idx="7">
                  <c:v>Pirituba/Jaraguá</c:v>
                </c:pt>
                <c:pt idx="8">
                  <c:v>Santo Amaro</c:v>
                </c:pt>
                <c:pt idx="9">
                  <c:v>Campo Limpo</c:v>
                </c:pt>
              </c:strCache>
            </c:strRef>
          </c:cat>
          <c:val>
            <c:numRef>
              <c:f>'10+_Subprefeituras_JUL_25'!$B$7:$B$16</c:f>
              <c:numCache>
                <c:formatCode>General</c:formatCode>
                <c:ptCount val="10"/>
                <c:pt idx="0">
                  <c:v>88</c:v>
                </c:pt>
                <c:pt idx="1">
                  <c:v>73</c:v>
                </c:pt>
                <c:pt idx="2">
                  <c:v>69</c:v>
                </c:pt>
                <c:pt idx="3">
                  <c:v>59</c:v>
                </c:pt>
                <c:pt idx="4">
                  <c:v>57</c:v>
                </c:pt>
                <c:pt idx="5">
                  <c:v>55</c:v>
                </c:pt>
                <c:pt idx="6">
                  <c:v>54</c:v>
                </c:pt>
                <c:pt idx="7">
                  <c:v>52</c:v>
                </c:pt>
                <c:pt idx="8">
                  <c:v>50</c:v>
                </c:pt>
                <c:pt idx="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909</c:v>
                </c:pt>
                <c:pt idx="1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204</c:v>
                </c:pt>
                <c:pt idx="1">
                  <c:v>69</c:v>
                </c:pt>
                <c:pt idx="2">
                  <c:v>661</c:v>
                </c:pt>
                <c:pt idx="3">
                  <c:v>53</c:v>
                </c:pt>
                <c:pt idx="4">
                  <c:v>307</c:v>
                </c:pt>
                <c:pt idx="5">
                  <c:v>293</c:v>
                </c:pt>
                <c:pt idx="6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57</c:v>
                </c:pt>
                <c:pt idx="1">
                  <c:v>87</c:v>
                </c:pt>
                <c:pt idx="2">
                  <c:v>377</c:v>
                </c:pt>
                <c:pt idx="3">
                  <c:v>14</c:v>
                </c:pt>
                <c:pt idx="4">
                  <c:v>134</c:v>
                </c:pt>
                <c:pt idx="5">
                  <c:v>240</c:v>
                </c:pt>
                <c:pt idx="6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12.967189728958632</c:v>
                </c:pt>
                <c:pt idx="1">
                  <c:v>22.639087018544934</c:v>
                </c:pt>
                <c:pt idx="2">
                  <c:v>0.77032810271041363</c:v>
                </c:pt>
                <c:pt idx="3">
                  <c:v>63.62339514978602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JULHO/2025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Denúncia_Unidades_Mensal_2025!$F$4:$F$76</c:f>
              <c:strCache>
                <c:ptCount val="73"/>
                <c:pt idx="0">
                  <c:v>AHMSP Autarquia Hospitalar Municipal</c:v>
                </c:pt>
                <c:pt idx="1">
                  <c:v>Casa Civil</c:v>
                </c:pt>
                <c:pt idx="2">
                  <c:v>Companhia Metropolitana de Habitação</c:v>
                </c:pt>
                <c:pt idx="3">
                  <c:v>Controladoria Geral do Município</c:v>
                </c:pt>
                <c:pt idx="4">
                  <c:v>Fundação Paulistana de Educação, Tecnologia e Cultura</c:v>
                </c:pt>
                <c:pt idx="5">
                  <c:v>Procuradoria Geral do Município</c:v>
                </c:pt>
                <c:pt idx="6">
                  <c:v>São Paulo Urbanismo</c:v>
                </c:pt>
                <c:pt idx="7">
                  <c:v>Secretaria de Relações Institucionais</c:v>
                </c:pt>
                <c:pt idx="8">
                  <c:v>Secretaria de Relações Internacionais</c:v>
                </c:pt>
                <c:pt idx="9">
                  <c:v>Secretaria Executiva de Mudanças Climáticas</c:v>
                </c:pt>
                <c:pt idx="10">
                  <c:v>Secretaria Municipal da Fazenda</c:v>
                </c:pt>
                <c:pt idx="11">
                  <c:v>Secretaria Municipal da Pessoa com Deficiência</c:v>
                </c:pt>
                <c:pt idx="12">
                  <c:v>Secretaria Executiva de Comunicação</c:v>
                </c:pt>
                <c:pt idx="13">
                  <c:v>Secretaria Municipal de Gestão</c:v>
                </c:pt>
                <c:pt idx="14">
                  <c:v>Secretaria Municipal de Infraestrutura Urbana e Obras</c:v>
                </c:pt>
                <c:pt idx="15">
                  <c:v>Secretaria Municipal de Turismo</c:v>
                </c:pt>
                <c:pt idx="16">
                  <c:v>Subprefeitura Aricanduva</c:v>
                </c:pt>
                <c:pt idx="17">
                  <c:v>Subprefeitura Butantã</c:v>
                </c:pt>
                <c:pt idx="18">
                  <c:v>Subprefeitura Campo Limpo</c:v>
                </c:pt>
                <c:pt idx="19">
                  <c:v>Subprefeitura Capela do Socorro</c:v>
                </c:pt>
                <c:pt idx="20">
                  <c:v>Subprefeitura Casa Verde</c:v>
                </c:pt>
                <c:pt idx="21">
                  <c:v>Subprefeitura Cidade Tiradentes</c:v>
                </c:pt>
                <c:pt idx="22">
                  <c:v>Subprefeitura Ermelino Matarazzo</c:v>
                </c:pt>
                <c:pt idx="23">
                  <c:v>Subprefeitura Guaianases</c:v>
                </c:pt>
                <c:pt idx="24">
                  <c:v>Subprefeitura Ipiranga</c:v>
                </c:pt>
                <c:pt idx="25">
                  <c:v>Subprefeitura Itaim Paulista</c:v>
                </c:pt>
                <c:pt idx="26">
                  <c:v>Subprefeitura Jaçanã/Tremembé</c:v>
                </c:pt>
                <c:pt idx="27">
                  <c:v>Subprefeitura Lapa</c:v>
                </c:pt>
                <c:pt idx="28">
                  <c:v>Subprefeitura M'Boi Mirim</c:v>
                </c:pt>
                <c:pt idx="29">
                  <c:v>Subprefeitura Parelheiros</c:v>
                </c:pt>
                <c:pt idx="30">
                  <c:v>Subprefeitura Pinheiros</c:v>
                </c:pt>
                <c:pt idx="31">
                  <c:v>Subprefeitura Santo Amaro</c:v>
                </c:pt>
                <c:pt idx="32">
                  <c:v>Subprefeitura São Mateus</c:v>
                </c:pt>
                <c:pt idx="33">
                  <c:v>Subprefeitura Sapopemba</c:v>
                </c:pt>
                <c:pt idx="34">
                  <c:v>Subprefeitura Vila Prudente</c:v>
                </c:pt>
                <c:pt idx="35">
                  <c:v>São Paulo Obras</c:v>
                </c:pt>
                <c:pt idx="36">
                  <c:v>Secretaria do Governo Municipal</c:v>
                </c:pt>
                <c:pt idx="37">
                  <c:v>Secretaria Municipal de Inovação e Tecnologia</c:v>
                </c:pt>
                <c:pt idx="38">
                  <c:v>Secretaria Municipal de Justiça</c:v>
                </c:pt>
                <c:pt idx="39">
                  <c:v>Secretaria Municipal de Urbanismo e Licenciamento</c:v>
                </c:pt>
                <c:pt idx="40">
                  <c:v>Subprefeitura Cidade Ademar</c:v>
                </c:pt>
                <c:pt idx="41">
                  <c:v>Subprefeitura Jabaquara</c:v>
                </c:pt>
                <c:pt idx="42">
                  <c:v>Subprefeitura Penha</c:v>
                </c:pt>
                <c:pt idx="43">
                  <c:v>Subprefeitura Perus</c:v>
                </c:pt>
                <c:pt idx="44">
                  <c:v>Subprefeitura São Miguel Paulista</c:v>
                </c:pt>
                <c:pt idx="45">
                  <c:v>Subprefeitura Sé</c:v>
                </c:pt>
                <c:pt idx="46">
                  <c:v>Subprefeitura Vila Maria/Vila Guilherme</c:v>
                </c:pt>
                <c:pt idx="47">
                  <c:v>Subprefeitura Vila Mariana</c:v>
                </c:pt>
                <c:pt idx="48">
                  <c:v>Companhia de Engenharia de Tráfego</c:v>
                </c:pt>
                <c:pt idx="49">
                  <c:v>Instituto de Previdência Municipal</c:v>
                </c:pt>
                <c:pt idx="50">
                  <c:v>Secretaria Executiva de Limpeza Urbana</c:v>
                </c:pt>
                <c:pt idx="51">
                  <c:v>Secretaria Municipal de Cultura e Economia Criativa</c:v>
                </c:pt>
                <c:pt idx="52">
                  <c:v>Secretaria Municipal de Habitação</c:v>
                </c:pt>
                <c:pt idx="53">
                  <c:v>Secretaria Municipal de Mobilidade Urbana e Transporte</c:v>
                </c:pt>
                <c:pt idx="54">
                  <c:v>Subprefeitura Mooca</c:v>
                </c:pt>
                <c:pt idx="55">
                  <c:v>Subprefeitura Santana/Tucuruvi</c:v>
                </c:pt>
                <c:pt idx="56">
                  <c:v>Órgão externo</c:v>
                </c:pt>
                <c:pt idx="57">
                  <c:v>Secretaria Municipal das Subprefeituras</c:v>
                </c:pt>
                <c:pt idx="58">
                  <c:v>Canceladas</c:v>
                </c:pt>
                <c:pt idx="59">
                  <c:v>Subprefeitura Freguesia/Brasilândia</c:v>
                </c:pt>
                <c:pt idx="60">
                  <c:v>Subprefeitura Pirituba/Jaraguá</c:v>
                </c:pt>
                <c:pt idx="61">
                  <c:v>Subprefeitura Itaquera</c:v>
                </c:pt>
                <c:pt idx="62">
                  <c:v>Secretaria Municipal do Verde e Meio Ambiente</c:v>
                </c:pt>
                <c:pt idx="63">
                  <c:v>Secretaria Municipal de Desenvolvimento Econômico e Trabalho</c:v>
                </c:pt>
                <c:pt idx="64">
                  <c:v>Secretaria Municipal de Direitos Humanos e Cidadania</c:v>
                </c:pt>
                <c:pt idx="65">
                  <c:v>São Paulo Transportes</c:v>
                </c:pt>
                <c:pt idx="66">
                  <c:v>Secretaria Municipal de Esportes e Lazer</c:v>
                </c:pt>
                <c:pt idx="67">
                  <c:v>Agência Reguladora de Serviços Públicos do Município</c:v>
                </c:pt>
                <c:pt idx="68">
                  <c:v>Secretaria Municipal de Segurança Urbana</c:v>
                </c:pt>
                <c:pt idx="69">
                  <c:v>Secretaria Municipal de Assistência e Desenvolvimento Social</c:v>
                </c:pt>
                <c:pt idx="70">
                  <c:v>Não identificado*</c:v>
                </c:pt>
                <c:pt idx="71">
                  <c:v>Secretaria Municipal da Saúde</c:v>
                </c:pt>
                <c:pt idx="72">
                  <c:v>Secretaria Municipal de Educação</c:v>
                </c:pt>
              </c:strCache>
            </c:strRef>
          </c:cat>
          <c:val>
            <c:numRef>
              <c:f>Denúncia_Unidades_Mensal_2025!$I$4:$I$76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4</c:v>
                </c:pt>
                <c:pt idx="61">
                  <c:v>5</c:v>
                </c:pt>
                <c:pt idx="62">
                  <c:v>6</c:v>
                </c:pt>
                <c:pt idx="63">
                  <c:v>7</c:v>
                </c:pt>
                <c:pt idx="64">
                  <c:v>7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15</c:v>
                </c:pt>
                <c:pt idx="69">
                  <c:v>23</c:v>
                </c:pt>
                <c:pt idx="70">
                  <c:v>44</c:v>
                </c:pt>
                <c:pt idx="71">
                  <c:v>90</c:v>
                </c:pt>
                <c:pt idx="7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JULHO/2025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Denúncia_Unidades_Mensal_2025!$A$78:$D$78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Denúncia_Unidades_Mensal_2025!$A$79:$D$79</c:f>
              <c:numCache>
                <c:formatCode>General</c:formatCode>
                <c:ptCount val="4"/>
                <c:pt idx="0">
                  <c:v>138</c:v>
                </c:pt>
                <c:pt idx="1">
                  <c:v>220</c:v>
                </c:pt>
                <c:pt idx="2">
                  <c:v>3</c:v>
                </c:pt>
                <c:pt idx="3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JULHO/2025</a:t>
            </a:r>
            <a:endParaRPr lang="pt-B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Denúncia_Unidades_Mensal_2025!$G$80:$G$83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Denúncia_Unidades_Mensal_2025!$H$80:$H$83</c:f>
              <c:numCache>
                <c:formatCode>General</c:formatCode>
                <c:ptCount val="4"/>
                <c:pt idx="0">
                  <c:v>26</c:v>
                </c:pt>
                <c:pt idx="1">
                  <c:v>181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SPTrans</c:v>
                </c:pt>
                <c:pt idx="4">
                  <c:v>SF</c:v>
                </c:pt>
                <c:pt idx="5">
                  <c:v>SMUL</c:v>
                </c:pt>
                <c:pt idx="6">
                  <c:v>SMSUB</c:v>
                </c:pt>
                <c:pt idx="7">
                  <c:v>SMC</c:v>
                </c:pt>
                <c:pt idx="8">
                  <c:v>SMSU</c:v>
                </c:pt>
                <c:pt idx="9">
                  <c:v>SVMA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557</c:v>
                </c:pt>
                <c:pt idx="1">
                  <c:v>417</c:v>
                </c:pt>
                <c:pt idx="2">
                  <c:v>264</c:v>
                </c:pt>
                <c:pt idx="3">
                  <c:v>223</c:v>
                </c:pt>
                <c:pt idx="4">
                  <c:v>194</c:v>
                </c:pt>
                <c:pt idx="5">
                  <c:v>193</c:v>
                </c:pt>
                <c:pt idx="6">
                  <c:v>186</c:v>
                </c:pt>
                <c:pt idx="7">
                  <c:v>155</c:v>
                </c:pt>
                <c:pt idx="8">
                  <c:v>148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JULHO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'e-SIC_2025'!$Y$22</c:f>
              <c:strCache>
                <c:ptCount val="1"/>
                <c:pt idx="0">
                  <c:v>jul/25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('e-SIC_2025'!$Y$27,'e-SIC_2025'!$Y$33,'e-SIC_2025'!$Y$39,'e-SIC_2025'!$Y$42,'e-SIC_2025'!$Y$47)</c:f>
              <c:numCache>
                <c:formatCode>General</c:formatCode>
                <c:ptCount val="5"/>
                <c:pt idx="0">
                  <c:v>587</c:v>
                </c:pt>
                <c:pt idx="1">
                  <c:v>48</c:v>
                </c:pt>
                <c:pt idx="2">
                  <c:v>49</c:v>
                </c:pt>
                <c:pt idx="3">
                  <c:v>38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Julho/2025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Julho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size">
        <cx:f>_xlchart.3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rgbClr val="002060"/>
                </a:solidFill>
              </a:rPr>
              <a:t>Total Mensal - 2025</a:t>
            </a:r>
          </a:p>
        </cx:rich>
      </cx:tx>
    </cx:title>
    <cx:plotArea>
      <cx:plotAreaRegion>
        <cx:series layoutId="treemap" uniqueId="{88B8B71E-6B70-4212-B54D-D095BC1C2C8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0.16390755613833799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18.800196689067366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7.7364366497295523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28.060973610883462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0.13112604491067037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37.15784297656122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Jul/25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2.7044746762825764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JULHO/2025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SP156*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Canais_atendimento!$G$5:$G$12</c:f>
              <c:numCache>
                <c:formatCode>0</c:formatCode>
                <c:ptCount val="8"/>
                <c:pt idx="0">
                  <c:v>10</c:v>
                </c:pt>
                <c:pt idx="1">
                  <c:v>1147</c:v>
                </c:pt>
                <c:pt idx="2">
                  <c:v>472</c:v>
                </c:pt>
                <c:pt idx="3">
                  <c:v>1712</c:v>
                </c:pt>
                <c:pt idx="4">
                  <c:v>320</c:v>
                </c:pt>
                <c:pt idx="5">
                  <c:v>8</c:v>
                </c:pt>
                <c:pt idx="6">
                  <c:v>2267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JULHO/2025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31</c:v>
                </c:pt>
                <c:pt idx="1">
                  <c:v>41</c:v>
                </c:pt>
                <c:pt idx="2">
                  <c:v>77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Julho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julho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6.101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agosto de 2025, que 68,61% foram finalizados com a orientação e resposta aos cidadãos (ãs), 29,09% estão em andamento (aguardando complemento de informações do cidadão ou com processo autuado), 1,38%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0,92%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julho/25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"Multas de trânsito e guinchamentos"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241,83%.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efeito desse relatório entende-se como “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Multas de trânsito e guinchamentos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”,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manifestações referentes aos serviços de consulta, recurso e demais procedimentos relacionados às infrações de trânsito, além de orientações sobre taxas e documentos exigidos para a retirada de veículos removidos pela CET.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julho/25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Buraco e Pavimentação"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28,20%. Para efeito desse relatório entende-se como "buraco e pavimentação" as manifestações relacionadas à pavimentação de vias não asfaltadas, reparos em pontes, viadutos e túneis, além de solicitações de tapa-buraco e correção de imperfeições no asfalto.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junho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julho/25,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361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138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julho/25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687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24,01%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junho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554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180976</xdr:rowOff>
    </xdr:from>
    <xdr:to>
      <xdr:col>11</xdr:col>
      <xdr:colOff>365014</xdr:colOff>
      <xdr:row>24</xdr:row>
      <xdr:rowOff>79107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1895476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27</xdr:row>
      <xdr:rowOff>19049</xdr:rowOff>
    </xdr:from>
    <xdr:to>
      <xdr:col>7</xdr:col>
      <xdr:colOff>372550</xdr:colOff>
      <xdr:row>42</xdr:row>
      <xdr:rowOff>164910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5162549"/>
          <a:ext cx="4534975" cy="3003361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485776</xdr:colOff>
      <xdr:row>27</xdr:row>
      <xdr:rowOff>19050</xdr:rowOff>
    </xdr:from>
    <xdr:to>
      <xdr:col>15</xdr:col>
      <xdr:colOff>523875</xdr:colOff>
      <xdr:row>42</xdr:row>
      <xdr:rowOff>161925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2976" y="5162550"/>
          <a:ext cx="4914899" cy="300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50</xdr:row>
      <xdr:rowOff>152401</xdr:rowOff>
    </xdr:from>
    <xdr:to>
      <xdr:col>7</xdr:col>
      <xdr:colOff>38100</xdr:colOff>
      <xdr:row>65</xdr:row>
      <xdr:rowOff>72308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9677401"/>
          <a:ext cx="4124325" cy="2777407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50</xdr:row>
      <xdr:rowOff>150066</xdr:rowOff>
    </xdr:from>
    <xdr:to>
      <xdr:col>15</xdr:col>
      <xdr:colOff>517603</xdr:colOff>
      <xdr:row>65</xdr:row>
      <xdr:rowOff>76199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91025" y="9675066"/>
          <a:ext cx="5270578" cy="27836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Julho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Julho/25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573015</xdr:colOff>
      <xdr:row>2</xdr:row>
      <xdr:rowOff>5139</xdr:rowOff>
    </xdr:from>
    <xdr:to>
      <xdr:col>11</xdr:col>
      <xdr:colOff>220740</xdr:colOff>
      <xdr:row>61</xdr:row>
      <xdr:rowOff>138489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530674</xdr:colOff>
      <xdr:row>63</xdr:row>
      <xdr:rowOff>22373</xdr:rowOff>
    </xdr:from>
    <xdr:to>
      <xdr:col>5</xdr:col>
      <xdr:colOff>3716258</xdr:colOff>
      <xdr:row>77</xdr:row>
      <xdr:rowOff>166306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3941537</xdr:colOff>
      <xdr:row>63</xdr:row>
      <xdr:rowOff>25401</xdr:rowOff>
    </xdr:from>
    <xdr:to>
      <xdr:col>11</xdr:col>
      <xdr:colOff>290288</xdr:colOff>
      <xdr:row>77</xdr:row>
      <xdr:rowOff>169334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28</xdr:row>
      <xdr:rowOff>31749</xdr:rowOff>
    </xdr:from>
    <xdr:to>
      <xdr:col>6</xdr:col>
      <xdr:colOff>485774</xdr:colOff>
      <xdr:row>40</xdr:row>
      <xdr:rowOff>41274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303742</xdr:colOff>
      <xdr:row>28</xdr:row>
      <xdr:rowOff>31749</xdr:rowOff>
    </xdr:from>
    <xdr:to>
      <xdr:col>15</xdr:col>
      <xdr:colOff>213784</xdr:colOff>
      <xdr:row>40</xdr:row>
      <xdr:rowOff>41275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Julho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455084</xdr:colOff>
      <xdr:row>13</xdr:row>
      <xdr:rowOff>179918</xdr:rowOff>
    </xdr:from>
    <xdr:to>
      <xdr:col>15</xdr:col>
      <xdr:colOff>148167</xdr:colOff>
      <xdr:row>27</xdr:row>
      <xdr:rowOff>42335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8" name="Gráfico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328082</xdr:colOff>
      <xdr:row>13</xdr:row>
      <xdr:rowOff>21168</xdr:rowOff>
    </xdr:from>
    <xdr:to>
      <xdr:col>15</xdr:col>
      <xdr:colOff>163212</xdr:colOff>
      <xdr:row>27</xdr:row>
      <xdr:rowOff>71369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499" y="2508251"/>
          <a:ext cx="7529213" cy="286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42</xdr:row>
      <xdr:rowOff>10583</xdr:rowOff>
    </xdr:from>
    <xdr:to>
      <xdr:col>9</xdr:col>
      <xdr:colOff>95250</xdr:colOff>
      <xdr:row>62</xdr:row>
      <xdr:rowOff>63500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1" y="8202083"/>
          <a:ext cx="5985932" cy="3862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endParaRPr lang="pt-BR">
            <a:effectLst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Munícipe encaminhou elogio aos servidores Débora Esposito, Heitor Flaviano, Michelle Alves e à Dra. Maria Lúcia D. A. Giblli, lotados no Hospital do Servidor Público Municipal de São Paulo, em reconhecimento à qualidade do atendimento prestado:</a:t>
          </a: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</a:t>
          </a: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"Gostaria de agradecer imensamente por toda atenção, orientação e profissionalismo de toda a equipe. Foram todos muito empáticos do começo ao fim, comigo e minha bebê. A doutora foi calma, atenciosa, soube ser paciente, atendeu minha filha da melhor maneira possível. Gostaria que todos soubessem que profissionais assim fazem a diferença.".</a:t>
          </a: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Informamos que seu elogio foi encaminhado através de registro no Sistema Ouvidor SUS nº. 6164407 para conhecimento da equipe / profissional elogiada.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Agradecemos sua manifestação, ressaltando que ela auxilia na melhoria contínua dos nossos processos de trabalho.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Sendo o que tínhamos para o momento, agradecemos a manifestação e permanecemos à disposição para futuros contatos por meio da Central SP 156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86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86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 Elogio e Sugestão</a:t>
          </a:r>
          <a:r>
            <a:rPr lang="pt-BR" sz="1800" b="1" baseline="0">
              <a:solidFill>
                <a:sysClr val="windowText" lastClr="000000"/>
              </a:solidFill>
            </a:rPr>
            <a:t> - Julho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413809</xdr:colOff>
      <xdr:row>3</xdr:row>
      <xdr:rowOff>4235</xdr:rowOff>
    </xdr:from>
    <xdr:to>
      <xdr:col>7</xdr:col>
      <xdr:colOff>571500</xdr:colOff>
      <xdr:row>19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19</xdr:row>
      <xdr:rowOff>126999</xdr:rowOff>
    </xdr:from>
    <xdr:to>
      <xdr:col>7</xdr:col>
      <xdr:colOff>571500</xdr:colOff>
      <xdr:row>36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42</xdr:row>
      <xdr:rowOff>10582</xdr:rowOff>
    </xdr:from>
    <xdr:to>
      <xdr:col>18</xdr:col>
      <xdr:colOff>550335</xdr:colOff>
      <xdr:row>62</xdr:row>
      <xdr:rowOff>63500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38333" y="8202082"/>
          <a:ext cx="6000752" cy="38629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b="1"/>
            <a:t>Secretaria Municipal de Infraestrutura Urbana e Obras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Sugestão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b="0"/>
            <a:t>          O munícipe entrou em contato com esta Ouvidoria para sugerir a implantação de um “parque-esponja” no Jardim Pantanal, alegando que a medida poderia contribuir para a prevenção de alagamentos na região.</a:t>
          </a:r>
          <a:endParaRPr lang="pt-BR" sz="1100" b="0">
            <a:solidFill>
              <a:sysClr val="windowText" lastClr="000000"/>
            </a:solidFill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Aguardando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resposta do órgão.</a:t>
          </a:r>
          <a:endParaRPr lang="pt-BR" b="0">
            <a:effectLst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250220</xdr:colOff>
      <xdr:row>2</xdr:row>
      <xdr:rowOff>169334</xdr:rowOff>
    </xdr:from>
    <xdr:to>
      <xdr:col>17</xdr:col>
      <xdr:colOff>439075</xdr:colOff>
      <xdr:row>19</xdr:row>
      <xdr:rowOff>21168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9470" y="550334"/>
          <a:ext cx="5734522" cy="3280834"/>
        </a:xfrm>
        <a:prstGeom prst="rect">
          <a:avLst/>
        </a:prstGeom>
      </xdr:spPr>
    </xdr:pic>
    <xdr:clientData/>
  </xdr:twoCellAnchor>
  <xdr:twoCellAnchor editAs="oneCell">
    <xdr:from>
      <xdr:col>8</xdr:col>
      <xdr:colOff>243417</xdr:colOff>
      <xdr:row>19</xdr:row>
      <xdr:rowOff>148166</xdr:rowOff>
    </xdr:from>
    <xdr:to>
      <xdr:col>17</xdr:col>
      <xdr:colOff>423333</xdr:colOff>
      <xdr:row>36</xdr:row>
      <xdr:rowOff>176794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72667" y="3958166"/>
          <a:ext cx="5725583" cy="3267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197986</xdr:colOff>
      <xdr:row>13</xdr:row>
      <xdr:rowOff>54091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080299" y="3161622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JULHO/2025</a:t>
            </a:r>
          </a:p>
        </xdr:txBody>
      </xdr:sp>
    </xdr:grpSp>
    <xdr:clientData/>
  </xdr:oneCellAnchor>
  <xdr:twoCellAnchor>
    <xdr:from>
      <xdr:col>0</xdr:col>
      <xdr:colOff>52917</xdr:colOff>
      <xdr:row>13</xdr:row>
      <xdr:rowOff>63500</xdr:rowOff>
    </xdr:from>
    <xdr:to>
      <xdr:col>2</xdr:col>
      <xdr:colOff>338666</xdr:colOff>
      <xdr:row>35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52916</xdr:colOff>
      <xdr:row>10</xdr:row>
      <xdr:rowOff>74085</xdr:rowOff>
    </xdr:from>
    <xdr:to>
      <xdr:col>13</xdr:col>
      <xdr:colOff>709083</xdr:colOff>
      <xdr:row>25</xdr:row>
      <xdr:rowOff>21167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63497</xdr:colOff>
      <xdr:row>10</xdr:row>
      <xdr:rowOff>74084</xdr:rowOff>
    </xdr:from>
    <xdr:to>
      <xdr:col>8</xdr:col>
      <xdr:colOff>613832</xdr:colOff>
      <xdr:row>25</xdr:row>
      <xdr:rowOff>10584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21165</xdr:colOff>
      <xdr:row>10</xdr:row>
      <xdr:rowOff>74084</xdr:rowOff>
    </xdr:from>
    <xdr:to>
      <xdr:col>17</xdr:col>
      <xdr:colOff>1195917</xdr:colOff>
      <xdr:row>25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 JULHO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Julho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</a:t>
            </a:r>
            <a:r>
              <a:rPr lang="pt-BR" sz="1200" b="1" i="0" u="none" strike="noStrike" cap="none" baseline="0">
                <a:effectLst/>
                <a:latin typeface="+mn-lt"/>
                <a:ea typeface="+mn-ea"/>
                <a:cs typeface="+mn-cs"/>
              </a:rPr>
              <a:t>Julho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95251</xdr:colOff>
      <xdr:row>17</xdr:row>
      <xdr:rowOff>60325</xdr:rowOff>
    </xdr:from>
    <xdr:to>
      <xdr:col>7</xdr:col>
      <xdr:colOff>400050</xdr:colOff>
      <xdr:row>22</xdr:row>
      <xdr:rowOff>733425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JUL/25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abSelected="1" zoomScaleNormal="100" workbookViewId="0">
      <selection activeCell="Q1" sqref="Q1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/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0" customWidth="1"/>
    <col min="13" max="13" width="8.7109375" style="90" customWidth="1"/>
    <col min="14" max="14" width="7.7109375" style="90" customWidth="1"/>
    <col min="15" max="15" width="9.7109375" style="90" customWidth="1"/>
    <col min="16" max="16" width="8.42578125" style="90" customWidth="1"/>
    <col min="17" max="17" width="9.140625" style="90" customWidth="1"/>
    <col min="18" max="18" width="9.42578125" style="90" customWidth="1"/>
    <col min="19" max="19" width="9.85546875" style="90" customWidth="1"/>
    <col min="20" max="20" width="10.28515625" style="90" customWidth="1"/>
    <col min="21" max="21" width="8" style="90" customWidth="1"/>
    <col min="22" max="22" width="9.140625" style="90" customWidth="1"/>
    <col min="23" max="23" width="9.140625" customWidth="1"/>
  </cols>
  <sheetData>
    <row r="1" spans="1:2" s="377" customFormat="1">
      <c r="A1" s="607" t="s">
        <v>3</v>
      </c>
    </row>
    <row r="2" spans="1:2" s="377" customFormat="1">
      <c r="A2" s="607" t="s">
        <v>4</v>
      </c>
    </row>
    <row r="3" spans="1:2" s="377" customFormat="1">
      <c r="A3" s="607"/>
    </row>
    <row r="4" spans="1:2">
      <c r="A4" s="1" t="s">
        <v>567</v>
      </c>
    </row>
    <row r="5" spans="1:2" ht="15.75" thickBot="1"/>
    <row r="6" spans="1:2" ht="15.75" thickBot="1">
      <c r="A6" s="938" t="s">
        <v>35</v>
      </c>
      <c r="B6" s="670">
        <v>45839</v>
      </c>
    </row>
    <row r="7" spans="1:2">
      <c r="A7" s="747" t="s">
        <v>202</v>
      </c>
      <c r="B7" s="718">
        <v>523</v>
      </c>
    </row>
    <row r="8" spans="1:2">
      <c r="A8" s="652" t="s">
        <v>236</v>
      </c>
      <c r="B8" s="718">
        <v>349</v>
      </c>
    </row>
    <row r="9" spans="1:2">
      <c r="A9" s="611" t="s">
        <v>78</v>
      </c>
      <c r="B9" s="718">
        <v>277</v>
      </c>
    </row>
    <row r="10" spans="1:2">
      <c r="A10" s="611" t="s">
        <v>59</v>
      </c>
      <c r="B10" s="718">
        <v>258</v>
      </c>
    </row>
    <row r="11" spans="1:2">
      <c r="A11" s="611" t="s">
        <v>230</v>
      </c>
      <c r="B11" s="718">
        <v>244</v>
      </c>
    </row>
    <row r="12" spans="1:2">
      <c r="A12" s="611" t="s">
        <v>213</v>
      </c>
      <c r="B12" s="718">
        <v>241</v>
      </c>
    </row>
    <row r="13" spans="1:2">
      <c r="A13" s="652" t="s">
        <v>75</v>
      </c>
      <c r="B13" s="718">
        <v>219</v>
      </c>
    </row>
    <row r="14" spans="1:2">
      <c r="A14" s="652" t="s">
        <v>224</v>
      </c>
      <c r="B14" s="718">
        <v>180</v>
      </c>
    </row>
    <row r="15" spans="1:2">
      <c r="A15" s="611" t="s">
        <v>153</v>
      </c>
      <c r="B15" s="718">
        <v>178</v>
      </c>
    </row>
    <row r="16" spans="1:2" ht="15.75" thickBot="1">
      <c r="A16" s="611" t="s">
        <v>209</v>
      </c>
      <c r="B16" s="718">
        <v>177</v>
      </c>
    </row>
    <row r="17" spans="1:25" s="68" customFormat="1" ht="15.75" thickBot="1">
      <c r="A17" s="422" t="s">
        <v>8</v>
      </c>
      <c r="B17" s="612">
        <f>SUM(B7:B16)</f>
        <v>2646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5" s="559" customFormat="1">
      <c r="A18" s="557"/>
      <c r="B18" s="558"/>
    </row>
    <row r="19" spans="1:25" s="377" customFormat="1">
      <c r="A19" s="560"/>
    </row>
    <row r="20" spans="1:25" s="377" customFormat="1">
      <c r="A20" s="560"/>
    </row>
    <row r="21" spans="1:25" s="377" customFormat="1" ht="15" customHeight="1">
      <c r="A21" s="560"/>
    </row>
    <row r="22" spans="1:25" s="377" customFormat="1" ht="15" customHeight="1">
      <c r="A22" s="560"/>
    </row>
    <row r="23" spans="1:25" s="377" customFormat="1" ht="76.5" customHeight="1">
      <c r="A23" s="1094" t="s">
        <v>283</v>
      </c>
      <c r="B23" s="1094"/>
    </row>
    <row r="24" spans="1:25" s="335" customFormat="1">
      <c r="B24" s="335" t="str">
        <f>A7</f>
        <v>Multas de trânsito e guinchamentos</v>
      </c>
      <c r="C24" s="335" t="str">
        <f>A8</f>
        <v>Qualidade de atendimento</v>
      </c>
      <c r="D24" s="335" t="str">
        <f>A9</f>
        <v>Cadastro Único (CadÚnico)</v>
      </c>
      <c r="E24" s="335" t="str">
        <f>A10</f>
        <v>Árvore</v>
      </c>
      <c r="F24" s="335" t="str">
        <f>A11</f>
        <v>Processo Administrativo</v>
      </c>
      <c r="G24" s="335" t="str">
        <f>A12</f>
        <v>Órgão externo</v>
      </c>
      <c r="H24" s="335" t="str">
        <f>A13</f>
        <v>Buraco e Pavimentação</v>
      </c>
      <c r="I24" s="335" t="str">
        <f>A14</f>
        <v>Poluição sonora - PSIU</v>
      </c>
      <c r="J24" s="335" t="str">
        <f>A15</f>
        <v>Estabelecimentos comerciais, indústrias e serviços</v>
      </c>
      <c r="K24" s="335" t="str">
        <f>A16</f>
        <v>Ônibus</v>
      </c>
      <c r="L24" s="335" t="s">
        <v>8</v>
      </c>
      <c r="N24" s="338"/>
      <c r="O24" s="338"/>
      <c r="P24" s="338"/>
      <c r="Q24" s="338"/>
      <c r="R24" s="338"/>
      <c r="S24" s="338"/>
      <c r="T24" s="1024"/>
      <c r="U24" s="1024"/>
      <c r="V24" s="338"/>
      <c r="W24" s="338"/>
      <c r="X24" s="338"/>
      <c r="Y24" s="338"/>
    </row>
    <row r="25" spans="1:25" s="335" customFormat="1">
      <c r="B25" s="335">
        <f>B7</f>
        <v>523</v>
      </c>
      <c r="C25" s="335">
        <f>B8</f>
        <v>349</v>
      </c>
      <c r="D25" s="335">
        <f>B9</f>
        <v>277</v>
      </c>
      <c r="E25" s="335">
        <f>B10</f>
        <v>258</v>
      </c>
      <c r="F25" s="335">
        <f>B11</f>
        <v>244</v>
      </c>
      <c r="G25" s="335">
        <f>B12</f>
        <v>241</v>
      </c>
      <c r="H25" s="335">
        <f>B13</f>
        <v>219</v>
      </c>
      <c r="I25" s="335">
        <f>B14</f>
        <v>180</v>
      </c>
      <c r="J25" s="335">
        <f>B15</f>
        <v>178</v>
      </c>
      <c r="K25" s="335">
        <f>B16</f>
        <v>177</v>
      </c>
      <c r="N25" s="338"/>
      <c r="O25" s="338"/>
      <c r="P25" s="338"/>
      <c r="Q25" s="338"/>
      <c r="R25" s="338"/>
      <c r="S25" s="338"/>
      <c r="T25" s="1024"/>
      <c r="U25" s="1024"/>
      <c r="V25" s="338"/>
      <c r="W25" s="338"/>
      <c r="X25" s="338"/>
      <c r="Y25" s="338"/>
    </row>
    <row r="26" spans="1:25" s="335" customFormat="1">
      <c r="K26" s="335">
        <v>200</v>
      </c>
      <c r="L26" s="1016">
        <f>Assuntos!G255</f>
        <v>5740</v>
      </c>
      <c r="N26" s="338"/>
      <c r="O26" s="338"/>
      <c r="P26" s="338"/>
      <c r="Q26" s="338"/>
      <c r="R26" s="338"/>
      <c r="S26" s="338"/>
      <c r="T26" s="1024"/>
      <c r="U26" s="1024"/>
      <c r="V26" s="338"/>
      <c r="W26" s="338"/>
      <c r="X26" s="338"/>
      <c r="Y26" s="338"/>
    </row>
    <row r="27" spans="1:25" s="377" customFormat="1">
      <c r="N27" s="379"/>
      <c r="O27" s="379"/>
      <c r="P27" s="379"/>
      <c r="Q27" s="379"/>
      <c r="R27" s="379"/>
      <c r="S27" s="379"/>
      <c r="T27" s="963"/>
      <c r="U27" s="963"/>
      <c r="V27" s="379"/>
      <c r="W27" s="379"/>
      <c r="X27" s="379"/>
      <c r="Y27" s="379"/>
    </row>
    <row r="28" spans="1:25" s="377" customFormat="1">
      <c r="N28" s="379"/>
      <c r="O28" s="379"/>
      <c r="P28" s="379"/>
      <c r="Q28" s="379"/>
      <c r="R28" s="379"/>
      <c r="S28" s="379"/>
      <c r="T28" s="963"/>
      <c r="U28" s="963"/>
      <c r="V28" s="379"/>
      <c r="W28" s="379"/>
      <c r="X28" s="379"/>
      <c r="Y28" s="379"/>
    </row>
    <row r="29" spans="1:25" s="377" customFormat="1">
      <c r="N29" s="379"/>
      <c r="O29" s="379"/>
      <c r="P29" s="379"/>
      <c r="Q29" s="379"/>
      <c r="R29" s="379"/>
      <c r="S29" s="379"/>
      <c r="T29" s="963"/>
      <c r="U29" s="963"/>
      <c r="V29" s="379"/>
      <c r="W29" s="379"/>
      <c r="X29" s="379"/>
      <c r="Y29" s="379"/>
    </row>
    <row r="30" spans="1:25" s="377" customFormat="1"/>
    <row r="31" spans="1:25" s="377" customFormat="1"/>
    <row r="32" spans="1:25" s="377" customFormat="1"/>
    <row r="33" spans="1:22" s="377" customFormat="1"/>
    <row r="34" spans="1:22" s="377" customFormat="1"/>
    <row r="35" spans="1:22" s="377" customFormat="1"/>
    <row r="36" spans="1:22" s="90" customFormat="1">
      <c r="A36" s="377"/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/>
    </row>
    <row r="37" spans="1:22" s="90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/>
      <c r="M37"/>
      <c r="N37"/>
      <c r="O37"/>
      <c r="P37"/>
    </row>
    <row r="38" spans="1:22" s="90" customForma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/>
      <c r="M38"/>
      <c r="N38"/>
      <c r="O38"/>
      <c r="P38"/>
    </row>
    <row r="39" spans="1:22" s="90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0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0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0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0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R9" sqref="R9"/>
    </sheetView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3</v>
      </c>
      <c r="B1" s="95"/>
      <c r="C1" s="95"/>
      <c r="D1" s="95"/>
      <c r="E1" s="95"/>
      <c r="F1" s="95"/>
      <c r="G1" s="74"/>
      <c r="H1" s="95"/>
      <c r="I1" s="95"/>
      <c r="J1" s="95"/>
      <c r="K1" s="95"/>
      <c r="L1" s="323"/>
      <c r="M1" s="324"/>
      <c r="N1" s="324"/>
      <c r="O1" s="319"/>
      <c r="P1" s="319"/>
    </row>
    <row r="2" spans="1:16" customFormat="1" ht="15">
      <c r="A2" s="96" t="s">
        <v>4</v>
      </c>
      <c r="B2" s="6"/>
      <c r="C2" s="6"/>
      <c r="D2" s="6"/>
      <c r="E2" s="6"/>
      <c r="F2" s="6"/>
      <c r="G2" s="64"/>
      <c r="H2" s="6"/>
      <c r="I2" s="6"/>
      <c r="J2" s="6"/>
      <c r="K2" s="6"/>
      <c r="L2" s="323"/>
      <c r="M2" s="324"/>
      <c r="N2" s="324"/>
      <c r="O2" s="319"/>
      <c r="P2" s="319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23"/>
      <c r="M3" s="324"/>
      <c r="N3" s="324"/>
      <c r="O3" s="319"/>
      <c r="P3" s="319"/>
    </row>
    <row r="4" spans="1:16" customFormat="1" ht="15.75" thickBot="1">
      <c r="A4" s="939" t="s">
        <v>311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7">
        <v>45778</v>
      </c>
      <c r="J4" s="91">
        <v>45748</v>
      </c>
      <c r="K4" s="91">
        <v>45717</v>
      </c>
      <c r="L4" s="91">
        <v>45689</v>
      </c>
      <c r="M4" s="91">
        <v>45658</v>
      </c>
      <c r="N4" s="98" t="s">
        <v>8</v>
      </c>
      <c r="O4" s="99" t="s">
        <v>9</v>
      </c>
      <c r="P4" s="48" t="s">
        <v>36</v>
      </c>
    </row>
    <row r="5" spans="1:16" customFormat="1" ht="15">
      <c r="A5" s="792" t="s">
        <v>312</v>
      </c>
      <c r="B5" s="793"/>
      <c r="C5" s="794"/>
      <c r="D5" s="795"/>
      <c r="E5" s="795"/>
      <c r="F5" s="795"/>
      <c r="G5" s="795">
        <v>131</v>
      </c>
      <c r="H5" s="796">
        <v>114</v>
      </c>
      <c r="I5" s="795">
        <v>130</v>
      </c>
      <c r="J5" s="794">
        <v>121</v>
      </c>
      <c r="K5" s="794">
        <v>148</v>
      </c>
      <c r="L5" s="794">
        <v>170</v>
      </c>
      <c r="M5" s="794">
        <v>168</v>
      </c>
      <c r="N5" s="797">
        <f>SUM(B5:M5)</f>
        <v>982</v>
      </c>
      <c r="O5" s="798">
        <f>AVERAGE(B5:M5)</f>
        <v>140.28571428571428</v>
      </c>
      <c r="P5" s="799">
        <f>(N5/$N$71)*100</f>
        <v>2.3370936265410065</v>
      </c>
    </row>
    <row r="6" spans="1:16" customFormat="1" ht="15">
      <c r="A6" s="800" t="s">
        <v>313</v>
      </c>
      <c r="B6" s="801"/>
      <c r="C6" s="802"/>
      <c r="D6" s="794"/>
      <c r="E6" s="794"/>
      <c r="F6" s="794"/>
      <c r="G6" s="802">
        <v>0</v>
      </c>
      <c r="H6" s="803">
        <v>0</v>
      </c>
      <c r="I6" s="802">
        <v>0</v>
      </c>
      <c r="J6" s="802">
        <v>0</v>
      </c>
      <c r="K6" s="802">
        <v>0</v>
      </c>
      <c r="L6" s="802">
        <v>0</v>
      </c>
      <c r="M6" s="802">
        <v>0</v>
      </c>
      <c r="N6" s="804">
        <f t="shared" ref="N6:N36" si="0">SUM(B6:M6)</f>
        <v>0</v>
      </c>
      <c r="O6" s="798">
        <f t="shared" ref="O6:O36" si="1">AVERAGE(B6:M6)</f>
        <v>0</v>
      </c>
      <c r="P6" s="799">
        <f t="shared" ref="P6:P36" si="2">(N6/$N$71)*100</f>
        <v>0</v>
      </c>
    </row>
    <row r="7" spans="1:16" customFormat="1" ht="15">
      <c r="A7" s="800" t="s">
        <v>314</v>
      </c>
      <c r="B7" s="805"/>
      <c r="C7" s="802"/>
      <c r="D7" s="802"/>
      <c r="E7" s="802"/>
      <c r="F7" s="802"/>
      <c r="G7" s="802">
        <v>744</v>
      </c>
      <c r="H7" s="803">
        <v>423</v>
      </c>
      <c r="I7" s="802">
        <v>401</v>
      </c>
      <c r="J7" s="802">
        <v>366</v>
      </c>
      <c r="K7" s="802">
        <v>397</v>
      </c>
      <c r="L7" s="802">
        <v>385</v>
      </c>
      <c r="M7" s="802">
        <v>360</v>
      </c>
      <c r="N7" s="804">
        <f t="shared" si="0"/>
        <v>3076</v>
      </c>
      <c r="O7" s="798">
        <f t="shared" si="1"/>
        <v>439.42857142857144</v>
      </c>
      <c r="P7" s="799">
        <f t="shared" si="2"/>
        <v>7.3206720929125613</v>
      </c>
    </row>
    <row r="8" spans="1:16" customFormat="1" ht="15">
      <c r="A8" s="800" t="s">
        <v>315</v>
      </c>
      <c r="B8" s="805"/>
      <c r="C8" s="802"/>
      <c r="D8" s="802"/>
      <c r="E8" s="802"/>
      <c r="F8" s="802"/>
      <c r="G8" s="802">
        <v>14</v>
      </c>
      <c r="H8" s="803">
        <v>18</v>
      </c>
      <c r="I8" s="802">
        <v>15</v>
      </c>
      <c r="J8" s="802">
        <v>23</v>
      </c>
      <c r="K8" s="802">
        <v>15</v>
      </c>
      <c r="L8" s="802">
        <v>11</v>
      </c>
      <c r="M8" s="802">
        <v>19</v>
      </c>
      <c r="N8" s="804">
        <f t="shared" si="0"/>
        <v>115</v>
      </c>
      <c r="O8" s="798">
        <f t="shared" si="1"/>
        <v>16.428571428571427</v>
      </c>
      <c r="P8" s="799">
        <f t="shared" si="2"/>
        <v>0.2736922271407492</v>
      </c>
    </row>
    <row r="9" spans="1:16" customFormat="1" ht="15">
      <c r="A9" s="800" t="s">
        <v>316</v>
      </c>
      <c r="B9" s="805"/>
      <c r="C9" s="802"/>
      <c r="D9" s="802"/>
      <c r="E9" s="802"/>
      <c r="F9" s="802"/>
      <c r="G9" s="802">
        <v>54</v>
      </c>
      <c r="H9" s="803">
        <v>52</v>
      </c>
      <c r="I9" s="802">
        <v>123</v>
      </c>
      <c r="J9" s="802">
        <v>25</v>
      </c>
      <c r="K9" s="802">
        <v>74</v>
      </c>
      <c r="L9" s="802">
        <v>81</v>
      </c>
      <c r="M9" s="802">
        <v>17</v>
      </c>
      <c r="N9" s="804">
        <f t="shared" si="0"/>
        <v>426</v>
      </c>
      <c r="O9" s="798">
        <f t="shared" si="1"/>
        <v>60.857142857142854</v>
      </c>
      <c r="P9" s="799">
        <f t="shared" si="2"/>
        <v>1.0138512066257317</v>
      </c>
    </row>
    <row r="10" spans="1:16" customFormat="1" ht="15">
      <c r="A10" s="800" t="s">
        <v>204</v>
      </c>
      <c r="B10" s="805"/>
      <c r="C10" s="802"/>
      <c r="D10" s="802"/>
      <c r="E10" s="802"/>
      <c r="F10" s="802"/>
      <c r="G10" s="802">
        <v>2</v>
      </c>
      <c r="H10" s="803">
        <v>2</v>
      </c>
      <c r="I10" s="802">
        <v>0</v>
      </c>
      <c r="J10" s="802">
        <v>3</v>
      </c>
      <c r="K10" s="802">
        <v>7</v>
      </c>
      <c r="L10" s="802">
        <v>5</v>
      </c>
      <c r="M10" s="802">
        <v>5</v>
      </c>
      <c r="N10" s="804">
        <f t="shared" si="0"/>
        <v>24</v>
      </c>
      <c r="O10" s="798">
        <f t="shared" si="1"/>
        <v>3.4285714285714284</v>
      </c>
      <c r="P10" s="799">
        <f t="shared" si="2"/>
        <v>5.7118377838069397E-2</v>
      </c>
    </row>
    <row r="11" spans="1:16" customFormat="1" ht="15">
      <c r="A11" s="800" t="s">
        <v>213</v>
      </c>
      <c r="B11" s="805"/>
      <c r="C11" s="802"/>
      <c r="D11" s="802"/>
      <c r="E11" s="802"/>
      <c r="F11" s="802"/>
      <c r="G11" s="802">
        <v>241</v>
      </c>
      <c r="H11" s="803">
        <v>259</v>
      </c>
      <c r="I11" s="802">
        <v>350</v>
      </c>
      <c r="J11" s="802">
        <v>592</v>
      </c>
      <c r="K11" s="802">
        <v>320</v>
      </c>
      <c r="L11" s="802">
        <v>535</v>
      </c>
      <c r="M11" s="802">
        <v>248</v>
      </c>
      <c r="N11" s="804">
        <f t="shared" si="0"/>
        <v>2545</v>
      </c>
      <c r="O11" s="798">
        <f t="shared" si="1"/>
        <v>363.57142857142856</v>
      </c>
      <c r="P11" s="799">
        <f t="shared" si="2"/>
        <v>6.0569279832452754</v>
      </c>
    </row>
    <row r="12" spans="1:16" customFormat="1" ht="15">
      <c r="A12" s="800" t="s">
        <v>317</v>
      </c>
      <c r="B12" s="805"/>
      <c r="C12" s="802"/>
      <c r="D12" s="802"/>
      <c r="E12" s="802"/>
      <c r="F12" s="802"/>
      <c r="G12" s="802">
        <v>74</v>
      </c>
      <c r="H12" s="802">
        <v>71</v>
      </c>
      <c r="I12" s="802">
        <v>64</v>
      </c>
      <c r="J12" s="802">
        <v>64</v>
      </c>
      <c r="K12" s="802">
        <v>49</v>
      </c>
      <c r="L12" s="802">
        <v>58</v>
      </c>
      <c r="M12" s="802">
        <v>78</v>
      </c>
      <c r="N12" s="804">
        <f t="shared" si="0"/>
        <v>458</v>
      </c>
      <c r="O12" s="798">
        <f t="shared" si="1"/>
        <v>65.428571428571431</v>
      </c>
      <c r="P12" s="799">
        <f t="shared" si="2"/>
        <v>1.0900090437431575</v>
      </c>
    </row>
    <row r="13" spans="1:16" customFormat="1" ht="15">
      <c r="A13" s="800" t="s">
        <v>318</v>
      </c>
      <c r="B13" s="805"/>
      <c r="C13" s="802"/>
      <c r="D13" s="802"/>
      <c r="E13" s="802"/>
      <c r="F13" s="802"/>
      <c r="G13" s="802">
        <v>0</v>
      </c>
      <c r="H13" s="802">
        <v>0</v>
      </c>
      <c r="I13" s="802">
        <v>0</v>
      </c>
      <c r="J13" s="802">
        <v>0</v>
      </c>
      <c r="K13" s="802">
        <v>0</v>
      </c>
      <c r="L13" s="802">
        <v>0</v>
      </c>
      <c r="M13" s="802">
        <v>0</v>
      </c>
      <c r="N13" s="804">
        <f t="shared" si="0"/>
        <v>0</v>
      </c>
      <c r="O13" s="798">
        <f>AVERAGE(B13:M13)</f>
        <v>0</v>
      </c>
      <c r="P13" s="799">
        <f t="shared" si="2"/>
        <v>0</v>
      </c>
    </row>
    <row r="14" spans="1:16" customFormat="1" ht="15">
      <c r="A14" s="800" t="s">
        <v>319</v>
      </c>
      <c r="B14" s="805"/>
      <c r="C14" s="802"/>
      <c r="D14" s="802"/>
      <c r="E14" s="802"/>
      <c r="F14" s="802"/>
      <c r="G14" s="802">
        <v>302</v>
      </c>
      <c r="H14" s="802">
        <v>276</v>
      </c>
      <c r="I14" s="802">
        <v>426</v>
      </c>
      <c r="J14" s="802">
        <v>440</v>
      </c>
      <c r="K14" s="802">
        <v>454</v>
      </c>
      <c r="L14" s="802">
        <v>455</v>
      </c>
      <c r="M14" s="802">
        <v>307</v>
      </c>
      <c r="N14" s="804">
        <f t="shared" si="0"/>
        <v>2660</v>
      </c>
      <c r="O14" s="798">
        <f t="shared" si="1"/>
        <v>380</v>
      </c>
      <c r="P14" s="799">
        <f t="shared" si="2"/>
        <v>6.3306202103860247</v>
      </c>
    </row>
    <row r="15" spans="1:16" customFormat="1" ht="15">
      <c r="A15" s="800" t="s">
        <v>320</v>
      </c>
      <c r="B15" s="805"/>
      <c r="C15" s="802"/>
      <c r="D15" s="802"/>
      <c r="E15" s="802"/>
      <c r="F15" s="802"/>
      <c r="G15" s="802">
        <v>0</v>
      </c>
      <c r="H15" s="803">
        <v>0</v>
      </c>
      <c r="I15" s="802">
        <v>0</v>
      </c>
      <c r="J15" s="802">
        <v>0</v>
      </c>
      <c r="K15" s="802">
        <v>0</v>
      </c>
      <c r="L15" s="802">
        <v>0</v>
      </c>
      <c r="M15" s="802">
        <v>0</v>
      </c>
      <c r="N15" s="804">
        <f t="shared" si="0"/>
        <v>0</v>
      </c>
      <c r="O15" s="798">
        <f t="shared" si="1"/>
        <v>0</v>
      </c>
      <c r="P15" s="799">
        <f t="shared" si="2"/>
        <v>0</v>
      </c>
    </row>
    <row r="16" spans="1:16" customFormat="1" ht="15">
      <c r="A16" s="800" t="s">
        <v>321</v>
      </c>
      <c r="B16" s="805"/>
      <c r="C16" s="802"/>
      <c r="D16" s="802"/>
      <c r="E16" s="802"/>
      <c r="F16" s="802"/>
      <c r="G16" s="802">
        <v>0</v>
      </c>
      <c r="H16" s="802">
        <v>0</v>
      </c>
      <c r="I16" s="802">
        <v>0</v>
      </c>
      <c r="J16" s="802">
        <v>0</v>
      </c>
      <c r="K16" s="802">
        <v>0</v>
      </c>
      <c r="L16" s="802">
        <v>0</v>
      </c>
      <c r="M16" s="802">
        <v>0</v>
      </c>
      <c r="N16" s="804">
        <f t="shared" si="0"/>
        <v>0</v>
      </c>
      <c r="O16" s="798">
        <f t="shared" si="1"/>
        <v>0</v>
      </c>
      <c r="P16" s="799">
        <f t="shared" si="2"/>
        <v>0</v>
      </c>
    </row>
    <row r="17" spans="1:16" customFormat="1" ht="15" customHeight="1">
      <c r="A17" s="800" t="s">
        <v>322</v>
      </c>
      <c r="B17" s="805"/>
      <c r="C17" s="802"/>
      <c r="D17" s="802"/>
      <c r="E17" s="802"/>
      <c r="F17" s="802"/>
      <c r="G17" s="802">
        <v>13</v>
      </c>
      <c r="H17" s="802">
        <v>6</v>
      </c>
      <c r="I17" s="802">
        <v>16</v>
      </c>
      <c r="J17" s="802">
        <v>17</v>
      </c>
      <c r="K17" s="802">
        <v>7</v>
      </c>
      <c r="L17" s="802">
        <v>27</v>
      </c>
      <c r="M17" s="802">
        <v>22</v>
      </c>
      <c r="N17" s="804">
        <f t="shared" si="0"/>
        <v>108</v>
      </c>
      <c r="O17" s="798">
        <f t="shared" si="1"/>
        <v>15.428571428571429</v>
      </c>
      <c r="P17" s="799">
        <f t="shared" si="2"/>
        <v>0.25703270027131231</v>
      </c>
    </row>
    <row r="18" spans="1:16" customFormat="1" ht="15">
      <c r="A18" s="800" t="s">
        <v>323</v>
      </c>
      <c r="B18" s="805"/>
      <c r="C18" s="802"/>
      <c r="D18" s="802"/>
      <c r="E18" s="802"/>
      <c r="F18" s="802"/>
      <c r="G18" s="802">
        <v>304</v>
      </c>
      <c r="H18" s="802">
        <v>276</v>
      </c>
      <c r="I18" s="802">
        <v>448</v>
      </c>
      <c r="J18" s="802">
        <v>468</v>
      </c>
      <c r="K18" s="802">
        <v>629</v>
      </c>
      <c r="L18" s="802">
        <v>650</v>
      </c>
      <c r="M18" s="802">
        <v>531</v>
      </c>
      <c r="N18" s="804">
        <f t="shared" si="0"/>
        <v>3306</v>
      </c>
      <c r="O18" s="798">
        <f t="shared" si="1"/>
        <v>472.28571428571428</v>
      </c>
      <c r="P18" s="799">
        <f t="shared" si="2"/>
        <v>7.8680565471940591</v>
      </c>
    </row>
    <row r="19" spans="1:16" customFormat="1" ht="15">
      <c r="A19" s="800" t="s">
        <v>324</v>
      </c>
      <c r="B19" s="805"/>
      <c r="C19" s="802"/>
      <c r="D19" s="802"/>
      <c r="E19" s="802"/>
      <c r="F19" s="802"/>
      <c r="G19" s="802">
        <v>363</v>
      </c>
      <c r="H19" s="802">
        <v>283</v>
      </c>
      <c r="I19" s="802">
        <v>293</v>
      </c>
      <c r="J19" s="802">
        <v>331</v>
      </c>
      <c r="K19" s="802">
        <v>297</v>
      </c>
      <c r="L19" s="802">
        <v>359</v>
      </c>
      <c r="M19" s="802">
        <v>364</v>
      </c>
      <c r="N19" s="804">
        <f t="shared" si="0"/>
        <v>2290</v>
      </c>
      <c r="O19" s="798">
        <f t="shared" si="1"/>
        <v>327.14285714285717</v>
      </c>
      <c r="P19" s="799">
        <f t="shared" si="2"/>
        <v>5.4500452187157888</v>
      </c>
    </row>
    <row r="20" spans="1:16" customFormat="1" ht="15">
      <c r="A20" s="800" t="s">
        <v>325</v>
      </c>
      <c r="B20" s="805"/>
      <c r="C20" s="802"/>
      <c r="D20" s="802"/>
      <c r="E20" s="802"/>
      <c r="F20" s="802"/>
      <c r="G20" s="802">
        <v>6</v>
      </c>
      <c r="H20" s="802">
        <v>4</v>
      </c>
      <c r="I20" s="802">
        <v>5</v>
      </c>
      <c r="J20" s="802">
        <v>2</v>
      </c>
      <c r="K20" s="802">
        <v>0</v>
      </c>
      <c r="L20" s="802">
        <v>2</v>
      </c>
      <c r="M20" s="802">
        <v>4</v>
      </c>
      <c r="N20" s="804">
        <f t="shared" si="0"/>
        <v>23</v>
      </c>
      <c r="O20" s="798">
        <f t="shared" si="1"/>
        <v>3.2857142857142856</v>
      </c>
      <c r="P20" s="799">
        <f t="shared" si="2"/>
        <v>5.4738445428149846E-2</v>
      </c>
    </row>
    <row r="21" spans="1:16" customFormat="1" ht="15">
      <c r="A21" s="800" t="s">
        <v>326</v>
      </c>
      <c r="B21" s="805"/>
      <c r="C21" s="802"/>
      <c r="D21" s="802"/>
      <c r="E21" s="802"/>
      <c r="F21" s="802"/>
      <c r="G21" s="802">
        <v>631</v>
      </c>
      <c r="H21" s="802">
        <v>601</v>
      </c>
      <c r="I21" s="802">
        <v>710</v>
      </c>
      <c r="J21" s="802">
        <v>702</v>
      </c>
      <c r="K21" s="802">
        <v>735</v>
      </c>
      <c r="L21" s="802">
        <v>643</v>
      </c>
      <c r="M21" s="802">
        <v>611</v>
      </c>
      <c r="N21" s="804">
        <f t="shared" si="0"/>
        <v>4633</v>
      </c>
      <c r="O21" s="798">
        <f t="shared" si="1"/>
        <v>661.85714285714289</v>
      </c>
      <c r="P21" s="799">
        <f t="shared" si="2"/>
        <v>11.026226855157313</v>
      </c>
    </row>
    <row r="22" spans="1:16" customFormat="1" ht="15">
      <c r="A22" s="800" t="s">
        <v>295</v>
      </c>
      <c r="B22" s="805"/>
      <c r="C22" s="802"/>
      <c r="D22" s="802"/>
      <c r="E22" s="802"/>
      <c r="F22" s="802"/>
      <c r="G22" s="802">
        <v>428</v>
      </c>
      <c r="H22" s="802">
        <v>495</v>
      </c>
      <c r="I22" s="802">
        <v>529</v>
      </c>
      <c r="J22" s="802">
        <v>577</v>
      </c>
      <c r="K22" s="802">
        <v>599</v>
      </c>
      <c r="L22" s="802">
        <v>588</v>
      </c>
      <c r="M22" s="802">
        <v>584</v>
      </c>
      <c r="N22" s="804">
        <f t="shared" si="0"/>
        <v>3800</v>
      </c>
      <c r="O22" s="798">
        <f t="shared" si="1"/>
        <v>542.85714285714289</v>
      </c>
      <c r="P22" s="799">
        <f t="shared" si="2"/>
        <v>9.0437431576943208</v>
      </c>
    </row>
    <row r="23" spans="1:16" customFormat="1" ht="15">
      <c r="A23" s="800" t="s">
        <v>327</v>
      </c>
      <c r="B23" s="805"/>
      <c r="C23" s="802"/>
      <c r="D23" s="802"/>
      <c r="E23" s="802"/>
      <c r="F23" s="802"/>
      <c r="G23" s="802">
        <v>461</v>
      </c>
      <c r="H23" s="802">
        <v>246</v>
      </c>
      <c r="I23" s="802">
        <v>270</v>
      </c>
      <c r="J23" s="802">
        <v>309</v>
      </c>
      <c r="K23" s="802">
        <v>366</v>
      </c>
      <c r="L23" s="802">
        <v>306</v>
      </c>
      <c r="M23" s="802">
        <v>368</v>
      </c>
      <c r="N23" s="804">
        <f t="shared" si="0"/>
        <v>2326</v>
      </c>
      <c r="O23" s="798">
        <f t="shared" si="1"/>
        <v>332.28571428571428</v>
      </c>
      <c r="P23" s="799">
        <f t="shared" si="2"/>
        <v>5.5357227854728928</v>
      </c>
    </row>
    <row r="24" spans="1:16" customFormat="1" ht="15">
      <c r="A24" s="940" t="s">
        <v>328</v>
      </c>
      <c r="B24" s="805"/>
      <c r="C24" s="802"/>
      <c r="D24" s="802"/>
      <c r="E24" s="802"/>
      <c r="F24" s="802"/>
      <c r="G24" s="802">
        <v>14</v>
      </c>
      <c r="H24" s="802">
        <v>13</v>
      </c>
      <c r="I24" s="802">
        <v>18</v>
      </c>
      <c r="J24" s="802">
        <v>20</v>
      </c>
      <c r="K24" s="802">
        <v>19</v>
      </c>
      <c r="L24" s="802">
        <v>29</v>
      </c>
      <c r="M24" s="802">
        <v>15</v>
      </c>
      <c r="N24" s="804">
        <f t="shared" si="0"/>
        <v>128</v>
      </c>
      <c r="O24" s="798">
        <f t="shared" si="1"/>
        <v>18.285714285714285</v>
      </c>
      <c r="P24" s="799">
        <f t="shared" si="2"/>
        <v>0.30463134846970341</v>
      </c>
    </row>
    <row r="25" spans="1:16" customFormat="1" ht="15">
      <c r="A25" s="940" t="s">
        <v>329</v>
      </c>
      <c r="B25" s="805"/>
      <c r="C25" s="802"/>
      <c r="D25" s="802"/>
      <c r="E25" s="802"/>
      <c r="F25" s="802"/>
      <c r="G25" s="802">
        <v>21</v>
      </c>
      <c r="H25" s="802">
        <v>25</v>
      </c>
      <c r="I25" s="802">
        <v>36</v>
      </c>
      <c r="J25" s="802">
        <v>19</v>
      </c>
      <c r="K25" s="802">
        <v>25</v>
      </c>
      <c r="L25" s="802">
        <v>32</v>
      </c>
      <c r="M25" s="802">
        <v>19</v>
      </c>
      <c r="N25" s="804">
        <f t="shared" si="0"/>
        <v>177</v>
      </c>
      <c r="O25" s="798">
        <f t="shared" si="1"/>
        <v>25.285714285714285</v>
      </c>
      <c r="P25" s="799">
        <f t="shared" si="2"/>
        <v>0.42124803655576182</v>
      </c>
    </row>
    <row r="26" spans="1:16" customFormat="1" ht="15">
      <c r="A26" s="940" t="s">
        <v>330</v>
      </c>
      <c r="B26" s="805"/>
      <c r="C26" s="802"/>
      <c r="D26" s="802"/>
      <c r="E26" s="802"/>
      <c r="F26" s="802"/>
      <c r="G26" s="802">
        <v>55</v>
      </c>
      <c r="H26" s="803">
        <v>66</v>
      </c>
      <c r="I26" s="802">
        <v>40</v>
      </c>
      <c r="J26" s="802">
        <v>59</v>
      </c>
      <c r="K26" s="802">
        <v>41</v>
      </c>
      <c r="L26" s="802">
        <v>38</v>
      </c>
      <c r="M26" s="802">
        <v>50</v>
      </c>
      <c r="N26" s="804">
        <f t="shared" si="0"/>
        <v>349</v>
      </c>
      <c r="O26" s="798">
        <f t="shared" si="1"/>
        <v>49.857142857142854</v>
      </c>
      <c r="P26" s="799">
        <f t="shared" si="2"/>
        <v>0.83059641106192572</v>
      </c>
    </row>
    <row r="27" spans="1:16" customFormat="1" ht="15">
      <c r="A27" s="940" t="s">
        <v>331</v>
      </c>
      <c r="B27" s="805"/>
      <c r="C27" s="802"/>
      <c r="D27" s="802"/>
      <c r="E27" s="802"/>
      <c r="F27" s="802"/>
      <c r="G27" s="802">
        <v>255</v>
      </c>
      <c r="H27" s="802">
        <v>252</v>
      </c>
      <c r="I27" s="802">
        <v>338</v>
      </c>
      <c r="J27" s="802">
        <v>377</v>
      </c>
      <c r="K27" s="802">
        <v>384</v>
      </c>
      <c r="L27" s="802">
        <v>689</v>
      </c>
      <c r="M27" s="802">
        <v>452</v>
      </c>
      <c r="N27" s="804">
        <f t="shared" si="0"/>
        <v>2747</v>
      </c>
      <c r="O27" s="798">
        <f t="shared" si="1"/>
        <v>392.42857142857144</v>
      </c>
      <c r="P27" s="799">
        <f t="shared" si="2"/>
        <v>6.5376743300490272</v>
      </c>
    </row>
    <row r="28" spans="1:16" customFormat="1" ht="15">
      <c r="A28" s="940" t="s">
        <v>332</v>
      </c>
      <c r="B28" s="805"/>
      <c r="C28" s="802"/>
      <c r="D28" s="802"/>
      <c r="E28" s="802"/>
      <c r="F28" s="802"/>
      <c r="G28" s="802">
        <v>16</v>
      </c>
      <c r="H28" s="802">
        <v>20</v>
      </c>
      <c r="I28" s="802">
        <v>37</v>
      </c>
      <c r="J28" s="802">
        <v>25</v>
      </c>
      <c r="K28" s="802">
        <v>46</v>
      </c>
      <c r="L28" s="802">
        <v>54</v>
      </c>
      <c r="M28" s="802">
        <v>41</v>
      </c>
      <c r="N28" s="804">
        <f t="shared" si="0"/>
        <v>239</v>
      </c>
      <c r="O28" s="798">
        <f t="shared" si="1"/>
        <v>34.142857142857146</v>
      </c>
      <c r="P28" s="799">
        <f t="shared" si="2"/>
        <v>0.56880384597077449</v>
      </c>
    </row>
    <row r="29" spans="1:16" customFormat="1" ht="15">
      <c r="A29" s="940" t="s">
        <v>333</v>
      </c>
      <c r="B29" s="805"/>
      <c r="C29" s="802"/>
      <c r="D29" s="802"/>
      <c r="E29" s="802"/>
      <c r="F29" s="802"/>
      <c r="G29" s="802">
        <v>34</v>
      </c>
      <c r="H29" s="802">
        <v>39</v>
      </c>
      <c r="I29" s="802">
        <v>36</v>
      </c>
      <c r="J29" s="802">
        <v>37</v>
      </c>
      <c r="K29" s="802">
        <v>29</v>
      </c>
      <c r="L29" s="802">
        <v>19</v>
      </c>
      <c r="M29" s="802">
        <v>19</v>
      </c>
      <c r="N29" s="804">
        <f t="shared" si="0"/>
        <v>213</v>
      </c>
      <c r="O29" s="798">
        <f t="shared" si="1"/>
        <v>30.428571428571427</v>
      </c>
      <c r="P29" s="799">
        <f t="shared" si="2"/>
        <v>0.50692560331286585</v>
      </c>
    </row>
    <row r="30" spans="1:16" customFormat="1" ht="15">
      <c r="A30" s="940" t="s">
        <v>334</v>
      </c>
      <c r="B30" s="805"/>
      <c r="C30" s="802"/>
      <c r="D30" s="802"/>
      <c r="E30" s="802"/>
      <c r="F30" s="802"/>
      <c r="G30" s="802">
        <v>21</v>
      </c>
      <c r="H30" s="802">
        <v>8</v>
      </c>
      <c r="I30" s="802">
        <v>19</v>
      </c>
      <c r="J30" s="802">
        <v>9</v>
      </c>
      <c r="K30" s="802">
        <v>11</v>
      </c>
      <c r="L30" s="802">
        <v>15</v>
      </c>
      <c r="M30" s="802">
        <v>13</v>
      </c>
      <c r="N30" s="804">
        <f t="shared" si="0"/>
        <v>96</v>
      </c>
      <c r="O30" s="798">
        <f t="shared" si="1"/>
        <v>13.714285714285714</v>
      </c>
      <c r="P30" s="799">
        <f t="shared" si="2"/>
        <v>0.22847351135227759</v>
      </c>
    </row>
    <row r="31" spans="1:16" customFormat="1" ht="15">
      <c r="A31" s="940" t="s">
        <v>297</v>
      </c>
      <c r="B31" s="805"/>
      <c r="C31" s="802"/>
      <c r="D31" s="802"/>
      <c r="E31" s="802"/>
      <c r="F31" s="802"/>
      <c r="G31" s="802">
        <v>13</v>
      </c>
      <c r="H31" s="803">
        <v>17</v>
      </c>
      <c r="I31" s="802">
        <v>21</v>
      </c>
      <c r="J31" s="802">
        <v>26</v>
      </c>
      <c r="K31" s="802">
        <v>28</v>
      </c>
      <c r="L31" s="802">
        <v>39</v>
      </c>
      <c r="M31" s="802">
        <v>27</v>
      </c>
      <c r="N31" s="804">
        <f t="shared" si="0"/>
        <v>171</v>
      </c>
      <c r="O31" s="798">
        <f t="shared" si="1"/>
        <v>24.428571428571427</v>
      </c>
      <c r="P31" s="799">
        <f t="shared" si="2"/>
        <v>0.4069684420962445</v>
      </c>
    </row>
    <row r="32" spans="1:16" customFormat="1" ht="15">
      <c r="A32" s="940" t="s">
        <v>335</v>
      </c>
      <c r="B32" s="805"/>
      <c r="C32" s="802"/>
      <c r="D32" s="802"/>
      <c r="E32" s="802"/>
      <c r="F32" s="802"/>
      <c r="G32" s="802">
        <v>45</v>
      </c>
      <c r="H32" s="802">
        <v>22</v>
      </c>
      <c r="I32" s="802">
        <v>43</v>
      </c>
      <c r="J32" s="802">
        <v>40</v>
      </c>
      <c r="K32" s="802">
        <v>42</v>
      </c>
      <c r="L32" s="802">
        <v>33</v>
      </c>
      <c r="M32" s="802">
        <v>49</v>
      </c>
      <c r="N32" s="804">
        <f t="shared" si="0"/>
        <v>274</v>
      </c>
      <c r="O32" s="798">
        <f t="shared" si="1"/>
        <v>39.142857142857146</v>
      </c>
      <c r="P32" s="799">
        <f t="shared" si="2"/>
        <v>0.652101480317959</v>
      </c>
    </row>
    <row r="33" spans="1:16" customFormat="1" ht="15" customHeight="1">
      <c r="A33" s="940" t="s">
        <v>336</v>
      </c>
      <c r="B33" s="805"/>
      <c r="C33" s="802"/>
      <c r="D33" s="802"/>
      <c r="E33" s="802"/>
      <c r="F33" s="802"/>
      <c r="G33" s="802">
        <v>3</v>
      </c>
      <c r="H33" s="802">
        <v>2</v>
      </c>
      <c r="I33" s="802">
        <v>0</v>
      </c>
      <c r="J33" s="802">
        <v>0</v>
      </c>
      <c r="K33" s="802">
        <v>0</v>
      </c>
      <c r="L33" s="802">
        <v>0</v>
      </c>
      <c r="M33" s="802">
        <v>0</v>
      </c>
      <c r="N33" s="804">
        <f t="shared" si="0"/>
        <v>5</v>
      </c>
      <c r="O33" s="798">
        <f t="shared" si="1"/>
        <v>0.7142857142857143</v>
      </c>
      <c r="P33" s="799">
        <f t="shared" si="2"/>
        <v>1.1899662049597791E-2</v>
      </c>
    </row>
    <row r="34" spans="1:16" customFormat="1" ht="15" customHeight="1">
      <c r="A34" s="940" t="s">
        <v>337</v>
      </c>
      <c r="B34" s="805"/>
      <c r="C34" s="802"/>
      <c r="D34" s="802"/>
      <c r="E34" s="802"/>
      <c r="F34" s="802"/>
      <c r="G34" s="802">
        <v>75</v>
      </c>
      <c r="H34" s="802">
        <v>39</v>
      </c>
      <c r="I34" s="802">
        <v>46</v>
      </c>
      <c r="J34" s="802">
        <v>45</v>
      </c>
      <c r="K34" s="802">
        <v>39</v>
      </c>
      <c r="L34" s="802">
        <v>57</v>
      </c>
      <c r="M34" s="802">
        <v>47</v>
      </c>
      <c r="N34" s="804">
        <f t="shared" si="0"/>
        <v>348</v>
      </c>
      <c r="O34" s="798">
        <f t="shared" si="1"/>
        <v>49.714285714285715</v>
      </c>
      <c r="P34" s="799">
        <f t="shared" si="2"/>
        <v>0.8282164786520062</v>
      </c>
    </row>
    <row r="35" spans="1:16" customFormat="1" ht="15" customHeight="1">
      <c r="A35" s="800" t="s">
        <v>338</v>
      </c>
      <c r="B35" s="805"/>
      <c r="C35" s="802"/>
      <c r="D35" s="802"/>
      <c r="E35" s="802"/>
      <c r="F35" s="802"/>
      <c r="G35" s="802">
        <v>53</v>
      </c>
      <c r="H35" s="802">
        <v>28</v>
      </c>
      <c r="I35" s="802">
        <v>31</v>
      </c>
      <c r="J35" s="802">
        <v>38</v>
      </c>
      <c r="K35" s="802">
        <v>66</v>
      </c>
      <c r="L35" s="802">
        <v>54</v>
      </c>
      <c r="M35" s="802">
        <v>45</v>
      </c>
      <c r="N35" s="804">
        <f t="shared" si="0"/>
        <v>315</v>
      </c>
      <c r="O35" s="798">
        <f t="shared" si="1"/>
        <v>45</v>
      </c>
      <c r="P35" s="799">
        <f t="shared" si="2"/>
        <v>0.74967870912466084</v>
      </c>
    </row>
    <row r="36" spans="1:16" customFormat="1" ht="15" customHeight="1">
      <c r="A36" s="800" t="s">
        <v>339</v>
      </c>
      <c r="B36" s="805"/>
      <c r="C36" s="802"/>
      <c r="D36" s="802"/>
      <c r="E36" s="802"/>
      <c r="F36" s="802"/>
      <c r="G36" s="802">
        <v>4</v>
      </c>
      <c r="H36" s="802">
        <v>1</v>
      </c>
      <c r="I36" s="802">
        <v>6</v>
      </c>
      <c r="J36" s="802">
        <v>0</v>
      </c>
      <c r="K36" s="802">
        <v>6</v>
      </c>
      <c r="L36" s="802">
        <v>6</v>
      </c>
      <c r="M36" s="802">
        <v>2</v>
      </c>
      <c r="N36" s="804">
        <f t="shared" si="0"/>
        <v>25</v>
      </c>
      <c r="O36" s="798">
        <f t="shared" si="1"/>
        <v>3.5714285714285716</v>
      </c>
      <c r="P36" s="799">
        <f t="shared" si="2"/>
        <v>5.9498310247988961E-2</v>
      </c>
    </row>
    <row r="37" spans="1:16" customFormat="1" ht="15" customHeight="1">
      <c r="A37" s="800" t="s">
        <v>340</v>
      </c>
      <c r="B37" s="805"/>
      <c r="C37" s="802"/>
      <c r="D37" s="802"/>
      <c r="E37" s="802"/>
      <c r="F37" s="802"/>
      <c r="G37" s="802">
        <v>96</v>
      </c>
      <c r="H37" s="802">
        <v>56</v>
      </c>
      <c r="I37" s="802">
        <v>85</v>
      </c>
      <c r="J37" s="802">
        <v>107</v>
      </c>
      <c r="K37" s="802">
        <v>123</v>
      </c>
      <c r="L37" s="802">
        <v>86</v>
      </c>
      <c r="M37" s="802">
        <v>72</v>
      </c>
      <c r="N37" s="804">
        <f t="shared" ref="N37:N67" si="3">SUM(B37:M37)</f>
        <v>625</v>
      </c>
      <c r="O37" s="798">
        <f t="shared" ref="O37:O71" si="4">AVERAGE(B37:M37)</f>
        <v>89.285714285714292</v>
      </c>
      <c r="P37" s="799">
        <f t="shared" ref="P37:P70" si="5">(N37/$N$71)*100</f>
        <v>1.4874577561997238</v>
      </c>
    </row>
    <row r="38" spans="1:16" customFormat="1" ht="15" customHeight="1">
      <c r="A38" s="800" t="s">
        <v>341</v>
      </c>
      <c r="B38" s="805"/>
      <c r="C38" s="802"/>
      <c r="D38" s="802"/>
      <c r="E38" s="802"/>
      <c r="F38" s="802"/>
      <c r="G38" s="802">
        <v>114</v>
      </c>
      <c r="H38" s="802">
        <v>88</v>
      </c>
      <c r="I38" s="802">
        <v>56</v>
      </c>
      <c r="J38" s="802">
        <v>72</v>
      </c>
      <c r="K38" s="802">
        <v>116</v>
      </c>
      <c r="L38" s="802">
        <v>134</v>
      </c>
      <c r="M38" s="802">
        <v>149</v>
      </c>
      <c r="N38" s="804">
        <f t="shared" si="3"/>
        <v>729</v>
      </c>
      <c r="O38" s="798">
        <f t="shared" si="4"/>
        <v>104.14285714285714</v>
      </c>
      <c r="P38" s="799">
        <f t="shared" si="5"/>
        <v>1.7349707268313579</v>
      </c>
    </row>
    <row r="39" spans="1:16" customFormat="1" ht="15" customHeight="1">
      <c r="A39" s="800" t="s">
        <v>342</v>
      </c>
      <c r="B39" s="805"/>
      <c r="C39" s="802"/>
      <c r="D39" s="802"/>
      <c r="E39" s="802"/>
      <c r="F39" s="802"/>
      <c r="G39" s="802">
        <v>31</v>
      </c>
      <c r="H39" s="802">
        <v>23</v>
      </c>
      <c r="I39" s="802">
        <v>29</v>
      </c>
      <c r="J39" s="802">
        <v>36</v>
      </c>
      <c r="K39" s="802">
        <v>33</v>
      </c>
      <c r="L39" s="802">
        <v>34</v>
      </c>
      <c r="M39" s="802">
        <v>18</v>
      </c>
      <c r="N39" s="804">
        <f t="shared" si="3"/>
        <v>204</v>
      </c>
      <c r="O39" s="798">
        <f t="shared" si="4"/>
        <v>29.142857142857142</v>
      </c>
      <c r="P39" s="799">
        <f t="shared" si="5"/>
        <v>0.48550621162358987</v>
      </c>
    </row>
    <row r="40" spans="1:16" customFormat="1" ht="15" customHeight="1">
      <c r="A40" s="800" t="s">
        <v>343</v>
      </c>
      <c r="B40" s="805"/>
      <c r="C40" s="802"/>
      <c r="D40" s="802"/>
      <c r="E40" s="802"/>
      <c r="F40" s="802"/>
      <c r="G40" s="802">
        <v>57</v>
      </c>
      <c r="H40" s="802">
        <v>52</v>
      </c>
      <c r="I40" s="802">
        <v>68</v>
      </c>
      <c r="J40" s="802">
        <v>162</v>
      </c>
      <c r="K40" s="802">
        <v>98</v>
      </c>
      <c r="L40" s="802">
        <v>74</v>
      </c>
      <c r="M40" s="802">
        <v>58</v>
      </c>
      <c r="N40" s="804">
        <f t="shared" si="3"/>
        <v>569</v>
      </c>
      <c r="O40" s="798">
        <f t="shared" si="4"/>
        <v>81.285714285714292</v>
      </c>
      <c r="P40" s="799">
        <f t="shared" si="5"/>
        <v>1.3541815412442286</v>
      </c>
    </row>
    <row r="41" spans="1:16" customFormat="1" ht="15" customHeight="1">
      <c r="A41" s="800" t="s">
        <v>344</v>
      </c>
      <c r="B41" s="805"/>
      <c r="C41" s="802"/>
      <c r="D41" s="802"/>
      <c r="E41" s="802"/>
      <c r="F41" s="802"/>
      <c r="G41" s="802">
        <v>47</v>
      </c>
      <c r="H41" s="802">
        <v>62</v>
      </c>
      <c r="I41" s="802">
        <v>53</v>
      </c>
      <c r="J41" s="802">
        <v>42</v>
      </c>
      <c r="K41" s="802">
        <v>48</v>
      </c>
      <c r="L41" s="802">
        <v>54</v>
      </c>
      <c r="M41" s="802">
        <v>54</v>
      </c>
      <c r="N41" s="804">
        <f t="shared" si="3"/>
        <v>360</v>
      </c>
      <c r="O41" s="798">
        <f t="shared" si="4"/>
        <v>51.428571428571431</v>
      </c>
      <c r="P41" s="799">
        <f t="shared" si="5"/>
        <v>0.85677566757104107</v>
      </c>
    </row>
    <row r="42" spans="1:16" customFormat="1" ht="15" customHeight="1">
      <c r="A42" s="800" t="s">
        <v>345</v>
      </c>
      <c r="B42" s="805"/>
      <c r="C42" s="802"/>
      <c r="D42" s="802"/>
      <c r="E42" s="802"/>
      <c r="F42" s="802"/>
      <c r="G42" s="802">
        <v>38</v>
      </c>
      <c r="H42" s="802">
        <v>32</v>
      </c>
      <c r="I42" s="802">
        <v>38</v>
      </c>
      <c r="J42" s="802">
        <v>38</v>
      </c>
      <c r="K42" s="802">
        <v>43</v>
      </c>
      <c r="L42" s="802">
        <v>46</v>
      </c>
      <c r="M42" s="802">
        <v>39</v>
      </c>
      <c r="N42" s="804">
        <f t="shared" si="3"/>
        <v>274</v>
      </c>
      <c r="O42" s="798">
        <f t="shared" si="4"/>
        <v>39.142857142857146</v>
      </c>
      <c r="P42" s="799">
        <f t="shared" si="5"/>
        <v>0.652101480317959</v>
      </c>
    </row>
    <row r="43" spans="1:16" customFormat="1" ht="15" customHeight="1">
      <c r="A43" s="800" t="s">
        <v>346</v>
      </c>
      <c r="B43" s="805"/>
      <c r="C43" s="802"/>
      <c r="D43" s="802"/>
      <c r="E43" s="802"/>
      <c r="F43" s="802"/>
      <c r="G43" s="802">
        <v>24</v>
      </c>
      <c r="H43" s="802">
        <v>25</v>
      </c>
      <c r="I43" s="802">
        <v>37</v>
      </c>
      <c r="J43" s="802">
        <v>34</v>
      </c>
      <c r="K43" s="802">
        <v>41</v>
      </c>
      <c r="L43" s="802">
        <v>34</v>
      </c>
      <c r="M43" s="802">
        <v>40</v>
      </c>
      <c r="N43" s="804">
        <f t="shared" si="3"/>
        <v>235</v>
      </c>
      <c r="O43" s="798">
        <f t="shared" si="4"/>
        <v>33.571428571428569</v>
      </c>
      <c r="P43" s="799">
        <f t="shared" si="5"/>
        <v>0.5592841163310962</v>
      </c>
    </row>
    <row r="44" spans="1:16" customFormat="1" ht="15" customHeight="1">
      <c r="A44" s="800" t="s">
        <v>347</v>
      </c>
      <c r="B44" s="805"/>
      <c r="C44" s="802"/>
      <c r="D44" s="802"/>
      <c r="E44" s="802"/>
      <c r="F44" s="802"/>
      <c r="G44" s="802">
        <v>29</v>
      </c>
      <c r="H44" s="802">
        <v>23</v>
      </c>
      <c r="I44" s="802">
        <v>42</v>
      </c>
      <c r="J44" s="802">
        <v>28</v>
      </c>
      <c r="K44" s="802">
        <v>41</v>
      </c>
      <c r="L44" s="802">
        <v>35</v>
      </c>
      <c r="M44" s="802">
        <v>22</v>
      </c>
      <c r="N44" s="804">
        <f t="shared" si="3"/>
        <v>220</v>
      </c>
      <c r="O44" s="798">
        <f t="shared" si="4"/>
        <v>31.428571428571427</v>
      </c>
      <c r="P44" s="799">
        <f t="shared" si="5"/>
        <v>0.52358513018230279</v>
      </c>
    </row>
    <row r="45" spans="1:16" customFormat="1" ht="15" customHeight="1">
      <c r="A45" s="800" t="s">
        <v>348</v>
      </c>
      <c r="B45" s="805"/>
      <c r="C45" s="802"/>
      <c r="D45" s="802"/>
      <c r="E45" s="802"/>
      <c r="F45" s="802"/>
      <c r="G45" s="802">
        <v>4</v>
      </c>
      <c r="H45" s="802">
        <v>8</v>
      </c>
      <c r="I45" s="802">
        <v>6</v>
      </c>
      <c r="J45" s="802">
        <v>6</v>
      </c>
      <c r="K45" s="802">
        <v>5</v>
      </c>
      <c r="L45" s="802">
        <v>9</v>
      </c>
      <c r="M45" s="802">
        <v>8</v>
      </c>
      <c r="N45" s="804">
        <f t="shared" si="3"/>
        <v>46</v>
      </c>
      <c r="O45" s="798">
        <f t="shared" si="4"/>
        <v>6.5714285714285712</v>
      </c>
      <c r="P45" s="799">
        <f t="shared" si="5"/>
        <v>0.10947689085629969</v>
      </c>
    </row>
    <row r="46" spans="1:16" customFormat="1" ht="15" customHeight="1">
      <c r="A46" s="800" t="s">
        <v>349</v>
      </c>
      <c r="B46" s="805"/>
      <c r="C46" s="802"/>
      <c r="D46" s="802"/>
      <c r="E46" s="802"/>
      <c r="F46" s="802"/>
      <c r="G46" s="802">
        <v>7</v>
      </c>
      <c r="H46" s="802">
        <v>8</v>
      </c>
      <c r="I46" s="802">
        <v>10</v>
      </c>
      <c r="J46" s="802">
        <v>12</v>
      </c>
      <c r="K46" s="802">
        <v>10</v>
      </c>
      <c r="L46" s="802">
        <v>13</v>
      </c>
      <c r="M46" s="802">
        <v>10</v>
      </c>
      <c r="N46" s="804">
        <f t="shared" si="3"/>
        <v>70</v>
      </c>
      <c r="O46" s="798">
        <f t="shared" si="4"/>
        <v>10</v>
      </c>
      <c r="P46" s="799">
        <f t="shared" si="5"/>
        <v>0.16659526869436908</v>
      </c>
    </row>
    <row r="47" spans="1:16" customFormat="1" ht="15" customHeight="1">
      <c r="A47" s="800" t="s">
        <v>350</v>
      </c>
      <c r="B47" s="805"/>
      <c r="C47" s="802"/>
      <c r="D47" s="802"/>
      <c r="E47" s="802"/>
      <c r="F47" s="802"/>
      <c r="G47" s="802">
        <v>26</v>
      </c>
      <c r="H47" s="802">
        <v>13</v>
      </c>
      <c r="I47" s="802">
        <v>17</v>
      </c>
      <c r="J47" s="802">
        <v>17</v>
      </c>
      <c r="K47" s="802">
        <v>20</v>
      </c>
      <c r="L47" s="802">
        <v>29</v>
      </c>
      <c r="M47" s="802">
        <v>19</v>
      </c>
      <c r="N47" s="804">
        <f t="shared" si="3"/>
        <v>141</v>
      </c>
      <c r="O47" s="798">
        <f t="shared" si="4"/>
        <v>20.142857142857142</v>
      </c>
      <c r="P47" s="799">
        <f t="shared" si="5"/>
        <v>0.33557046979865773</v>
      </c>
    </row>
    <row r="48" spans="1:16" customFormat="1" ht="15" customHeight="1">
      <c r="A48" s="800" t="s">
        <v>351</v>
      </c>
      <c r="B48" s="805"/>
      <c r="C48" s="802"/>
      <c r="D48" s="802"/>
      <c r="E48" s="802"/>
      <c r="F48" s="802"/>
      <c r="G48" s="802">
        <v>25</v>
      </c>
      <c r="H48" s="802">
        <v>13</v>
      </c>
      <c r="I48" s="802">
        <v>12</v>
      </c>
      <c r="J48" s="802">
        <v>12</v>
      </c>
      <c r="K48" s="802">
        <v>22</v>
      </c>
      <c r="L48" s="802">
        <v>14</v>
      </c>
      <c r="M48" s="802">
        <v>15</v>
      </c>
      <c r="N48" s="804">
        <f t="shared" si="3"/>
        <v>113</v>
      </c>
      <c r="O48" s="798">
        <f t="shared" si="4"/>
        <v>16.142857142857142</v>
      </c>
      <c r="P48" s="799">
        <f t="shared" si="5"/>
        <v>0.26893236232091011</v>
      </c>
    </row>
    <row r="49" spans="1:16" customFormat="1" ht="15" customHeight="1">
      <c r="A49" s="800" t="s">
        <v>352</v>
      </c>
      <c r="B49" s="805"/>
      <c r="C49" s="802"/>
      <c r="D49" s="802"/>
      <c r="E49" s="802"/>
      <c r="F49" s="802"/>
      <c r="G49" s="802">
        <v>59</v>
      </c>
      <c r="H49" s="802">
        <v>58</v>
      </c>
      <c r="I49" s="802">
        <v>71</v>
      </c>
      <c r="J49" s="802">
        <v>95</v>
      </c>
      <c r="K49" s="802">
        <v>53</v>
      </c>
      <c r="L49" s="802">
        <v>66</v>
      </c>
      <c r="M49" s="802">
        <v>74</v>
      </c>
      <c r="N49" s="804">
        <f t="shared" si="3"/>
        <v>476</v>
      </c>
      <c r="O49" s="798">
        <f t="shared" si="4"/>
        <v>68</v>
      </c>
      <c r="P49" s="799">
        <f t="shared" si="5"/>
        <v>1.1328478271217097</v>
      </c>
    </row>
    <row r="50" spans="1:16" customFormat="1" ht="15" customHeight="1">
      <c r="A50" s="800" t="s">
        <v>353</v>
      </c>
      <c r="B50" s="805"/>
      <c r="C50" s="802"/>
      <c r="D50" s="802"/>
      <c r="E50" s="802"/>
      <c r="F50" s="802"/>
      <c r="G50" s="802">
        <v>23</v>
      </c>
      <c r="H50" s="802">
        <v>25</v>
      </c>
      <c r="I50" s="802">
        <v>40</v>
      </c>
      <c r="J50" s="802">
        <v>24</v>
      </c>
      <c r="K50" s="802">
        <v>22</v>
      </c>
      <c r="L50" s="802">
        <v>21</v>
      </c>
      <c r="M50" s="802">
        <v>28</v>
      </c>
      <c r="N50" s="804">
        <f t="shared" si="3"/>
        <v>183</v>
      </c>
      <c r="O50" s="798">
        <f t="shared" si="4"/>
        <v>26.142857142857142</v>
      </c>
      <c r="P50" s="799">
        <f t="shared" si="5"/>
        <v>0.43552763101527914</v>
      </c>
    </row>
    <row r="51" spans="1:16" customFormat="1" ht="15" customHeight="1">
      <c r="A51" s="800" t="s">
        <v>354</v>
      </c>
      <c r="B51" s="805"/>
      <c r="C51" s="802"/>
      <c r="D51" s="802"/>
      <c r="E51" s="802"/>
      <c r="F51" s="802"/>
      <c r="G51" s="802">
        <v>55</v>
      </c>
      <c r="H51" s="802">
        <v>35</v>
      </c>
      <c r="I51" s="802">
        <v>58</v>
      </c>
      <c r="J51" s="802">
        <v>51</v>
      </c>
      <c r="K51" s="802">
        <v>53</v>
      </c>
      <c r="L51" s="802">
        <v>58</v>
      </c>
      <c r="M51" s="802">
        <v>68</v>
      </c>
      <c r="N51" s="804">
        <f t="shared" si="3"/>
        <v>378</v>
      </c>
      <c r="O51" s="798">
        <f t="shared" si="4"/>
        <v>54</v>
      </c>
      <c r="P51" s="799">
        <f t="shared" si="5"/>
        <v>0.89961445094959314</v>
      </c>
    </row>
    <row r="52" spans="1:16" customFormat="1" ht="15" customHeight="1">
      <c r="A52" s="800" t="s">
        <v>355</v>
      </c>
      <c r="B52" s="805"/>
      <c r="C52" s="802"/>
      <c r="D52" s="802"/>
      <c r="E52" s="802"/>
      <c r="F52" s="802"/>
      <c r="G52" s="802">
        <v>10</v>
      </c>
      <c r="H52" s="802">
        <v>8</v>
      </c>
      <c r="I52" s="802">
        <v>15</v>
      </c>
      <c r="J52" s="802">
        <v>22</v>
      </c>
      <c r="K52" s="802">
        <v>18</v>
      </c>
      <c r="L52" s="802">
        <v>32</v>
      </c>
      <c r="M52" s="802">
        <v>26</v>
      </c>
      <c r="N52" s="804">
        <f t="shared" si="3"/>
        <v>131</v>
      </c>
      <c r="O52" s="798">
        <f t="shared" si="4"/>
        <v>18.714285714285715</v>
      </c>
      <c r="P52" s="799">
        <f t="shared" si="5"/>
        <v>0.31177114569946213</v>
      </c>
    </row>
    <row r="53" spans="1:16" customFormat="1" ht="15" customHeight="1">
      <c r="A53" s="800" t="s">
        <v>356</v>
      </c>
      <c r="B53" s="805"/>
      <c r="C53" s="802"/>
      <c r="D53" s="802"/>
      <c r="E53" s="802"/>
      <c r="F53" s="802"/>
      <c r="G53" s="802">
        <v>39</v>
      </c>
      <c r="H53" s="802">
        <v>31</v>
      </c>
      <c r="I53" s="802">
        <v>42</v>
      </c>
      <c r="J53" s="802">
        <v>30</v>
      </c>
      <c r="K53" s="802">
        <v>37</v>
      </c>
      <c r="L53" s="802">
        <v>41</v>
      </c>
      <c r="M53" s="802">
        <v>40</v>
      </c>
      <c r="N53" s="804">
        <f t="shared" si="3"/>
        <v>260</v>
      </c>
      <c r="O53" s="798">
        <f t="shared" si="4"/>
        <v>37.142857142857146</v>
      </c>
      <c r="P53" s="799">
        <f t="shared" si="5"/>
        <v>0.61878242657908522</v>
      </c>
    </row>
    <row r="54" spans="1:16" customFormat="1" ht="15" customHeight="1">
      <c r="A54" s="800" t="s">
        <v>357</v>
      </c>
      <c r="B54" s="805"/>
      <c r="C54" s="802"/>
      <c r="D54" s="802"/>
      <c r="E54" s="802"/>
      <c r="F54" s="802"/>
      <c r="G54" s="802">
        <v>73</v>
      </c>
      <c r="H54" s="802">
        <v>45</v>
      </c>
      <c r="I54" s="802">
        <v>65</v>
      </c>
      <c r="J54" s="802">
        <v>82</v>
      </c>
      <c r="K54" s="802">
        <v>74</v>
      </c>
      <c r="L54" s="802">
        <v>73</v>
      </c>
      <c r="M54" s="802">
        <v>66</v>
      </c>
      <c r="N54" s="804">
        <f t="shared" si="3"/>
        <v>478</v>
      </c>
      <c r="O54" s="798">
        <f t="shared" si="4"/>
        <v>68.285714285714292</v>
      </c>
      <c r="P54" s="799">
        <f t="shared" si="5"/>
        <v>1.137607691941549</v>
      </c>
    </row>
    <row r="55" spans="1:16" customFormat="1" ht="15" customHeight="1">
      <c r="A55" s="800" t="s">
        <v>358</v>
      </c>
      <c r="B55" s="805"/>
      <c r="C55" s="802"/>
      <c r="D55" s="802"/>
      <c r="E55" s="802"/>
      <c r="F55" s="802"/>
      <c r="G55" s="802">
        <v>19</v>
      </c>
      <c r="H55" s="802">
        <v>21</v>
      </c>
      <c r="I55" s="802">
        <v>34</v>
      </c>
      <c r="J55" s="802">
        <v>31</v>
      </c>
      <c r="K55" s="802">
        <v>30</v>
      </c>
      <c r="L55" s="802">
        <v>30</v>
      </c>
      <c r="M55" s="802">
        <v>21</v>
      </c>
      <c r="N55" s="804">
        <f t="shared" si="3"/>
        <v>186</v>
      </c>
      <c r="O55" s="798">
        <f t="shared" si="4"/>
        <v>26.571428571428573</v>
      </c>
      <c r="P55" s="799">
        <f t="shared" si="5"/>
        <v>0.44266742824503785</v>
      </c>
    </row>
    <row r="56" spans="1:16" customFormat="1" ht="15" customHeight="1">
      <c r="A56" s="800" t="s">
        <v>359</v>
      </c>
      <c r="B56" s="805"/>
      <c r="C56" s="802"/>
      <c r="D56" s="802"/>
      <c r="E56" s="802"/>
      <c r="F56" s="802"/>
      <c r="G56" s="802">
        <v>54</v>
      </c>
      <c r="H56" s="802">
        <v>51</v>
      </c>
      <c r="I56" s="802">
        <v>66</v>
      </c>
      <c r="J56" s="802">
        <v>60</v>
      </c>
      <c r="K56" s="802">
        <v>51</v>
      </c>
      <c r="L56" s="802">
        <v>52</v>
      </c>
      <c r="M56" s="802">
        <v>65</v>
      </c>
      <c r="N56" s="804">
        <f t="shared" si="3"/>
        <v>399</v>
      </c>
      <c r="O56" s="798">
        <f t="shared" si="4"/>
        <v>57</v>
      </c>
      <c r="P56" s="799">
        <f t="shared" si="5"/>
        <v>0.94959303155790387</v>
      </c>
    </row>
    <row r="57" spans="1:16" customFormat="1" ht="15" customHeight="1">
      <c r="A57" s="800" t="s">
        <v>360</v>
      </c>
      <c r="B57" s="805"/>
      <c r="C57" s="802"/>
      <c r="D57" s="802"/>
      <c r="E57" s="802"/>
      <c r="F57" s="802"/>
      <c r="G57" s="802">
        <v>9</v>
      </c>
      <c r="H57" s="802">
        <v>6</v>
      </c>
      <c r="I57" s="802">
        <v>11</v>
      </c>
      <c r="J57" s="802">
        <v>46</v>
      </c>
      <c r="K57" s="802">
        <v>14</v>
      </c>
      <c r="L57" s="802">
        <v>25</v>
      </c>
      <c r="M57" s="802">
        <v>12</v>
      </c>
      <c r="N57" s="804">
        <f t="shared" si="3"/>
        <v>123</v>
      </c>
      <c r="O57" s="798">
        <f t="shared" si="4"/>
        <v>17.571428571428573</v>
      </c>
      <c r="P57" s="799">
        <f t="shared" si="5"/>
        <v>0.29273168642010566</v>
      </c>
    </row>
    <row r="58" spans="1:16" customFormat="1" ht="15" customHeight="1">
      <c r="A58" s="800" t="s">
        <v>361</v>
      </c>
      <c r="B58" s="805"/>
      <c r="C58" s="802"/>
      <c r="D58" s="802"/>
      <c r="E58" s="802"/>
      <c r="F58" s="802"/>
      <c r="G58" s="802">
        <v>69</v>
      </c>
      <c r="H58" s="802">
        <v>49</v>
      </c>
      <c r="I58" s="802">
        <v>58</v>
      </c>
      <c r="J58" s="802">
        <v>58</v>
      </c>
      <c r="K58" s="802">
        <v>57</v>
      </c>
      <c r="L58" s="802">
        <v>65</v>
      </c>
      <c r="M58" s="802">
        <v>70</v>
      </c>
      <c r="N58" s="804">
        <f t="shared" si="3"/>
        <v>426</v>
      </c>
      <c r="O58" s="798">
        <f t="shared" si="4"/>
        <v>60.857142857142854</v>
      </c>
      <c r="P58" s="799">
        <f t="shared" si="5"/>
        <v>1.0138512066257317</v>
      </c>
    </row>
    <row r="59" spans="1:16" customFormat="1" ht="15" customHeight="1">
      <c r="A59" s="800" t="s">
        <v>362</v>
      </c>
      <c r="B59" s="805"/>
      <c r="C59" s="802"/>
      <c r="D59" s="802"/>
      <c r="E59" s="802"/>
      <c r="F59" s="802"/>
      <c r="G59" s="802">
        <v>5</v>
      </c>
      <c r="H59" s="802">
        <v>6</v>
      </c>
      <c r="I59" s="802">
        <v>6</v>
      </c>
      <c r="J59" s="802">
        <v>7</v>
      </c>
      <c r="K59" s="802">
        <v>5</v>
      </c>
      <c r="L59" s="802">
        <v>7</v>
      </c>
      <c r="M59" s="802">
        <v>8</v>
      </c>
      <c r="N59" s="804">
        <f t="shared" si="3"/>
        <v>44</v>
      </c>
      <c r="O59" s="798">
        <f t="shared" si="4"/>
        <v>6.2857142857142856</v>
      </c>
      <c r="P59" s="799">
        <f t="shared" si="5"/>
        <v>0.10471702603646056</v>
      </c>
    </row>
    <row r="60" spans="1:16" customFormat="1" ht="15" customHeight="1">
      <c r="A60" s="800" t="s">
        <v>363</v>
      </c>
      <c r="B60" s="805"/>
      <c r="C60" s="802"/>
      <c r="D60" s="802"/>
      <c r="E60" s="802"/>
      <c r="F60" s="802"/>
      <c r="G60" s="802">
        <v>46</v>
      </c>
      <c r="H60" s="802">
        <v>54</v>
      </c>
      <c r="I60" s="802">
        <v>67</v>
      </c>
      <c r="J60" s="802">
        <v>64</v>
      </c>
      <c r="K60" s="802">
        <v>37</v>
      </c>
      <c r="L60" s="802">
        <v>50</v>
      </c>
      <c r="M60" s="802">
        <v>55</v>
      </c>
      <c r="N60" s="804">
        <f t="shared" si="3"/>
        <v>373</v>
      </c>
      <c r="O60" s="798">
        <f t="shared" si="4"/>
        <v>53.285714285714285</v>
      </c>
      <c r="P60" s="799">
        <f t="shared" si="5"/>
        <v>0.88771478889999522</v>
      </c>
    </row>
    <row r="61" spans="1:16" customFormat="1" ht="15" customHeight="1">
      <c r="A61" s="800" t="s">
        <v>364</v>
      </c>
      <c r="B61" s="805"/>
      <c r="C61" s="802"/>
      <c r="D61" s="802"/>
      <c r="E61" s="802"/>
      <c r="F61" s="802"/>
      <c r="G61" s="802">
        <v>52</v>
      </c>
      <c r="H61" s="802">
        <v>62</v>
      </c>
      <c r="I61" s="802">
        <v>51</v>
      </c>
      <c r="J61" s="802">
        <v>74</v>
      </c>
      <c r="K61" s="802">
        <v>82</v>
      </c>
      <c r="L61" s="802">
        <v>75</v>
      </c>
      <c r="M61" s="802">
        <v>65</v>
      </c>
      <c r="N61" s="804">
        <f t="shared" si="3"/>
        <v>461</v>
      </c>
      <c r="O61" s="798">
        <f t="shared" si="4"/>
        <v>65.857142857142861</v>
      </c>
      <c r="P61" s="799">
        <f t="shared" si="5"/>
        <v>1.0971488409729164</v>
      </c>
    </row>
    <row r="62" spans="1:16" customFormat="1" ht="15" customHeight="1">
      <c r="A62" s="800" t="s">
        <v>365</v>
      </c>
      <c r="B62" s="805"/>
      <c r="C62" s="802"/>
      <c r="D62" s="802"/>
      <c r="E62" s="802"/>
      <c r="F62" s="802"/>
      <c r="G62" s="802">
        <v>44</v>
      </c>
      <c r="H62" s="802">
        <v>44</v>
      </c>
      <c r="I62" s="802">
        <v>64</v>
      </c>
      <c r="J62" s="802">
        <v>48</v>
      </c>
      <c r="K62" s="802">
        <v>60</v>
      </c>
      <c r="L62" s="802">
        <v>47</v>
      </c>
      <c r="M62" s="802">
        <v>58</v>
      </c>
      <c r="N62" s="804">
        <f t="shared" si="3"/>
        <v>365</v>
      </c>
      <c r="O62" s="798">
        <f t="shared" si="4"/>
        <v>52.142857142857146</v>
      </c>
      <c r="P62" s="799">
        <f t="shared" si="5"/>
        <v>0.86867532962063876</v>
      </c>
    </row>
    <row r="63" spans="1:16" customFormat="1" ht="15" customHeight="1">
      <c r="A63" s="800" t="s">
        <v>366</v>
      </c>
      <c r="B63" s="805"/>
      <c r="C63" s="802"/>
      <c r="D63" s="802"/>
      <c r="E63" s="802"/>
      <c r="F63" s="802"/>
      <c r="G63" s="802">
        <v>50</v>
      </c>
      <c r="H63" s="802">
        <v>44</v>
      </c>
      <c r="I63" s="802">
        <v>36</v>
      </c>
      <c r="J63" s="802">
        <v>47</v>
      </c>
      <c r="K63" s="802">
        <v>54</v>
      </c>
      <c r="L63" s="802">
        <v>44</v>
      </c>
      <c r="M63" s="802">
        <v>51</v>
      </c>
      <c r="N63" s="804">
        <f t="shared" si="3"/>
        <v>326</v>
      </c>
      <c r="O63" s="798">
        <f t="shared" si="4"/>
        <v>46.571428571428569</v>
      </c>
      <c r="P63" s="799">
        <f t="shared" si="5"/>
        <v>0.77585796563377596</v>
      </c>
    </row>
    <row r="64" spans="1:16" customFormat="1" ht="15" customHeight="1">
      <c r="A64" s="800" t="s">
        <v>367</v>
      </c>
      <c r="B64" s="805"/>
      <c r="C64" s="802"/>
      <c r="D64" s="802"/>
      <c r="E64" s="802"/>
      <c r="F64" s="802"/>
      <c r="G64" s="802">
        <v>19</v>
      </c>
      <c r="H64" s="802">
        <v>23</v>
      </c>
      <c r="I64" s="802">
        <v>34</v>
      </c>
      <c r="J64" s="802">
        <v>28</v>
      </c>
      <c r="K64" s="802">
        <v>27</v>
      </c>
      <c r="L64" s="802">
        <v>39</v>
      </c>
      <c r="M64" s="802">
        <v>38</v>
      </c>
      <c r="N64" s="804">
        <f t="shared" si="3"/>
        <v>208</v>
      </c>
      <c r="O64" s="798">
        <f t="shared" si="4"/>
        <v>29.714285714285715</v>
      </c>
      <c r="P64" s="799">
        <f t="shared" si="5"/>
        <v>0.4950259412632681</v>
      </c>
    </row>
    <row r="65" spans="1:16" customFormat="1" ht="15.75" customHeight="1">
      <c r="A65" s="800" t="s">
        <v>368</v>
      </c>
      <c r="B65" s="805"/>
      <c r="C65" s="802"/>
      <c r="D65" s="802"/>
      <c r="E65" s="802"/>
      <c r="F65" s="802"/>
      <c r="G65" s="802">
        <v>17</v>
      </c>
      <c r="H65" s="802">
        <v>14</v>
      </c>
      <c r="I65" s="802">
        <v>26</v>
      </c>
      <c r="J65" s="802">
        <v>15</v>
      </c>
      <c r="K65" s="802">
        <v>18</v>
      </c>
      <c r="L65" s="802">
        <v>13</v>
      </c>
      <c r="M65" s="802">
        <v>26</v>
      </c>
      <c r="N65" s="804">
        <f t="shared" si="3"/>
        <v>129</v>
      </c>
      <c r="O65" s="798">
        <f t="shared" si="4"/>
        <v>18.428571428571427</v>
      </c>
      <c r="P65" s="799">
        <f t="shared" si="5"/>
        <v>0.30701128087962304</v>
      </c>
    </row>
    <row r="66" spans="1:16" customFormat="1" ht="15.75" customHeight="1">
      <c r="A66" s="800" t="s">
        <v>369</v>
      </c>
      <c r="B66" s="805"/>
      <c r="C66" s="802"/>
      <c r="D66" s="802"/>
      <c r="E66" s="802"/>
      <c r="F66" s="802"/>
      <c r="G66" s="802">
        <v>17</v>
      </c>
      <c r="H66" s="802">
        <v>27</v>
      </c>
      <c r="I66" s="802">
        <v>5</v>
      </c>
      <c r="J66" s="802">
        <v>13</v>
      </c>
      <c r="K66" s="802">
        <v>10</v>
      </c>
      <c r="L66" s="802">
        <v>12</v>
      </c>
      <c r="M66" s="802">
        <v>24</v>
      </c>
      <c r="N66" s="804">
        <f t="shared" si="3"/>
        <v>108</v>
      </c>
      <c r="O66" s="798">
        <f t="shared" si="4"/>
        <v>15.428571428571429</v>
      </c>
      <c r="P66" s="799">
        <f t="shared" si="5"/>
        <v>0.25703270027131231</v>
      </c>
    </row>
    <row r="67" spans="1:16" customFormat="1" ht="15" customHeight="1">
      <c r="A67" s="800" t="s">
        <v>370</v>
      </c>
      <c r="B67" s="805"/>
      <c r="C67" s="802"/>
      <c r="D67" s="802"/>
      <c r="E67" s="802"/>
      <c r="F67" s="802"/>
      <c r="G67" s="802">
        <v>88</v>
      </c>
      <c r="H67" s="803">
        <v>107</v>
      </c>
      <c r="I67" s="802">
        <v>139</v>
      </c>
      <c r="J67" s="802">
        <v>139</v>
      </c>
      <c r="K67" s="802">
        <v>109</v>
      </c>
      <c r="L67" s="802">
        <v>101</v>
      </c>
      <c r="M67" s="802">
        <v>78</v>
      </c>
      <c r="N67" s="804">
        <f t="shared" si="3"/>
        <v>761</v>
      </c>
      <c r="O67" s="798">
        <f t="shared" si="4"/>
        <v>108.71428571428571</v>
      </c>
      <c r="P67" s="799">
        <f t="shared" si="5"/>
        <v>1.811128563948784</v>
      </c>
    </row>
    <row r="68" spans="1:16" customFormat="1" ht="15">
      <c r="A68" s="800" t="s">
        <v>371</v>
      </c>
      <c r="B68" s="805"/>
      <c r="C68" s="802"/>
      <c r="D68" s="802"/>
      <c r="E68" s="802"/>
      <c r="F68" s="802"/>
      <c r="G68" s="802">
        <v>33</v>
      </c>
      <c r="H68" s="803">
        <v>32</v>
      </c>
      <c r="I68" s="802">
        <v>37</v>
      </c>
      <c r="J68" s="802">
        <v>43</v>
      </c>
      <c r="K68" s="802">
        <v>42</v>
      </c>
      <c r="L68" s="802">
        <v>36</v>
      </c>
      <c r="M68" s="802">
        <v>38</v>
      </c>
      <c r="N68" s="804">
        <f t="shared" ref="N68:N70" si="6">SUM(B68:M68)</f>
        <v>261</v>
      </c>
      <c r="O68" s="798">
        <f t="shared" si="4"/>
        <v>37.285714285714285</v>
      </c>
      <c r="P68" s="799">
        <f t="shared" si="5"/>
        <v>0.62116235898900474</v>
      </c>
    </row>
    <row r="69" spans="1:16" customFormat="1" ht="15">
      <c r="A69" s="800" t="s">
        <v>372</v>
      </c>
      <c r="B69" s="805"/>
      <c r="C69" s="802"/>
      <c r="D69" s="802"/>
      <c r="E69" s="802"/>
      <c r="F69" s="802"/>
      <c r="G69" s="802">
        <v>46</v>
      </c>
      <c r="H69" s="803">
        <v>30</v>
      </c>
      <c r="I69" s="802">
        <v>41</v>
      </c>
      <c r="J69" s="802">
        <v>57</v>
      </c>
      <c r="K69" s="802">
        <v>56</v>
      </c>
      <c r="L69" s="802">
        <v>50</v>
      </c>
      <c r="M69" s="802">
        <v>42</v>
      </c>
      <c r="N69" s="804">
        <f t="shared" si="6"/>
        <v>322</v>
      </c>
      <c r="O69" s="798">
        <f t="shared" si="4"/>
        <v>46</v>
      </c>
      <c r="P69" s="799">
        <f t="shared" si="5"/>
        <v>0.76633823599409778</v>
      </c>
    </row>
    <row r="70" spans="1:16" customFormat="1" ht="15.75" thickBot="1">
      <c r="A70" s="806" t="s">
        <v>373</v>
      </c>
      <c r="B70" s="807"/>
      <c r="C70" s="808"/>
      <c r="D70" s="809"/>
      <c r="E70" s="809"/>
      <c r="F70" s="809"/>
      <c r="G70" s="809">
        <v>38</v>
      </c>
      <c r="H70" s="810">
        <v>11</v>
      </c>
      <c r="I70" s="809">
        <v>29</v>
      </c>
      <c r="J70" s="808">
        <v>21</v>
      </c>
      <c r="K70" s="802">
        <v>27</v>
      </c>
      <c r="L70" s="808">
        <v>25</v>
      </c>
      <c r="M70" s="808">
        <v>24</v>
      </c>
      <c r="N70" s="811">
        <f t="shared" si="6"/>
        <v>175</v>
      </c>
      <c r="O70" s="812">
        <f t="shared" si="4"/>
        <v>25</v>
      </c>
      <c r="P70" s="813">
        <f t="shared" si="5"/>
        <v>0.41648817173592273</v>
      </c>
    </row>
    <row r="71" spans="1:16" customFormat="1" ht="15.75" thickBot="1">
      <c r="A71" s="814" t="s">
        <v>8</v>
      </c>
      <c r="B71" s="815"/>
      <c r="C71" s="815"/>
      <c r="D71" s="815"/>
      <c r="E71" s="815"/>
      <c r="F71" s="815"/>
      <c r="G71" s="815">
        <f>SUM(G5:G70)</f>
        <v>5740</v>
      </c>
      <c r="H71" s="815">
        <f>SUM(H5:H70)</f>
        <v>4844</v>
      </c>
      <c r="I71" s="815">
        <f>SUM(I5:I70)</f>
        <v>5899</v>
      </c>
      <c r="J71" s="815">
        <f>SUM(J5:J70)</f>
        <v>6356</v>
      </c>
      <c r="K71" s="816">
        <f t="shared" ref="K71:N71" si="7">SUM(K5:K70)</f>
        <v>6369</v>
      </c>
      <c r="L71" s="816">
        <f t="shared" si="7"/>
        <v>6864</v>
      </c>
      <c r="M71" s="816">
        <f t="shared" si="7"/>
        <v>5946</v>
      </c>
      <c r="N71" s="817">
        <f t="shared" si="7"/>
        <v>42018</v>
      </c>
      <c r="O71" s="816">
        <f t="shared" si="4"/>
        <v>6002.5714285714284</v>
      </c>
      <c r="P71" s="818">
        <f>SUM(P5:P70)</f>
        <v>100.00000000000004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0"/>
    </row>
    <row r="74" spans="1:16" ht="36" customHeight="1">
      <c r="A74" s="942" t="s">
        <v>374</v>
      </c>
      <c r="B74" s="942"/>
    </row>
    <row r="75" spans="1:16" ht="51" customHeight="1">
      <c r="A75" s="945" t="s">
        <v>375</v>
      </c>
      <c r="B75" s="945"/>
      <c r="C75" s="945"/>
      <c r="D75" s="945"/>
      <c r="E75" s="945"/>
    </row>
    <row r="76" spans="1:16" ht="14.25" customHeight="1">
      <c r="A76" s="945"/>
      <c r="B76" s="945"/>
      <c r="C76" s="945"/>
      <c r="D76" s="945"/>
      <c r="E76" s="945"/>
    </row>
    <row r="77" spans="1:16" ht="14.25" customHeight="1">
      <c r="A77" s="945"/>
      <c r="B77" s="945"/>
      <c r="C77" s="945"/>
      <c r="D77" s="945"/>
      <c r="E77" s="945"/>
    </row>
    <row r="78" spans="1:16" ht="14.25" customHeight="1">
      <c r="A78" s="945"/>
      <c r="B78" s="945"/>
      <c r="C78" s="945"/>
      <c r="D78" s="945"/>
      <c r="E78" s="945"/>
    </row>
    <row r="79" spans="1:16" ht="14.25" customHeight="1">
      <c r="A79" s="945"/>
      <c r="B79" s="945"/>
      <c r="C79" s="945"/>
      <c r="D79" s="945"/>
      <c r="E79" s="94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G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/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326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3</v>
      </c>
      <c r="B1" s="73"/>
      <c r="C1" s="74"/>
      <c r="D1" s="73"/>
      <c r="G1" s="321"/>
      <c r="H1" s="319"/>
      <c r="I1" s="319"/>
      <c r="J1" s="319"/>
      <c r="K1" s="319"/>
      <c r="L1" s="319"/>
      <c r="M1" s="319"/>
      <c r="O1" s="319"/>
      <c r="P1" s="319"/>
      <c r="Q1" s="319"/>
      <c r="R1" s="319"/>
      <c r="S1" s="319"/>
      <c r="T1" s="319"/>
    </row>
    <row r="2" spans="1:21" ht="15">
      <c r="A2" s="1" t="s">
        <v>4</v>
      </c>
      <c r="B2" s="1"/>
      <c r="C2" s="64"/>
      <c r="D2" s="1"/>
      <c r="G2" s="321"/>
      <c r="H2" s="319"/>
      <c r="I2" s="319"/>
      <c r="J2" s="319"/>
      <c r="K2" s="319"/>
      <c r="L2" s="319"/>
      <c r="M2" s="319"/>
      <c r="O2" s="319"/>
      <c r="P2" s="319"/>
      <c r="Q2" s="319"/>
      <c r="R2" s="319"/>
      <c r="S2" s="319"/>
      <c r="T2" s="319"/>
    </row>
    <row r="3" spans="1:21" ht="15">
      <c r="A3" s="1"/>
      <c r="B3" s="1"/>
      <c r="C3" s="64"/>
      <c r="D3" s="1"/>
      <c r="G3" s="321"/>
      <c r="H3" s="319"/>
      <c r="I3" s="319"/>
      <c r="J3" s="319"/>
      <c r="K3" s="319"/>
      <c r="L3" s="319"/>
      <c r="M3" s="319"/>
      <c r="O3" s="319"/>
      <c r="P3" s="319"/>
      <c r="Q3" s="319"/>
      <c r="R3" s="319"/>
      <c r="S3" s="319"/>
      <c r="T3" s="319"/>
    </row>
    <row r="4" spans="1:21" ht="15">
      <c r="A4" s="1" t="s">
        <v>376</v>
      </c>
      <c r="B4" s="1"/>
      <c r="C4" s="64"/>
      <c r="D4" s="1"/>
      <c r="G4" s="321"/>
      <c r="H4" s="319"/>
      <c r="I4" s="319"/>
      <c r="J4" s="319"/>
      <c r="K4" s="319"/>
      <c r="L4" s="319"/>
      <c r="M4" s="319"/>
      <c r="O4" s="319"/>
      <c r="P4" s="319"/>
      <c r="Q4" s="340">
        <f>UNIDADES!G71</f>
        <v>5740</v>
      </c>
      <c r="R4" s="319"/>
      <c r="S4" s="319"/>
      <c r="T4" s="101"/>
    </row>
    <row r="5" spans="1:21" ht="15" thickBot="1">
      <c r="E5" s="9"/>
      <c r="F5" s="75"/>
      <c r="G5" s="319"/>
      <c r="H5" s="321"/>
      <c r="I5" s="319"/>
      <c r="J5" s="319"/>
      <c r="K5" s="319"/>
      <c r="L5" s="319"/>
      <c r="M5" s="319"/>
      <c r="O5" s="319"/>
      <c r="P5" s="319"/>
      <c r="Q5" s="319"/>
      <c r="R5" s="319"/>
      <c r="S5" s="319"/>
      <c r="T5" s="101"/>
    </row>
    <row r="6" spans="1:21" ht="48.75" thickBot="1">
      <c r="A6" s="941" t="s">
        <v>311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790">
        <v>45689</v>
      </c>
      <c r="M6" s="429">
        <v>45658</v>
      </c>
      <c r="N6" s="777"/>
      <c r="O6" s="429" t="s">
        <v>8</v>
      </c>
      <c r="P6" s="390" t="s">
        <v>9</v>
      </c>
      <c r="Q6" s="391" t="s">
        <v>565</v>
      </c>
    </row>
    <row r="7" spans="1:21" ht="14.25" customHeight="1" thickBot="1">
      <c r="A7" s="792" t="s">
        <v>326</v>
      </c>
      <c r="B7" s="793"/>
      <c r="C7" s="794"/>
      <c r="D7" s="795"/>
      <c r="E7" s="795"/>
      <c r="F7" s="795"/>
      <c r="G7" s="795">
        <v>631</v>
      </c>
      <c r="H7" s="795">
        <v>601</v>
      </c>
      <c r="I7" s="795">
        <v>710</v>
      </c>
      <c r="J7" s="794">
        <v>702</v>
      </c>
      <c r="K7" s="794">
        <v>735</v>
      </c>
      <c r="L7" s="794">
        <v>643</v>
      </c>
      <c r="M7" s="819">
        <v>611</v>
      </c>
      <c r="N7" s="603">
        <v>459</v>
      </c>
      <c r="O7" s="820">
        <f>SUM(B7:M7)</f>
        <v>4633</v>
      </c>
      <c r="P7" s="821">
        <f>AVERAGE(B7:M7)</f>
        <v>661.85714285714289</v>
      </c>
      <c r="Q7" s="822">
        <f>(G7*100)/$Q$4</f>
        <v>10.993031358885018</v>
      </c>
      <c r="T7" s="75"/>
      <c r="U7" s="75"/>
    </row>
    <row r="8" spans="1:21" ht="15" customHeight="1" thickBot="1">
      <c r="A8" s="800" t="s">
        <v>295</v>
      </c>
      <c r="B8" s="801"/>
      <c r="C8" s="802"/>
      <c r="D8" s="794"/>
      <c r="E8" s="794"/>
      <c r="F8" s="794"/>
      <c r="G8" s="802">
        <v>428</v>
      </c>
      <c r="H8" s="802">
        <v>495</v>
      </c>
      <c r="I8" s="802">
        <v>529</v>
      </c>
      <c r="J8" s="802">
        <v>577</v>
      </c>
      <c r="K8" s="802">
        <v>599</v>
      </c>
      <c r="L8" s="802">
        <v>588</v>
      </c>
      <c r="M8" s="823">
        <v>584</v>
      </c>
      <c r="N8" s="603">
        <v>477</v>
      </c>
      <c r="O8" s="824">
        <f t="shared" ref="O8:O16" si="0">SUM(B8:M8)</f>
        <v>3800</v>
      </c>
      <c r="P8" s="825">
        <f t="shared" ref="P8:P16" si="1">AVERAGE(B8:M8)</f>
        <v>542.85714285714289</v>
      </c>
      <c r="Q8" s="822">
        <f t="shared" ref="Q8:Q17" si="2">(G8*100)/$Q$4</f>
        <v>7.4564459930313589</v>
      </c>
      <c r="T8" s="75"/>
      <c r="U8" s="75"/>
    </row>
    <row r="9" spans="1:21" ht="15.75" thickBot="1">
      <c r="A9" s="800" t="s">
        <v>323</v>
      </c>
      <c r="B9" s="805"/>
      <c r="C9" s="802"/>
      <c r="D9" s="802"/>
      <c r="E9" s="802"/>
      <c r="F9" s="802"/>
      <c r="G9" s="802">
        <v>304</v>
      </c>
      <c r="H9" s="802">
        <v>276</v>
      </c>
      <c r="I9" s="802">
        <v>448</v>
      </c>
      <c r="J9" s="802">
        <v>468</v>
      </c>
      <c r="K9" s="802">
        <v>629</v>
      </c>
      <c r="L9" s="802">
        <v>650</v>
      </c>
      <c r="M9" s="823">
        <v>531</v>
      </c>
      <c r="N9" s="603">
        <v>330</v>
      </c>
      <c r="O9" s="824">
        <f t="shared" si="0"/>
        <v>3306</v>
      </c>
      <c r="P9" s="825">
        <f t="shared" si="1"/>
        <v>472.28571428571428</v>
      </c>
      <c r="Q9" s="822">
        <f t="shared" si="2"/>
        <v>5.2961672473867596</v>
      </c>
      <c r="T9" s="75"/>
      <c r="U9" s="75"/>
    </row>
    <row r="10" spans="1:21" ht="15.75" thickBot="1">
      <c r="A10" s="800" t="s">
        <v>314</v>
      </c>
      <c r="B10" s="805"/>
      <c r="C10" s="802"/>
      <c r="D10" s="802"/>
      <c r="E10" s="802"/>
      <c r="F10" s="802"/>
      <c r="G10" s="802">
        <v>744</v>
      </c>
      <c r="H10" s="803">
        <v>423</v>
      </c>
      <c r="I10" s="802">
        <v>401</v>
      </c>
      <c r="J10" s="802">
        <v>366</v>
      </c>
      <c r="K10" s="802">
        <v>397</v>
      </c>
      <c r="L10" s="802">
        <v>385</v>
      </c>
      <c r="M10" s="823">
        <v>360</v>
      </c>
      <c r="N10" s="603">
        <v>232</v>
      </c>
      <c r="O10" s="824">
        <f t="shared" si="0"/>
        <v>3076</v>
      </c>
      <c r="P10" s="825">
        <f t="shared" si="1"/>
        <v>439.42857142857144</v>
      </c>
      <c r="Q10" s="822">
        <f t="shared" si="2"/>
        <v>12.961672473867596</v>
      </c>
      <c r="T10" s="75"/>
      <c r="U10" s="75"/>
    </row>
    <row r="11" spans="1:21" ht="15.75" thickBot="1">
      <c r="A11" s="800" t="s">
        <v>331</v>
      </c>
      <c r="B11" s="805"/>
      <c r="C11" s="802"/>
      <c r="D11" s="802"/>
      <c r="E11" s="802"/>
      <c r="F11" s="802"/>
      <c r="G11" s="802">
        <v>255</v>
      </c>
      <c r="H11" s="802">
        <v>252</v>
      </c>
      <c r="I11" s="802">
        <v>338</v>
      </c>
      <c r="J11" s="802">
        <v>377</v>
      </c>
      <c r="K11" s="802">
        <v>384</v>
      </c>
      <c r="L11" s="802">
        <v>689</v>
      </c>
      <c r="M11" s="823">
        <v>452</v>
      </c>
      <c r="N11" s="603">
        <v>186</v>
      </c>
      <c r="O11" s="824">
        <f t="shared" si="0"/>
        <v>2747</v>
      </c>
      <c r="P11" s="825">
        <f t="shared" si="1"/>
        <v>392.42857142857144</v>
      </c>
      <c r="Q11" s="822">
        <f t="shared" si="2"/>
        <v>4.4425087108013939</v>
      </c>
      <c r="T11" s="75"/>
      <c r="U11" s="75"/>
    </row>
    <row r="12" spans="1:21" ht="15" customHeight="1" thickBot="1">
      <c r="A12" s="800" t="s">
        <v>319</v>
      </c>
      <c r="B12" s="805"/>
      <c r="C12" s="802"/>
      <c r="D12" s="802"/>
      <c r="E12" s="802"/>
      <c r="F12" s="802"/>
      <c r="G12" s="802">
        <v>302</v>
      </c>
      <c r="H12" s="803">
        <v>276</v>
      </c>
      <c r="I12" s="802">
        <v>426</v>
      </c>
      <c r="J12" s="802">
        <v>440</v>
      </c>
      <c r="K12" s="802">
        <v>454</v>
      </c>
      <c r="L12" s="802">
        <v>455</v>
      </c>
      <c r="M12" s="823">
        <v>307</v>
      </c>
      <c r="N12" s="603">
        <v>278</v>
      </c>
      <c r="O12" s="824">
        <f t="shared" si="0"/>
        <v>2660</v>
      </c>
      <c r="P12" s="825">
        <f t="shared" si="1"/>
        <v>380</v>
      </c>
      <c r="Q12" s="822">
        <f t="shared" si="2"/>
        <v>5.2613240418118465</v>
      </c>
      <c r="T12" s="75"/>
      <c r="U12" s="75"/>
    </row>
    <row r="13" spans="1:21" ht="15.75" thickBot="1">
      <c r="A13" s="800" t="s">
        <v>213</v>
      </c>
      <c r="B13" s="805"/>
      <c r="C13" s="802"/>
      <c r="D13" s="802"/>
      <c r="E13" s="802"/>
      <c r="F13" s="802"/>
      <c r="G13" s="802">
        <v>241</v>
      </c>
      <c r="H13" s="802">
        <v>259</v>
      </c>
      <c r="I13" s="802">
        <v>350</v>
      </c>
      <c r="J13" s="802">
        <v>592</v>
      </c>
      <c r="K13" s="802">
        <v>320</v>
      </c>
      <c r="L13" s="802">
        <v>535</v>
      </c>
      <c r="M13" s="823">
        <v>248</v>
      </c>
      <c r="N13" s="603">
        <v>329</v>
      </c>
      <c r="O13" s="824">
        <f t="shared" si="0"/>
        <v>2545</v>
      </c>
      <c r="P13" s="825">
        <f t="shared" si="1"/>
        <v>363.57142857142856</v>
      </c>
      <c r="Q13" s="822">
        <f t="shared" si="2"/>
        <v>4.1986062717770034</v>
      </c>
      <c r="T13" s="75"/>
      <c r="U13" s="75"/>
    </row>
    <row r="14" spans="1:21" ht="15.75" thickBot="1">
      <c r="A14" s="800" t="s">
        <v>327</v>
      </c>
      <c r="B14" s="805"/>
      <c r="C14" s="802"/>
      <c r="D14" s="802"/>
      <c r="E14" s="802"/>
      <c r="F14" s="802"/>
      <c r="G14" s="802">
        <v>461</v>
      </c>
      <c r="H14" s="802">
        <v>246</v>
      </c>
      <c r="I14" s="802">
        <v>270</v>
      </c>
      <c r="J14" s="802">
        <v>309</v>
      </c>
      <c r="K14" s="802">
        <v>366</v>
      </c>
      <c r="L14" s="802">
        <v>306</v>
      </c>
      <c r="M14" s="823">
        <v>368</v>
      </c>
      <c r="N14" s="603">
        <v>316</v>
      </c>
      <c r="O14" s="824">
        <f t="shared" si="0"/>
        <v>2326</v>
      </c>
      <c r="P14" s="825">
        <f t="shared" si="1"/>
        <v>332.28571428571428</v>
      </c>
      <c r="Q14" s="822">
        <f t="shared" si="2"/>
        <v>8.031358885017422</v>
      </c>
      <c r="T14" s="75"/>
      <c r="U14" s="75"/>
    </row>
    <row r="15" spans="1:21" ht="15.75" thickBot="1">
      <c r="A15" s="800" t="s">
        <v>324</v>
      </c>
      <c r="B15" s="805"/>
      <c r="C15" s="802"/>
      <c r="D15" s="802"/>
      <c r="E15" s="802"/>
      <c r="F15" s="802"/>
      <c r="G15" s="802">
        <v>363</v>
      </c>
      <c r="H15" s="802">
        <v>283</v>
      </c>
      <c r="I15" s="802">
        <v>293</v>
      </c>
      <c r="J15" s="802">
        <v>331</v>
      </c>
      <c r="K15" s="802">
        <v>297</v>
      </c>
      <c r="L15" s="802">
        <v>359</v>
      </c>
      <c r="M15" s="823">
        <v>364</v>
      </c>
      <c r="N15" s="603">
        <v>284</v>
      </c>
      <c r="O15" s="824">
        <f t="shared" si="0"/>
        <v>2290</v>
      </c>
      <c r="P15" s="825">
        <f t="shared" si="1"/>
        <v>327.14285714285717</v>
      </c>
      <c r="Q15" s="822">
        <f t="shared" si="2"/>
        <v>6.3240418118466897</v>
      </c>
      <c r="T15" s="75"/>
      <c r="U15" s="75"/>
    </row>
    <row r="16" spans="1:21" ht="15.75" thickBot="1">
      <c r="A16" s="800" t="s">
        <v>312</v>
      </c>
      <c r="B16" s="805"/>
      <c r="C16" s="802"/>
      <c r="D16" s="802"/>
      <c r="E16" s="802"/>
      <c r="F16" s="802"/>
      <c r="G16" s="802">
        <v>131</v>
      </c>
      <c r="H16" s="803">
        <v>114</v>
      </c>
      <c r="I16" s="802">
        <v>130</v>
      </c>
      <c r="J16" s="802">
        <v>121</v>
      </c>
      <c r="K16" s="802">
        <v>148</v>
      </c>
      <c r="L16" s="802">
        <v>170</v>
      </c>
      <c r="M16" s="826">
        <v>168</v>
      </c>
      <c r="N16" s="603">
        <v>115</v>
      </c>
      <c r="O16" s="827">
        <f t="shared" si="0"/>
        <v>982</v>
      </c>
      <c r="P16" s="828">
        <f t="shared" si="1"/>
        <v>140.28571428571428</v>
      </c>
      <c r="Q16" s="822">
        <f t="shared" si="2"/>
        <v>2.2822299651567945</v>
      </c>
      <c r="T16" s="75"/>
      <c r="U16" s="75"/>
    </row>
    <row r="17" spans="1:42" ht="15.75" customHeight="1" thickBot="1">
      <c r="A17" s="829" t="s">
        <v>8</v>
      </c>
      <c r="B17" s="830"/>
      <c r="C17" s="830"/>
      <c r="D17" s="830"/>
      <c r="E17" s="830"/>
      <c r="F17" s="830"/>
      <c r="G17" s="830">
        <f>SUM(G7:G16)</f>
        <v>3860</v>
      </c>
      <c r="H17" s="830">
        <f>SUM(H7:H16)</f>
        <v>3225</v>
      </c>
      <c r="I17" s="830">
        <f>SUM(I7:I16)</f>
        <v>3895</v>
      </c>
      <c r="J17" s="830">
        <f>SUM(J7:J16)</f>
        <v>4283</v>
      </c>
      <c r="K17" s="831">
        <f t="shared" ref="K17:M17" si="3">SUM(K7:K16)</f>
        <v>4329</v>
      </c>
      <c r="L17" s="831">
        <f t="shared" si="3"/>
        <v>4780</v>
      </c>
      <c r="M17" s="831">
        <f t="shared" si="3"/>
        <v>3993</v>
      </c>
      <c r="N17" s="1032"/>
      <c r="O17" s="832">
        <f>SUM(O7:O16)</f>
        <v>28365</v>
      </c>
      <c r="P17" s="833">
        <f>AVERAGE(B17:M17)</f>
        <v>4052.1428571428573</v>
      </c>
      <c r="Q17" s="822">
        <f t="shared" si="2"/>
        <v>67.247386759581886</v>
      </c>
      <c r="T17" s="75"/>
      <c r="U17" s="75"/>
    </row>
    <row r="18" spans="1:42" s="326" customFormat="1" ht="23.25" customHeight="1">
      <c r="A18" s="326" t="s">
        <v>304</v>
      </c>
      <c r="C18" s="327"/>
      <c r="P18" s="326" t="s">
        <v>305</v>
      </c>
      <c r="Q18" s="328">
        <f>100-Q17</f>
        <v>32.752613240418114</v>
      </c>
    </row>
    <row r="19" spans="1:42" ht="54.75" customHeight="1">
      <c r="A19" s="329"/>
      <c r="B19" s="329"/>
      <c r="C19" s="339"/>
      <c r="D19" s="326"/>
      <c r="E19" s="340"/>
      <c r="F19" s="326"/>
      <c r="G19" s="326"/>
      <c r="H19" s="326"/>
      <c r="I19" s="326"/>
      <c r="J19" s="326"/>
      <c r="K19" s="326"/>
      <c r="L19" s="326"/>
      <c r="M19" s="326"/>
      <c r="O19" s="1105"/>
      <c r="P19" s="1105"/>
      <c r="Q19" s="1105"/>
      <c r="R19" s="326"/>
      <c r="S19" s="326"/>
      <c r="T19" s="326"/>
      <c r="U19" s="326"/>
      <c r="V19" s="326"/>
      <c r="W19" s="326"/>
      <c r="X19" s="340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</row>
    <row r="20" spans="1:42">
      <c r="A20" s="334"/>
      <c r="B20" s="334"/>
      <c r="C20" s="341"/>
      <c r="D20" s="326"/>
      <c r="E20" s="340"/>
      <c r="F20" s="326"/>
      <c r="G20" s="326"/>
      <c r="H20" s="326"/>
      <c r="I20" s="326"/>
      <c r="J20" s="326"/>
      <c r="K20" s="326"/>
      <c r="L20" s="326"/>
      <c r="M20" s="326"/>
      <c r="O20" s="326"/>
      <c r="P20" s="340"/>
      <c r="Q20" s="326"/>
      <c r="R20" s="326"/>
      <c r="S20" s="326"/>
      <c r="T20" s="326"/>
      <c r="U20" s="326"/>
      <c r="V20" s="326"/>
      <c r="W20" s="326"/>
      <c r="X20" s="340"/>
      <c r="Y20" s="326"/>
      <c r="Z20" s="326"/>
      <c r="AA20" s="326"/>
      <c r="AB20" s="326"/>
      <c r="AC20" s="326"/>
      <c r="AD20" s="331"/>
      <c r="AE20" s="332"/>
      <c r="AF20" s="332"/>
      <c r="AG20" s="332"/>
      <c r="AH20" s="332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29"/>
      <c r="B21" s="329"/>
      <c r="C21" s="339"/>
      <c r="D21" s="326"/>
      <c r="E21" s="340"/>
      <c r="F21" s="326"/>
      <c r="G21" s="326"/>
      <c r="H21" s="326"/>
      <c r="I21" s="326"/>
      <c r="J21" s="326"/>
      <c r="K21" s="326"/>
      <c r="L21" s="342"/>
      <c r="M21" s="326"/>
      <c r="O21" s="1105"/>
      <c r="P21" s="1105"/>
      <c r="Q21" s="1105"/>
      <c r="R21" s="326"/>
      <c r="S21" s="326"/>
      <c r="T21" s="326"/>
      <c r="U21" s="326"/>
      <c r="V21" s="326"/>
      <c r="W21" s="326"/>
      <c r="X21" s="340"/>
      <c r="Y21" s="326"/>
      <c r="Z21" s="326"/>
      <c r="AA21" s="326"/>
      <c r="AB21" s="326"/>
      <c r="AC21" s="326"/>
      <c r="AD21" s="331"/>
      <c r="AE21" s="332"/>
      <c r="AF21" s="332"/>
      <c r="AG21" s="332"/>
      <c r="AH21" s="332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29"/>
      <c r="B22" s="329"/>
      <c r="C22" s="339"/>
      <c r="D22" s="326"/>
      <c r="E22" s="340"/>
      <c r="F22" s="326"/>
      <c r="G22" s="326"/>
      <c r="H22" s="326"/>
      <c r="I22" s="326"/>
      <c r="J22" s="326"/>
      <c r="K22" s="326"/>
      <c r="L22" s="326"/>
      <c r="M22" s="326"/>
      <c r="O22" s="326"/>
      <c r="P22" s="340"/>
      <c r="Q22" s="326"/>
      <c r="R22" s="326"/>
      <c r="S22" s="326"/>
      <c r="T22" s="326"/>
      <c r="U22" s="326"/>
      <c r="V22" s="326"/>
      <c r="W22" s="326"/>
      <c r="X22" s="343"/>
      <c r="Y22" s="326"/>
      <c r="Z22" s="326"/>
      <c r="AA22" s="326"/>
      <c r="AB22" s="326"/>
      <c r="AC22" s="326"/>
      <c r="AD22" s="331"/>
      <c r="AE22" s="332"/>
      <c r="AF22" s="332"/>
      <c r="AG22" s="332"/>
      <c r="AH22" s="332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29"/>
      <c r="B23" s="329"/>
      <c r="C23" s="339"/>
      <c r="D23" s="326"/>
      <c r="E23" s="340"/>
      <c r="F23" s="326"/>
      <c r="G23" s="326"/>
      <c r="H23" s="326"/>
      <c r="I23" s="326"/>
      <c r="J23" s="326"/>
      <c r="K23" s="326"/>
      <c r="L23" s="326"/>
      <c r="M23" s="326"/>
      <c r="O23" s="1105"/>
      <c r="P23" s="1105"/>
      <c r="Q23" s="1105"/>
      <c r="R23" s="326"/>
      <c r="S23" s="326"/>
      <c r="T23" s="326"/>
      <c r="U23" s="326"/>
      <c r="V23" s="326"/>
      <c r="W23" s="326"/>
      <c r="X23" s="340"/>
      <c r="Y23" s="326"/>
      <c r="Z23" s="326"/>
      <c r="AA23" s="326"/>
      <c r="AB23" s="326"/>
      <c r="AC23" s="326"/>
      <c r="AD23" s="331"/>
      <c r="AE23" s="332"/>
      <c r="AF23" s="332"/>
      <c r="AG23" s="332"/>
      <c r="AH23" s="332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42" t="s">
        <v>374</v>
      </c>
      <c r="B24" s="334"/>
      <c r="C24" s="341"/>
      <c r="D24" s="326"/>
      <c r="E24" s="340"/>
      <c r="F24" s="326"/>
      <c r="G24" s="326"/>
      <c r="H24" s="326"/>
      <c r="I24" s="326"/>
      <c r="J24" s="326"/>
      <c r="K24" s="326"/>
      <c r="L24" s="326"/>
      <c r="M24" s="326"/>
      <c r="O24" s="326"/>
      <c r="P24" s="326"/>
      <c r="Q24" s="326"/>
      <c r="R24" s="326"/>
      <c r="S24" s="326"/>
      <c r="T24" s="326"/>
      <c r="U24" s="326"/>
      <c r="V24" s="326"/>
      <c r="W24" s="326"/>
      <c r="X24" s="340"/>
      <c r="Y24" s="326"/>
      <c r="Z24" s="326"/>
      <c r="AA24" s="326"/>
      <c r="AB24" s="326"/>
      <c r="AC24" s="326"/>
      <c r="AD24" s="331"/>
      <c r="AE24" s="332"/>
      <c r="AF24" s="332"/>
      <c r="AG24" s="332"/>
      <c r="AH24" s="332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29"/>
      <c r="B25" s="329"/>
      <c r="C25" s="339"/>
      <c r="D25" s="326"/>
      <c r="E25" s="340"/>
      <c r="F25" s="326"/>
      <c r="G25" s="326"/>
      <c r="H25" s="326"/>
      <c r="I25" s="326"/>
      <c r="J25" s="326"/>
      <c r="K25" s="326"/>
      <c r="L25" s="326"/>
      <c r="M25" s="326"/>
      <c r="O25" s="326"/>
      <c r="P25" s="326"/>
      <c r="Q25" s="326"/>
      <c r="R25" s="326"/>
      <c r="S25" s="326"/>
      <c r="T25" s="326"/>
      <c r="U25" s="326"/>
      <c r="V25" s="326"/>
      <c r="W25" s="326"/>
      <c r="X25" s="340"/>
      <c r="Y25" s="326"/>
      <c r="Z25" s="326"/>
      <c r="AA25" s="326"/>
      <c r="AB25" s="326"/>
      <c r="AC25" s="326"/>
      <c r="AD25" s="331"/>
      <c r="AE25" s="332"/>
      <c r="AF25" s="332"/>
      <c r="AG25" s="332"/>
      <c r="AH25" s="332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26"/>
      <c r="B26" s="326"/>
      <c r="C26" s="327"/>
      <c r="D26" s="326"/>
      <c r="E26" s="340"/>
      <c r="F26" s="326"/>
      <c r="G26" s="340"/>
      <c r="H26" s="326"/>
      <c r="I26" s="326"/>
      <c r="J26" s="326"/>
      <c r="K26" s="326"/>
      <c r="L26" s="326"/>
      <c r="M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31"/>
      <c r="AE26" s="332"/>
      <c r="AF26" s="332"/>
      <c r="AG26" s="332"/>
      <c r="AH26" s="332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26"/>
      <c r="B27" s="326"/>
      <c r="C27" s="327"/>
      <c r="D27" s="326"/>
      <c r="E27" s="340"/>
      <c r="F27" s="326"/>
      <c r="G27" s="340"/>
      <c r="H27" s="326"/>
      <c r="I27" s="326"/>
      <c r="J27" s="326"/>
      <c r="K27" s="326"/>
      <c r="L27" s="326"/>
      <c r="M27" s="326"/>
      <c r="O27" s="326"/>
      <c r="P27" s="326"/>
      <c r="Q27" s="326"/>
      <c r="R27" s="326"/>
      <c r="S27" s="331"/>
      <c r="T27" s="332"/>
      <c r="U27" s="333"/>
      <c r="V27" s="333"/>
      <c r="W27" s="333"/>
      <c r="X27" s="344"/>
      <c r="Y27" s="326"/>
      <c r="Z27" s="326"/>
      <c r="AA27" s="326"/>
      <c r="AB27" s="326"/>
      <c r="AC27" s="326"/>
      <c r="AD27" s="331"/>
      <c r="AE27" s="332"/>
      <c r="AF27" s="332"/>
      <c r="AG27" s="332"/>
      <c r="AH27" s="332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26"/>
      <c r="B28" s="326"/>
      <c r="C28" s="327"/>
      <c r="D28" s="326"/>
      <c r="E28" s="340"/>
      <c r="F28" s="326"/>
      <c r="G28" s="340"/>
      <c r="H28" s="326"/>
      <c r="I28" s="326"/>
      <c r="J28" s="326"/>
      <c r="K28" s="326"/>
      <c r="L28" s="326"/>
      <c r="M28" s="326"/>
      <c r="O28" s="326"/>
      <c r="P28" s="326"/>
      <c r="Q28" s="326"/>
      <c r="R28" s="326"/>
      <c r="S28" s="331"/>
      <c r="T28" s="332"/>
      <c r="U28" s="333"/>
      <c r="V28" s="333"/>
      <c r="W28" s="333"/>
      <c r="X28" s="344"/>
      <c r="Y28" s="326"/>
      <c r="Z28" s="326"/>
      <c r="AA28" s="326"/>
      <c r="AB28" s="326"/>
      <c r="AC28" s="326"/>
      <c r="AD28" s="331"/>
      <c r="AE28" s="332"/>
      <c r="AF28" s="332"/>
      <c r="AG28" s="332"/>
      <c r="AH28" s="332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26"/>
      <c r="B29" s="326"/>
      <c r="C29" s="327"/>
      <c r="D29" s="326"/>
      <c r="E29" s="340"/>
      <c r="F29" s="326"/>
      <c r="G29" s="340"/>
      <c r="H29" s="326"/>
      <c r="I29" s="326"/>
      <c r="J29" s="326"/>
      <c r="K29" s="326"/>
      <c r="L29" s="326"/>
      <c r="M29" s="326"/>
      <c r="O29" s="326"/>
      <c r="P29" s="326"/>
      <c r="Q29" s="326"/>
      <c r="R29" s="326"/>
      <c r="S29" s="331"/>
      <c r="T29" s="332"/>
      <c r="U29" s="333"/>
      <c r="V29" s="333"/>
      <c r="W29" s="333"/>
      <c r="X29" s="344"/>
      <c r="Y29" s="326"/>
      <c r="Z29" s="326"/>
      <c r="AA29" s="326"/>
      <c r="AB29" s="326"/>
      <c r="AC29" s="326"/>
      <c r="AD29" s="331"/>
      <c r="AE29" s="332"/>
      <c r="AF29" s="332"/>
      <c r="AG29" s="332"/>
      <c r="AH29" s="332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26"/>
      <c r="B30" s="326"/>
      <c r="C30" s="327"/>
      <c r="D30" s="326"/>
      <c r="E30" s="340"/>
      <c r="F30" s="326"/>
      <c r="G30" s="340"/>
      <c r="H30" s="326"/>
      <c r="I30" s="326"/>
      <c r="J30" s="326"/>
      <c r="K30" s="326"/>
      <c r="L30" s="326"/>
      <c r="M30" s="326"/>
      <c r="O30" s="326"/>
      <c r="P30" s="326"/>
      <c r="Q30" s="326"/>
      <c r="R30" s="326"/>
      <c r="S30" s="331"/>
      <c r="T30" s="332"/>
      <c r="U30" s="333"/>
      <c r="V30" s="333"/>
      <c r="W30" s="333"/>
      <c r="X30" s="344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P30" s="75"/>
    </row>
    <row r="31" spans="1:42">
      <c r="A31" s="326"/>
      <c r="B31" s="326"/>
      <c r="C31" s="327"/>
      <c r="D31" s="326"/>
      <c r="E31" s="340"/>
      <c r="F31" s="326"/>
      <c r="G31" s="340"/>
      <c r="H31" s="326"/>
      <c r="I31" s="326"/>
      <c r="J31" s="326"/>
      <c r="K31" s="326"/>
      <c r="L31" s="326"/>
      <c r="M31" s="326"/>
      <c r="O31" s="326"/>
      <c r="P31" s="326"/>
      <c r="Q31" s="326"/>
      <c r="R31" s="326"/>
      <c r="S31" s="331"/>
      <c r="T31" s="332"/>
      <c r="U31" s="333"/>
      <c r="V31" s="333"/>
      <c r="W31" s="333"/>
      <c r="X31" s="344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</row>
    <row r="32" spans="1:42">
      <c r="A32" s="326"/>
      <c r="B32" s="326"/>
      <c r="C32" s="327"/>
      <c r="D32" s="326"/>
      <c r="E32" s="340"/>
      <c r="F32" s="326"/>
      <c r="G32" s="340"/>
      <c r="H32" s="326"/>
      <c r="I32" s="326"/>
      <c r="J32" s="326"/>
      <c r="K32" s="326"/>
      <c r="L32" s="326"/>
      <c r="M32" s="326"/>
      <c r="O32" s="326"/>
      <c r="P32" s="326"/>
      <c r="Q32" s="326"/>
      <c r="R32" s="326"/>
      <c r="S32" s="331"/>
      <c r="T32" s="332"/>
      <c r="U32" s="333"/>
      <c r="V32" s="333"/>
      <c r="W32" s="333"/>
      <c r="X32" s="344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</row>
    <row r="33" spans="1:34">
      <c r="A33" s="319"/>
      <c r="B33" s="326"/>
      <c r="C33" s="327"/>
      <c r="D33" s="326"/>
      <c r="E33" s="340"/>
      <c r="F33" s="326"/>
      <c r="G33" s="340"/>
      <c r="H33" s="326"/>
      <c r="I33" s="326"/>
      <c r="J33" s="326"/>
      <c r="K33" s="326"/>
      <c r="L33" s="326"/>
      <c r="M33" s="326"/>
      <c r="O33" s="326"/>
      <c r="P33" s="326"/>
      <c r="Q33" s="326"/>
      <c r="R33" s="326"/>
      <c r="S33" s="331"/>
      <c r="T33" s="332"/>
      <c r="U33" s="333"/>
      <c r="V33" s="333"/>
      <c r="W33" s="333"/>
      <c r="X33" s="344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</row>
    <row r="34" spans="1:34">
      <c r="A34" s="319"/>
      <c r="B34" s="326"/>
      <c r="C34" s="327"/>
      <c r="D34" s="326"/>
      <c r="E34" s="340"/>
      <c r="F34" s="326"/>
      <c r="G34" s="340"/>
      <c r="H34" s="326"/>
      <c r="I34" s="326"/>
      <c r="J34" s="326"/>
      <c r="K34" s="326"/>
      <c r="L34" s="326"/>
      <c r="M34" s="326"/>
      <c r="O34" s="326"/>
      <c r="P34" s="326"/>
      <c r="Q34" s="326"/>
      <c r="R34" s="326"/>
      <c r="S34" s="331"/>
      <c r="T34" s="332"/>
      <c r="U34" s="333"/>
      <c r="V34" s="333"/>
      <c r="W34" s="333"/>
      <c r="X34" s="344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</row>
    <row r="35" spans="1:34">
      <c r="A35" s="80"/>
      <c r="B35" s="326"/>
      <c r="C35" s="327"/>
      <c r="D35" s="326"/>
      <c r="E35" s="340"/>
      <c r="F35" s="326"/>
      <c r="G35" s="340"/>
      <c r="H35" s="326"/>
      <c r="I35" s="326"/>
      <c r="J35" s="326"/>
      <c r="K35" s="326"/>
      <c r="L35" s="326"/>
      <c r="M35" s="326"/>
      <c r="O35" s="326"/>
      <c r="P35" s="326"/>
      <c r="Q35" s="326"/>
      <c r="R35" s="326"/>
      <c r="S35" s="331"/>
      <c r="T35" s="332"/>
      <c r="U35" s="333"/>
      <c r="V35" s="333"/>
      <c r="W35" s="333"/>
      <c r="X35" s="344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</row>
    <row r="36" spans="1:34">
      <c r="A36" s="319"/>
      <c r="B36" s="326"/>
      <c r="C36" s="327"/>
      <c r="D36" s="326"/>
      <c r="E36" s="340"/>
      <c r="F36" s="326"/>
      <c r="G36" s="340"/>
      <c r="H36" s="326"/>
      <c r="I36" s="326"/>
      <c r="J36" s="326"/>
      <c r="K36" s="326"/>
      <c r="L36" s="326"/>
      <c r="M36" s="326"/>
      <c r="O36" s="326"/>
      <c r="P36" s="326"/>
      <c r="Q36" s="326"/>
      <c r="R36" s="326"/>
      <c r="S36" s="331"/>
      <c r="T36" s="332"/>
      <c r="U36" s="333"/>
      <c r="V36" s="333"/>
      <c r="W36" s="333"/>
      <c r="X36" s="344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</row>
    <row r="37" spans="1:34">
      <c r="A37" s="319"/>
      <c r="B37" s="326"/>
      <c r="C37" s="327"/>
      <c r="D37" s="326"/>
      <c r="E37" s="340"/>
      <c r="F37" s="326"/>
      <c r="G37" s="340"/>
      <c r="H37" s="326"/>
      <c r="I37" s="326"/>
      <c r="J37" s="326"/>
      <c r="K37" s="326"/>
      <c r="L37" s="326"/>
      <c r="M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</row>
    <row r="38" spans="1:34">
      <c r="A38" s="319"/>
      <c r="B38" s="326"/>
      <c r="C38" s="327"/>
      <c r="D38" s="326"/>
      <c r="E38" s="340"/>
      <c r="F38" s="326"/>
      <c r="G38" s="340"/>
      <c r="H38" s="326"/>
      <c r="I38" s="326"/>
      <c r="J38" s="326"/>
      <c r="K38" s="326"/>
      <c r="L38" s="326"/>
      <c r="M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</row>
    <row r="39" spans="1:34">
      <c r="A39" s="326"/>
      <c r="B39" s="326"/>
      <c r="C39" s="327"/>
      <c r="D39" s="326"/>
      <c r="E39" s="340"/>
      <c r="F39" s="326"/>
      <c r="G39" s="340"/>
      <c r="H39" s="326"/>
      <c r="I39" s="326"/>
      <c r="J39" s="326"/>
      <c r="K39" s="326"/>
      <c r="L39" s="326"/>
      <c r="M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</row>
    <row r="40" spans="1:34">
      <c r="A40" s="326"/>
      <c r="B40" s="326"/>
      <c r="C40" s="327"/>
      <c r="D40" s="326"/>
      <c r="E40" s="340"/>
      <c r="F40" s="326"/>
      <c r="G40" s="340"/>
      <c r="H40" s="326"/>
      <c r="I40" s="326"/>
      <c r="J40" s="326"/>
      <c r="K40" s="326"/>
      <c r="L40" s="326"/>
      <c r="M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</row>
    <row r="41" spans="1:34">
      <c r="A41" s="326"/>
      <c r="B41" s="326"/>
      <c r="C41" s="327"/>
      <c r="D41" s="326"/>
      <c r="E41" s="340"/>
      <c r="F41" s="326"/>
      <c r="G41" s="340"/>
      <c r="H41" s="326"/>
      <c r="I41" s="326"/>
      <c r="J41" s="326"/>
      <c r="K41" s="326"/>
      <c r="L41" s="326"/>
      <c r="M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</row>
    <row r="42" spans="1:34" ht="14.25" customHeight="1">
      <c r="A42" s="326"/>
      <c r="B42" s="326"/>
      <c r="C42" s="327"/>
      <c r="D42" s="326"/>
      <c r="E42" s="340"/>
      <c r="F42" s="326"/>
      <c r="G42" s="340"/>
      <c r="H42" s="326"/>
      <c r="I42" s="326"/>
      <c r="J42" s="326"/>
      <c r="K42" s="326"/>
      <c r="L42" s="326"/>
      <c r="M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</row>
    <row r="43" spans="1:34">
      <c r="A43" s="334"/>
      <c r="B43" s="334"/>
      <c r="C43" s="341"/>
      <c r="D43" s="334"/>
      <c r="E43" s="340"/>
      <c r="F43" s="326"/>
      <c r="G43" s="340"/>
      <c r="H43" s="326"/>
      <c r="I43" s="326"/>
      <c r="J43" s="326"/>
      <c r="K43" s="326"/>
      <c r="L43" s="326"/>
      <c r="M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</row>
    <row r="44" spans="1:34" ht="14.25" customHeight="1">
      <c r="A44" s="326"/>
      <c r="B44" s="326"/>
      <c r="C44" s="327"/>
      <c r="D44" s="326"/>
      <c r="E44" s="340"/>
      <c r="F44" s="326"/>
      <c r="G44" s="340"/>
      <c r="H44" s="326"/>
      <c r="I44" s="326"/>
      <c r="J44" s="326"/>
      <c r="K44" s="326"/>
      <c r="L44" s="326"/>
      <c r="M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G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zoomScale="90" zoomScaleNormal="90" workbookViewId="0">
      <selection activeCell="O24" sqref="O24"/>
    </sheetView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377</v>
      </c>
    </row>
    <row r="5" spans="1:15" ht="15">
      <c r="A5" s="1"/>
    </row>
    <row r="6" spans="1:15">
      <c r="A6" s="9" t="s">
        <v>307</v>
      </c>
    </row>
    <row r="7" spans="1:15">
      <c r="A7" s="9" t="s">
        <v>308</v>
      </c>
    </row>
    <row r="8" spans="1:15" s="326" customFormat="1" ht="15" thickBot="1">
      <c r="B8" s="783">
        <f>'10+_UNIDADES_2025'!N7</f>
        <v>459</v>
      </c>
      <c r="F8" s="326">
        <f>'10+_UNIDADES_2025'!N8</f>
        <v>477</v>
      </c>
      <c r="J8" s="783">
        <f>'10+_UNIDADES_2025'!N9</f>
        <v>330</v>
      </c>
      <c r="N8" s="783">
        <f>'10+_UNIDADES_2025'!N10</f>
        <v>232</v>
      </c>
    </row>
    <row r="9" spans="1:15" s="83" customFormat="1" ht="41.25" customHeight="1" thickBot="1">
      <c r="A9" s="1101" t="str">
        <f>'10+_UNIDADES_2025'!A7</f>
        <v>Secretaria Municipal da Saúde</v>
      </c>
      <c r="B9" s="1102"/>
      <c r="C9" s="1103"/>
      <c r="E9" s="1101" t="str">
        <f>'10+_UNIDADES_2025'!A8</f>
        <v>Secretaria Municipal das Subprefeituras</v>
      </c>
      <c r="F9" s="1102"/>
      <c r="G9" s="1103"/>
      <c r="I9" s="1101" t="str">
        <f>'10+_UNIDADES_2025'!A9</f>
        <v>Secretaria Executiva de Limpeza Urbana</v>
      </c>
      <c r="J9" s="1102"/>
      <c r="K9" s="1103"/>
      <c r="M9" s="1101" t="str">
        <f>'10+_UNIDADES_2025'!A10</f>
        <v>Companhia de Engenharia de Tráfego</v>
      </c>
      <c r="N9" s="1102"/>
      <c r="O9" s="1103"/>
    </row>
    <row r="10" spans="1:15" ht="15.75" thickBot="1">
      <c r="A10" s="770" t="s">
        <v>5</v>
      </c>
      <c r="B10" s="87" t="s">
        <v>309</v>
      </c>
      <c r="C10" s="437" t="s">
        <v>310</v>
      </c>
      <c r="E10" s="771" t="s">
        <v>5</v>
      </c>
      <c r="F10" s="87" t="s">
        <v>309</v>
      </c>
      <c r="G10" s="437" t="s">
        <v>310</v>
      </c>
      <c r="I10" s="770" t="s">
        <v>5</v>
      </c>
      <c r="J10" s="87" t="s">
        <v>309</v>
      </c>
      <c r="K10" s="437" t="s">
        <v>310</v>
      </c>
      <c r="M10" s="771" t="s">
        <v>5</v>
      </c>
      <c r="N10" s="84" t="s">
        <v>309</v>
      </c>
      <c r="O10" s="438" t="s">
        <v>310</v>
      </c>
    </row>
    <row r="11" spans="1:15" s="319" customFormat="1" ht="15">
      <c r="A11" s="1028">
        <v>45658</v>
      </c>
      <c r="B11" s="1033">
        <f>'10+_UNIDADES_2025'!M7</f>
        <v>611</v>
      </c>
      <c r="C11" s="1034">
        <f>((B11-B8)/B8)*100</f>
        <v>33.115468409586057</v>
      </c>
      <c r="E11" s="1028">
        <v>45658</v>
      </c>
      <c r="F11" s="1035">
        <f>'10+_UNIDADES_2025'!M8</f>
        <v>584</v>
      </c>
      <c r="G11" s="1034">
        <f>((F11-F8)/F8)*100</f>
        <v>22.431865828092242</v>
      </c>
      <c r="I11" s="1028">
        <v>45658</v>
      </c>
      <c r="J11" s="1035">
        <f>'10+_UNIDADES_2025'!M9</f>
        <v>531</v>
      </c>
      <c r="K11" s="1034">
        <f>((J11-J8)/J8)*100</f>
        <v>60.909090909090914</v>
      </c>
      <c r="M11" s="1028">
        <v>45658</v>
      </c>
      <c r="N11" s="774">
        <f>'10+_UNIDADES_2025'!M10</f>
        <v>360</v>
      </c>
      <c r="O11" s="1027">
        <f>((N11-N8)/N8)*100</f>
        <v>55.172413793103445</v>
      </c>
    </row>
    <row r="12" spans="1:15" s="319" customFormat="1" ht="15">
      <c r="A12" s="531">
        <v>45689</v>
      </c>
      <c r="B12" s="964">
        <f>'10+_UNIDADES_2025'!L7</f>
        <v>643</v>
      </c>
      <c r="C12" s="965">
        <f t="shared" ref="C12:C18" si="0">((B12-B11)/B11)*100</f>
        <v>5.2373158756137483</v>
      </c>
      <c r="E12" s="531">
        <v>45689</v>
      </c>
      <c r="F12" s="966">
        <f>'10+_UNIDADES_2025'!L8</f>
        <v>588</v>
      </c>
      <c r="G12" s="965">
        <f t="shared" ref="G12:G17" si="1">((F12-F11)/F11)*100</f>
        <v>0.68493150684931503</v>
      </c>
      <c r="I12" s="531">
        <v>45689</v>
      </c>
      <c r="J12" s="966">
        <f>'10+_UNIDADES_2025'!L9</f>
        <v>650</v>
      </c>
      <c r="K12" s="965">
        <f t="shared" ref="K12:K17" si="2">((J12-J11)/J11)*100</f>
        <v>22.410546139359699</v>
      </c>
      <c r="M12" s="531">
        <v>45689</v>
      </c>
      <c r="N12" s="527">
        <f>'10+_UNIDADES_2025'!L10</f>
        <v>385</v>
      </c>
      <c r="O12" s="528">
        <f t="shared" ref="O12:O17" si="3">((N12-N11)/N11)*100</f>
        <v>6.9444444444444446</v>
      </c>
    </row>
    <row r="13" spans="1:15" s="319" customFormat="1" ht="15">
      <c r="A13" s="531">
        <v>45717</v>
      </c>
      <c r="B13" s="964">
        <f>'10+_UNIDADES_2025'!K7</f>
        <v>735</v>
      </c>
      <c r="C13" s="965">
        <f t="shared" si="0"/>
        <v>14.307931570762053</v>
      </c>
      <c r="E13" s="531">
        <v>45717</v>
      </c>
      <c r="F13" s="966">
        <f>'10+_UNIDADES_2025'!K8</f>
        <v>599</v>
      </c>
      <c r="G13" s="965">
        <f t="shared" si="1"/>
        <v>1.870748299319728</v>
      </c>
      <c r="I13" s="531">
        <v>45717</v>
      </c>
      <c r="J13" s="966">
        <f>'10+_UNIDADES_2025'!K9</f>
        <v>629</v>
      </c>
      <c r="K13" s="965">
        <f t="shared" si="2"/>
        <v>-3.2307692307692308</v>
      </c>
      <c r="M13" s="531">
        <v>45717</v>
      </c>
      <c r="N13" s="527">
        <f>'10+_UNIDADES_2025'!K10</f>
        <v>397</v>
      </c>
      <c r="O13" s="528">
        <f t="shared" si="3"/>
        <v>3.116883116883117</v>
      </c>
    </row>
    <row r="14" spans="1:15" s="319" customFormat="1" ht="15">
      <c r="A14" s="531">
        <v>45748</v>
      </c>
      <c r="B14" s="964">
        <f>'10+_UNIDADES_2025'!J$7</f>
        <v>702</v>
      </c>
      <c r="C14" s="965">
        <f t="shared" si="0"/>
        <v>-4.4897959183673466</v>
      </c>
      <c r="E14" s="531">
        <v>45748</v>
      </c>
      <c r="F14" s="966">
        <f>'10+_UNIDADES_2025'!J$8</f>
        <v>577</v>
      </c>
      <c r="G14" s="965">
        <f t="shared" si="1"/>
        <v>-3.672787979966611</v>
      </c>
      <c r="I14" s="531">
        <v>45748</v>
      </c>
      <c r="J14" s="966">
        <f>'10+_UNIDADES_2025'!J$9</f>
        <v>468</v>
      </c>
      <c r="K14" s="965">
        <f t="shared" si="2"/>
        <v>-25.596184419713829</v>
      </c>
      <c r="M14" s="531">
        <v>45748</v>
      </c>
      <c r="N14" s="527">
        <f>'10+_UNIDADES_2025'!J$10</f>
        <v>366</v>
      </c>
      <c r="O14" s="528">
        <f t="shared" si="3"/>
        <v>-7.8085642317380355</v>
      </c>
    </row>
    <row r="15" spans="1:15" s="319" customFormat="1" ht="15">
      <c r="A15" s="531">
        <v>45778</v>
      </c>
      <c r="B15" s="964">
        <f>'10+_UNIDADES_2025'!I$7</f>
        <v>710</v>
      </c>
      <c r="C15" s="965">
        <f t="shared" si="0"/>
        <v>1.1396011396011396</v>
      </c>
      <c r="E15" s="531">
        <v>45778</v>
      </c>
      <c r="F15" s="966">
        <f>'10+_UNIDADES_2025'!I$8</f>
        <v>529</v>
      </c>
      <c r="G15" s="965">
        <f t="shared" si="1"/>
        <v>-8.3188908145580598</v>
      </c>
      <c r="I15" s="531">
        <v>45778</v>
      </c>
      <c r="J15" s="966">
        <f>'10+_UNIDADES_2025'!I$9</f>
        <v>448</v>
      </c>
      <c r="K15" s="965">
        <f t="shared" si="2"/>
        <v>-4.2735042735042734</v>
      </c>
      <c r="M15" s="531">
        <v>45778</v>
      </c>
      <c r="N15" s="527">
        <f>'10+_UNIDADES_2025'!I$10</f>
        <v>401</v>
      </c>
      <c r="O15" s="528">
        <f t="shared" si="3"/>
        <v>9.5628415300546443</v>
      </c>
    </row>
    <row r="16" spans="1:15" s="319" customFormat="1" ht="15">
      <c r="A16" s="531">
        <v>45809</v>
      </c>
      <c r="B16" s="964">
        <f>'10+_UNIDADES_2025'!H$7</f>
        <v>601</v>
      </c>
      <c r="C16" s="965">
        <f t="shared" si="0"/>
        <v>-15.352112676056336</v>
      </c>
      <c r="E16" s="531">
        <v>45809</v>
      </c>
      <c r="F16" s="966">
        <f>'10+_UNIDADES_2025'!H$8</f>
        <v>495</v>
      </c>
      <c r="G16" s="965">
        <f t="shared" si="1"/>
        <v>-6.4272211720226844</v>
      </c>
      <c r="I16" s="531">
        <v>45809</v>
      </c>
      <c r="J16" s="966">
        <f>'10+_UNIDADES_2025'!H$9</f>
        <v>276</v>
      </c>
      <c r="K16" s="965">
        <f t="shared" si="2"/>
        <v>-38.392857142857146</v>
      </c>
      <c r="M16" s="531">
        <v>45809</v>
      </c>
      <c r="N16" s="527">
        <f>'10+_UNIDADES_2025'!H$10</f>
        <v>423</v>
      </c>
      <c r="O16" s="528">
        <f t="shared" si="3"/>
        <v>5.4862842892768073</v>
      </c>
    </row>
    <row r="17" spans="1:16" s="319" customFormat="1" ht="15">
      <c r="A17" s="531">
        <v>45839</v>
      </c>
      <c r="B17" s="964">
        <f>'10+_UNIDADES_2025'!G$7</f>
        <v>631</v>
      </c>
      <c r="C17" s="965">
        <f t="shared" si="0"/>
        <v>4.9916805324459235</v>
      </c>
      <c r="E17" s="531">
        <v>45839</v>
      </c>
      <c r="F17" s="966">
        <f>'10+_UNIDADES_2025'!G$8</f>
        <v>428</v>
      </c>
      <c r="G17" s="965">
        <f t="shared" si="1"/>
        <v>-13.535353535353536</v>
      </c>
      <c r="I17" s="531">
        <v>45839</v>
      </c>
      <c r="J17" s="966">
        <f>'10+_UNIDADES_2025'!G$9</f>
        <v>304</v>
      </c>
      <c r="K17" s="965">
        <f t="shared" si="2"/>
        <v>10.144927536231885</v>
      </c>
      <c r="M17" s="531">
        <v>45839</v>
      </c>
      <c r="N17" s="527">
        <f>'10+_UNIDADES_2025'!G$10</f>
        <v>744</v>
      </c>
      <c r="O17" s="528">
        <f t="shared" si="3"/>
        <v>75.886524822695037</v>
      </c>
    </row>
    <row r="18" spans="1:16" s="319" customFormat="1" ht="15">
      <c r="A18" s="772">
        <v>45870</v>
      </c>
      <c r="B18" s="788">
        <f>'10+_UNIDADES_2025'!F$7</f>
        <v>0</v>
      </c>
      <c r="C18" s="785">
        <f t="shared" si="0"/>
        <v>-100</v>
      </c>
      <c r="E18" s="772">
        <v>45870</v>
      </c>
      <c r="F18" s="784">
        <f>'10+_UNIDADES_2025'!F$8</f>
        <v>0</v>
      </c>
      <c r="G18" s="785">
        <f t="shared" ref="G18" si="4">((F18-F17)/F17)*100</f>
        <v>-100</v>
      </c>
      <c r="I18" s="772">
        <v>45870</v>
      </c>
      <c r="J18" s="784">
        <f>'10+_UNIDADES_2025'!F$9</f>
        <v>0</v>
      </c>
      <c r="K18" s="785">
        <f t="shared" ref="K18" si="5">((J18-J17)/J17)*100</f>
        <v>-100</v>
      </c>
      <c r="M18" s="772">
        <v>45870</v>
      </c>
      <c r="N18" s="758">
        <f>'10+_UNIDADES_2025'!F$10</f>
        <v>0</v>
      </c>
      <c r="O18" s="759">
        <f t="shared" ref="O18" si="6">((N18-N17)/N17)*100</f>
        <v>-100</v>
      </c>
    </row>
    <row r="19" spans="1:16" s="319" customFormat="1" ht="15">
      <c r="A19" s="772">
        <v>45901</v>
      </c>
      <c r="B19" s="788">
        <f>'10+_UNIDADES_2025'!E$7</f>
        <v>0</v>
      </c>
      <c r="C19" s="785" t="e">
        <f t="shared" ref="C19:C21" si="7">((B19-B18)/B18)*100</f>
        <v>#DIV/0!</v>
      </c>
      <c r="E19" s="772">
        <v>45901</v>
      </c>
      <c r="F19" s="784">
        <f>'10+_UNIDADES_2025'!E$8</f>
        <v>0</v>
      </c>
      <c r="G19" s="785" t="e">
        <f t="shared" ref="G19:G21" si="8">((F19-F18)/F18)*100</f>
        <v>#DIV/0!</v>
      </c>
      <c r="I19" s="772">
        <v>45901</v>
      </c>
      <c r="J19" s="784">
        <f>'10+_UNIDADES_2025'!E$9</f>
        <v>0</v>
      </c>
      <c r="K19" s="785" t="e">
        <f t="shared" ref="K19:K21" si="9">((J19-J18)/J18)*100</f>
        <v>#DIV/0!</v>
      </c>
      <c r="M19" s="772">
        <v>45901</v>
      </c>
      <c r="N19" s="758">
        <f>'10+_UNIDADES_2025'!E$10</f>
        <v>0</v>
      </c>
      <c r="O19" s="759" t="e">
        <f t="shared" ref="O19:O21" si="10">((N19-N18)/N18)*100</f>
        <v>#DIV/0!</v>
      </c>
    </row>
    <row r="20" spans="1:16" ht="15">
      <c r="A20" s="772">
        <v>45931</v>
      </c>
      <c r="B20" s="788">
        <f>'10+_UNIDADES_2025'!D$7</f>
        <v>0</v>
      </c>
      <c r="C20" s="785" t="e">
        <f t="shared" si="7"/>
        <v>#DIV/0!</v>
      </c>
      <c r="D20" s="319"/>
      <c r="E20" s="772">
        <v>45931</v>
      </c>
      <c r="F20" s="784">
        <f>'10+_UNIDADES_2025'!D$8</f>
        <v>0</v>
      </c>
      <c r="G20" s="785" t="e">
        <f t="shared" si="8"/>
        <v>#DIV/0!</v>
      </c>
      <c r="H20" s="319"/>
      <c r="I20" s="772">
        <v>45931</v>
      </c>
      <c r="J20" s="784">
        <f>'10+_UNIDADES_2025'!D$9</f>
        <v>0</v>
      </c>
      <c r="K20" s="785" t="e">
        <f t="shared" si="9"/>
        <v>#DIV/0!</v>
      </c>
      <c r="L20" s="319"/>
      <c r="M20" s="772">
        <v>45931</v>
      </c>
      <c r="N20" s="758">
        <f>'10+_UNIDADES_2025'!D$10</f>
        <v>0</v>
      </c>
      <c r="O20" s="759" t="e">
        <f t="shared" si="10"/>
        <v>#DIV/0!</v>
      </c>
      <c r="P20" s="319"/>
    </row>
    <row r="21" spans="1:16" s="319" customFormat="1" ht="15">
      <c r="A21" s="772">
        <v>45962</v>
      </c>
      <c r="B21" s="788">
        <f>'10+_UNIDADES_2025'!C$7</f>
        <v>0</v>
      </c>
      <c r="C21" s="785" t="e">
        <f t="shared" si="7"/>
        <v>#DIV/0!</v>
      </c>
      <c r="E21" s="772">
        <v>45962</v>
      </c>
      <c r="F21" s="784">
        <f>'10+_UNIDADES_2025'!C$8</f>
        <v>0</v>
      </c>
      <c r="G21" s="785" t="e">
        <f t="shared" si="8"/>
        <v>#DIV/0!</v>
      </c>
      <c r="I21" s="772">
        <v>45962</v>
      </c>
      <c r="J21" s="784">
        <f>'10+_UNIDADES_2025'!C$9</f>
        <v>0</v>
      </c>
      <c r="K21" s="785" t="e">
        <f t="shared" si="9"/>
        <v>#DIV/0!</v>
      </c>
      <c r="M21" s="772">
        <v>45962</v>
      </c>
      <c r="N21" s="758">
        <f>'10+_UNIDADES_2025'!C$10</f>
        <v>0</v>
      </c>
      <c r="O21" s="759" t="e">
        <f t="shared" si="10"/>
        <v>#DIV/0!</v>
      </c>
    </row>
    <row r="22" spans="1:16" s="319" customFormat="1" ht="15.75" thickBot="1">
      <c r="A22" s="773">
        <v>45992</v>
      </c>
      <c r="B22" s="789">
        <f>'10+_UNIDADES_2025'!B$7</f>
        <v>0</v>
      </c>
      <c r="C22" s="787" t="e">
        <f t="shared" ref="C22" si="11">((B22-B21)/B21)*100</f>
        <v>#DIV/0!</v>
      </c>
      <c r="E22" s="773">
        <v>45992</v>
      </c>
      <c r="F22" s="786">
        <f>'10+_UNIDADES_2025'!B$8</f>
        <v>0</v>
      </c>
      <c r="G22" s="787" t="e">
        <f t="shared" ref="G22" si="12">((F22-F21)/F21)*100</f>
        <v>#DIV/0!</v>
      </c>
      <c r="I22" s="773">
        <v>45992</v>
      </c>
      <c r="J22" s="786">
        <f>'10+_UNIDADES_2025'!B$9</f>
        <v>0</v>
      </c>
      <c r="K22" s="787" t="e">
        <f t="shared" ref="K22" si="13">((J22-J21)/J21)*100</f>
        <v>#DIV/0!</v>
      </c>
      <c r="M22" s="773">
        <v>45992</v>
      </c>
      <c r="N22" s="760">
        <f>'10+_UNIDADES_2025'!B$10</f>
        <v>0</v>
      </c>
      <c r="O22" s="761" t="e">
        <f t="shared" ref="O22" si="14">((N22-N21)/N21)*100</f>
        <v>#DIV/0!</v>
      </c>
    </row>
    <row r="23" spans="1:16">
      <c r="B23" s="9"/>
      <c r="C23" s="9"/>
    </row>
    <row r="24" spans="1:16" s="326" customFormat="1" ht="15" thickBot="1">
      <c r="B24" s="783">
        <f>'10+_UNIDADES_2025'!N11</f>
        <v>186</v>
      </c>
      <c r="F24" s="783">
        <f>'10+_UNIDADES_2025'!N12</f>
        <v>278</v>
      </c>
      <c r="J24" s="783">
        <f>'10+_UNIDADES_2025'!N13</f>
        <v>329</v>
      </c>
      <c r="N24" s="783">
        <f>'10+_UNIDADES_2025'!N14</f>
        <v>316</v>
      </c>
    </row>
    <row r="25" spans="1:16" ht="30.75" customHeight="1" thickBot="1">
      <c r="A25" s="1101" t="str">
        <f>'10+_UNIDADES_2025'!A11</f>
        <v>Secretaria Municipal de Educação</v>
      </c>
      <c r="B25" s="1102"/>
      <c r="C25" s="1103"/>
      <c r="E25" s="1101" t="str">
        <f>'10+_UNIDADES_2025'!A12</f>
        <v>São Paulo Transportes</v>
      </c>
      <c r="F25" s="1102"/>
      <c r="G25" s="1103"/>
      <c r="I25" s="1101" t="str">
        <f>'10+_UNIDADES_2025'!A13</f>
        <v>Órgão externo</v>
      </c>
      <c r="J25" s="1102"/>
      <c r="K25" s="1103"/>
      <c r="M25" s="1101" t="str">
        <f>'10+_UNIDADES_2025'!A14</f>
        <v>Secretaria Municipal de Assistência e Desenvolvimento Social</v>
      </c>
      <c r="N25" s="1102"/>
      <c r="O25" s="1103"/>
    </row>
    <row r="26" spans="1:16" ht="15.75" thickBot="1">
      <c r="A26" s="770" t="s">
        <v>5</v>
      </c>
      <c r="B26" s="84" t="s">
        <v>309</v>
      </c>
      <c r="C26" s="438" t="s">
        <v>310</v>
      </c>
      <c r="E26" s="771" t="s">
        <v>5</v>
      </c>
      <c r="F26" s="84" t="s">
        <v>309</v>
      </c>
      <c r="G26" s="438" t="s">
        <v>310</v>
      </c>
      <c r="I26" s="770" t="s">
        <v>5</v>
      </c>
      <c r="J26" s="84" t="s">
        <v>309</v>
      </c>
      <c r="K26" s="438" t="s">
        <v>310</v>
      </c>
      <c r="M26" s="440" t="s">
        <v>5</v>
      </c>
      <c r="N26" s="84" t="s">
        <v>309</v>
      </c>
      <c r="O26" s="438" t="s">
        <v>310</v>
      </c>
    </row>
    <row r="27" spans="1:16" s="319" customFormat="1" ht="15">
      <c r="A27" s="1028">
        <v>45658</v>
      </c>
      <c r="B27" s="774">
        <f>'10+_UNIDADES_2025'!M11</f>
        <v>452</v>
      </c>
      <c r="C27" s="1027">
        <f>((B27-B24)/B24)*100</f>
        <v>143.01075268817206</v>
      </c>
      <c r="E27" s="1028">
        <v>45658</v>
      </c>
      <c r="F27" s="774">
        <f>'10+_UNIDADES_2025'!M12</f>
        <v>307</v>
      </c>
      <c r="G27" s="1027">
        <f>((F27-F24)/F24)*100</f>
        <v>10.431654676258994</v>
      </c>
      <c r="I27" s="1028">
        <v>45658</v>
      </c>
      <c r="J27" s="774">
        <f>'10+_UNIDADES_2025'!M13</f>
        <v>248</v>
      </c>
      <c r="K27" s="1027">
        <f>((J27-J24)/J24)*100</f>
        <v>-24.620060790273556</v>
      </c>
      <c r="M27" s="1028">
        <v>45658</v>
      </c>
      <c r="N27" s="774">
        <f>'10+_UNIDADES_2025'!M14</f>
        <v>368</v>
      </c>
      <c r="O27" s="1027">
        <f>((N27-N24)/N24)*100</f>
        <v>16.455696202531644</v>
      </c>
    </row>
    <row r="28" spans="1:16" s="319" customFormat="1" ht="15">
      <c r="A28" s="531">
        <v>45689</v>
      </c>
      <c r="B28" s="527">
        <f>'10+_UNIDADES_2025'!L11</f>
        <v>689</v>
      </c>
      <c r="C28" s="528">
        <f t="shared" ref="C28:C33" si="15">((B28-B27)/B27)*100</f>
        <v>52.43362831858407</v>
      </c>
      <c r="E28" s="531">
        <v>45689</v>
      </c>
      <c r="F28" s="527">
        <f>'10+_UNIDADES_2025'!L12</f>
        <v>455</v>
      </c>
      <c r="G28" s="528">
        <f t="shared" ref="G28:G33" si="16">((F28-F27)/F27)*100</f>
        <v>48.208469055374593</v>
      </c>
      <c r="I28" s="531">
        <v>45689</v>
      </c>
      <c r="J28" s="527">
        <f>'10+_UNIDADES_2025'!L13</f>
        <v>535</v>
      </c>
      <c r="K28" s="528">
        <f t="shared" ref="K28:K33" si="17">((J28-J27)/J27)*100</f>
        <v>115.7258064516129</v>
      </c>
      <c r="M28" s="531">
        <v>45689</v>
      </c>
      <c r="N28" s="527">
        <f>'10+_UNIDADES_2025'!L14</f>
        <v>306</v>
      </c>
      <c r="O28" s="528">
        <f t="shared" ref="O28:O33" si="18">((N28-N27)/N27)*100</f>
        <v>-16.847826086956523</v>
      </c>
    </row>
    <row r="29" spans="1:16" s="319" customFormat="1" ht="15">
      <c r="A29" s="531">
        <v>45717</v>
      </c>
      <c r="B29" s="527">
        <f>'10+_UNIDADES_2025'!K11</f>
        <v>384</v>
      </c>
      <c r="C29" s="528">
        <f t="shared" si="15"/>
        <v>-44.267053701015961</v>
      </c>
      <c r="E29" s="531">
        <v>45717</v>
      </c>
      <c r="F29" s="527">
        <f>'10+_UNIDADES_2025'!K12</f>
        <v>454</v>
      </c>
      <c r="G29" s="528">
        <f t="shared" si="16"/>
        <v>-0.21978021978021978</v>
      </c>
      <c r="I29" s="531">
        <v>45717</v>
      </c>
      <c r="J29" s="527">
        <f>'10+_UNIDADES_2025'!K13</f>
        <v>320</v>
      </c>
      <c r="K29" s="528">
        <f t="shared" si="17"/>
        <v>-40.186915887850468</v>
      </c>
      <c r="M29" s="531">
        <v>45717</v>
      </c>
      <c r="N29" s="527">
        <f>'10+_UNIDADES_2025'!K14</f>
        <v>366</v>
      </c>
      <c r="O29" s="528">
        <f t="shared" si="18"/>
        <v>19.607843137254903</v>
      </c>
    </row>
    <row r="30" spans="1:16" s="319" customFormat="1" ht="15">
      <c r="A30" s="531">
        <v>45748</v>
      </c>
      <c r="B30" s="527">
        <f>'10+_UNIDADES_2025'!J$11</f>
        <v>377</v>
      </c>
      <c r="C30" s="528">
        <f t="shared" si="15"/>
        <v>-1.8229166666666667</v>
      </c>
      <c r="E30" s="531">
        <v>45748</v>
      </c>
      <c r="F30" s="527">
        <f>'10+_UNIDADES_2025'!J$12</f>
        <v>440</v>
      </c>
      <c r="G30" s="528">
        <f t="shared" si="16"/>
        <v>-3.0837004405286343</v>
      </c>
      <c r="I30" s="531">
        <v>45748</v>
      </c>
      <c r="J30" s="527">
        <f>'10+_UNIDADES_2025'!J$13</f>
        <v>592</v>
      </c>
      <c r="K30" s="528">
        <f t="shared" si="17"/>
        <v>85</v>
      </c>
      <c r="M30" s="531">
        <v>45748</v>
      </c>
      <c r="N30" s="527">
        <f>'10+_UNIDADES_2025'!J$14</f>
        <v>309</v>
      </c>
      <c r="O30" s="528">
        <f t="shared" si="18"/>
        <v>-15.573770491803279</v>
      </c>
    </row>
    <row r="31" spans="1:16" s="319" customFormat="1" ht="15">
      <c r="A31" s="531">
        <v>45778</v>
      </c>
      <c r="B31" s="527">
        <f>'10+_UNIDADES_2025'!I$11</f>
        <v>338</v>
      </c>
      <c r="C31" s="528">
        <f t="shared" si="15"/>
        <v>-10.344827586206897</v>
      </c>
      <c r="E31" s="531">
        <v>45778</v>
      </c>
      <c r="F31" s="527">
        <f>'10+_UNIDADES_2025'!I$12</f>
        <v>426</v>
      </c>
      <c r="G31" s="528">
        <f t="shared" si="16"/>
        <v>-3.1818181818181817</v>
      </c>
      <c r="I31" s="531">
        <v>45778</v>
      </c>
      <c r="J31" s="527">
        <f>'10+_UNIDADES_2025'!I$13</f>
        <v>350</v>
      </c>
      <c r="K31" s="528">
        <f t="shared" si="17"/>
        <v>-40.878378378378379</v>
      </c>
      <c r="M31" s="531">
        <v>45778</v>
      </c>
      <c r="N31" s="527">
        <f>'10+_UNIDADES_2025'!I$14</f>
        <v>270</v>
      </c>
      <c r="O31" s="528">
        <f t="shared" si="18"/>
        <v>-12.621359223300971</v>
      </c>
    </row>
    <row r="32" spans="1:16" s="319" customFormat="1" ht="15">
      <c r="A32" s="531">
        <v>45809</v>
      </c>
      <c r="B32" s="527">
        <f>'10+_UNIDADES_2025'!H$11</f>
        <v>252</v>
      </c>
      <c r="C32" s="528">
        <f t="shared" si="15"/>
        <v>-25.443786982248522</v>
      </c>
      <c r="E32" s="531">
        <v>45809</v>
      </c>
      <c r="F32" s="527">
        <f>'10+_UNIDADES_2025'!H$12</f>
        <v>276</v>
      </c>
      <c r="G32" s="528">
        <f t="shared" si="16"/>
        <v>-35.2112676056338</v>
      </c>
      <c r="I32" s="531">
        <v>45809</v>
      </c>
      <c r="J32" s="527">
        <f>'10+_UNIDADES_2025'!H$13</f>
        <v>259</v>
      </c>
      <c r="K32" s="528">
        <f t="shared" si="17"/>
        <v>-26</v>
      </c>
      <c r="M32" s="531">
        <v>45809</v>
      </c>
      <c r="N32" s="527">
        <f>'10+_UNIDADES_2025'!H$14</f>
        <v>246</v>
      </c>
      <c r="O32" s="528">
        <f t="shared" si="18"/>
        <v>-8.8888888888888893</v>
      </c>
    </row>
    <row r="33" spans="1:16" s="319" customFormat="1" ht="15">
      <c r="A33" s="772">
        <v>45839</v>
      </c>
      <c r="B33" s="758">
        <f>'10+_UNIDADES_2025'!G$11</f>
        <v>255</v>
      </c>
      <c r="C33" s="759">
        <f t="shared" si="15"/>
        <v>1.1904761904761905</v>
      </c>
      <c r="E33" s="772">
        <v>45839</v>
      </c>
      <c r="F33" s="758">
        <f>'10+_UNIDADES_2025'!G$12</f>
        <v>302</v>
      </c>
      <c r="G33" s="759">
        <f t="shared" si="16"/>
        <v>9.4202898550724647</v>
      </c>
      <c r="I33" s="772">
        <v>45839</v>
      </c>
      <c r="J33" s="758">
        <f>'10+_UNIDADES_2025'!G$13</f>
        <v>241</v>
      </c>
      <c r="K33" s="759">
        <f t="shared" si="17"/>
        <v>-6.9498069498069501</v>
      </c>
      <c r="M33" s="772">
        <v>45839</v>
      </c>
      <c r="N33" s="758">
        <f>'10+_UNIDADES_2025'!G$14</f>
        <v>461</v>
      </c>
      <c r="O33" s="759">
        <f t="shared" si="18"/>
        <v>87.398373983739845</v>
      </c>
    </row>
    <row r="34" spans="1:16" s="319" customFormat="1" ht="15">
      <c r="A34" s="772">
        <v>45870</v>
      </c>
      <c r="B34" s="758">
        <f>'10+_UNIDADES_2025'!F$11</f>
        <v>0</v>
      </c>
      <c r="C34" s="759">
        <f t="shared" ref="C34" si="19">((B34-B33)/B33)*100</f>
        <v>-100</v>
      </c>
      <c r="E34" s="772">
        <v>45870</v>
      </c>
      <c r="F34" s="758">
        <f>'10+_UNIDADES_2025'!F$12</f>
        <v>0</v>
      </c>
      <c r="G34" s="759">
        <f t="shared" ref="G34" si="20">((F34-F33)/F33)*100</f>
        <v>-100</v>
      </c>
      <c r="I34" s="772">
        <v>45870</v>
      </c>
      <c r="J34" s="758">
        <f>'10+_UNIDADES_2025'!F$13</f>
        <v>0</v>
      </c>
      <c r="K34" s="759">
        <f t="shared" ref="K34" si="21">((J34-J33)/J33)*100</f>
        <v>-100</v>
      </c>
      <c r="M34" s="772">
        <v>45870</v>
      </c>
      <c r="N34" s="758">
        <f>'10+_UNIDADES_2025'!F$14</f>
        <v>0</v>
      </c>
      <c r="O34" s="759">
        <f t="shared" ref="O34" si="22">((N34-N33)/N33)*100</f>
        <v>-100</v>
      </c>
    </row>
    <row r="35" spans="1:16" s="319" customFormat="1" ht="15">
      <c r="A35" s="772">
        <v>45901</v>
      </c>
      <c r="B35" s="758">
        <f>'10+_UNIDADES_2025'!E$11</f>
        <v>0</v>
      </c>
      <c r="C35" s="759" t="e">
        <f t="shared" ref="C35:C37" si="23">((B35-B34)/B34)*100</f>
        <v>#DIV/0!</v>
      </c>
      <c r="E35" s="772">
        <v>45901</v>
      </c>
      <c r="F35" s="758">
        <f>'10+_UNIDADES_2025'!E$12</f>
        <v>0</v>
      </c>
      <c r="G35" s="759" t="e">
        <f t="shared" ref="G35:G38" si="24">((F35-F34)/F34)*100</f>
        <v>#DIV/0!</v>
      </c>
      <c r="I35" s="772">
        <v>45901</v>
      </c>
      <c r="J35" s="758">
        <f>'10+_UNIDADES_2025'!E$13</f>
        <v>0</v>
      </c>
      <c r="K35" s="759" t="e">
        <f t="shared" ref="K35:K37" si="25">((J35-J34)/J34)*100</f>
        <v>#DIV/0!</v>
      </c>
      <c r="M35" s="772">
        <v>45901</v>
      </c>
      <c r="N35" s="758">
        <f>'10+_UNIDADES_2025'!E$14</f>
        <v>0</v>
      </c>
      <c r="O35" s="759" t="e">
        <f t="shared" ref="O35:O37" si="26">((N35-N34)/N34)*100</f>
        <v>#DIV/0!</v>
      </c>
    </row>
    <row r="36" spans="1:16" ht="15">
      <c r="A36" s="772">
        <v>45931</v>
      </c>
      <c r="B36" s="758">
        <f>'10+_UNIDADES_2025'!D$11</f>
        <v>0</v>
      </c>
      <c r="C36" s="759" t="e">
        <f t="shared" si="23"/>
        <v>#DIV/0!</v>
      </c>
      <c r="D36" s="319"/>
      <c r="E36" s="772">
        <v>45931</v>
      </c>
      <c r="F36" s="758">
        <f>'10+_UNIDADES_2025'!D$12</f>
        <v>0</v>
      </c>
      <c r="G36" s="759" t="e">
        <f t="shared" si="24"/>
        <v>#DIV/0!</v>
      </c>
      <c r="H36" s="319"/>
      <c r="I36" s="772">
        <v>45931</v>
      </c>
      <c r="J36" s="758">
        <f>'10+_UNIDADES_2025'!D$13</f>
        <v>0</v>
      </c>
      <c r="K36" s="759" t="e">
        <f t="shared" si="25"/>
        <v>#DIV/0!</v>
      </c>
      <c r="L36" s="319"/>
      <c r="M36" s="772">
        <v>45931</v>
      </c>
      <c r="N36" s="758">
        <f>'10+_UNIDADES_2025'!D$14</f>
        <v>0</v>
      </c>
      <c r="O36" s="759" t="e">
        <f t="shared" si="26"/>
        <v>#DIV/0!</v>
      </c>
      <c r="P36" s="319"/>
    </row>
    <row r="37" spans="1:16" s="319" customFormat="1" ht="15">
      <c r="A37" s="772">
        <v>45962</v>
      </c>
      <c r="B37" s="758">
        <f>'10+_UNIDADES_2025'!C$11</f>
        <v>0</v>
      </c>
      <c r="C37" s="759" t="e">
        <f t="shared" si="23"/>
        <v>#DIV/0!</v>
      </c>
      <c r="E37" s="772">
        <v>45962</v>
      </c>
      <c r="F37" s="758">
        <f>'10+_UNIDADES_2025'!C$12</f>
        <v>0</v>
      </c>
      <c r="G37" s="759" t="e">
        <f t="shared" si="24"/>
        <v>#DIV/0!</v>
      </c>
      <c r="I37" s="772">
        <v>45962</v>
      </c>
      <c r="J37" s="758">
        <f>'10+_UNIDADES_2025'!C$13</f>
        <v>0</v>
      </c>
      <c r="K37" s="759" t="e">
        <f t="shared" si="25"/>
        <v>#DIV/0!</v>
      </c>
      <c r="M37" s="772">
        <v>45962</v>
      </c>
      <c r="N37" s="758">
        <f>'10+_UNIDADES_2025'!C$14</f>
        <v>0</v>
      </c>
      <c r="O37" s="759" t="e">
        <f t="shared" si="26"/>
        <v>#DIV/0!</v>
      </c>
    </row>
    <row r="38" spans="1:16" s="319" customFormat="1" ht="15.75" thickBot="1">
      <c r="A38" s="773">
        <v>45992</v>
      </c>
      <c r="B38" s="760">
        <f>'10+_UNIDADES_2025'!B$11</f>
        <v>0</v>
      </c>
      <c r="C38" s="761" t="e">
        <f t="shared" ref="C38" si="27">((B38-B37)/B37)*100</f>
        <v>#DIV/0!</v>
      </c>
      <c r="E38" s="773">
        <v>45992</v>
      </c>
      <c r="F38" s="760">
        <f>'10+_UNIDADES_2025'!B$12</f>
        <v>0</v>
      </c>
      <c r="G38" s="761" t="e">
        <f t="shared" si="24"/>
        <v>#DIV/0!</v>
      </c>
      <c r="I38" s="773">
        <v>45992</v>
      </c>
      <c r="J38" s="760">
        <f>'10+_UNIDADES_2025'!B$13</f>
        <v>0</v>
      </c>
      <c r="K38" s="761" t="e">
        <f t="shared" ref="K38" si="28">((J38-J37)/J37)*100</f>
        <v>#DIV/0!</v>
      </c>
      <c r="M38" s="773">
        <v>45992</v>
      </c>
      <c r="N38" s="760">
        <f>'10+_UNIDADES_2025'!B$14</f>
        <v>0</v>
      </c>
      <c r="O38" s="761" t="e">
        <f t="shared" ref="O38" si="29">((N38-N37)/N37)*100</f>
        <v>#DIV/0!</v>
      </c>
    </row>
    <row r="39" spans="1:16">
      <c r="B39" s="9"/>
      <c r="C39" s="9"/>
    </row>
    <row r="40" spans="1:16" s="326" customFormat="1" ht="15" thickBot="1">
      <c r="B40" s="783">
        <f>'10+_UNIDADES_2025'!N15</f>
        <v>284</v>
      </c>
      <c r="F40" s="783">
        <f>'10+_UNIDADES_2025'!N16</f>
        <v>115</v>
      </c>
    </row>
    <row r="41" spans="1:16" ht="30.75" customHeight="1" thickBot="1">
      <c r="A41" s="1101" t="str">
        <f>'10+_UNIDADES_2025'!A15</f>
        <v>Secretaria Municipal da Fazenda</v>
      </c>
      <c r="B41" s="1102"/>
      <c r="C41" s="1103"/>
      <c r="E41" s="1101" t="str">
        <f>'10+_UNIDADES_2025'!A16</f>
        <v>Agência Reguladora de Serviços Públicos do Município</v>
      </c>
      <c r="F41" s="1102"/>
      <c r="G41" s="1103"/>
    </row>
    <row r="42" spans="1:16" ht="15.75" thickBot="1">
      <c r="A42" s="440" t="s">
        <v>5</v>
      </c>
      <c r="B42" s="84" t="s">
        <v>309</v>
      </c>
      <c r="C42" s="438" t="s">
        <v>310</v>
      </c>
      <c r="E42" s="770" t="s">
        <v>5</v>
      </c>
      <c r="F42" s="84" t="s">
        <v>309</v>
      </c>
      <c r="G42" s="438" t="s">
        <v>310</v>
      </c>
    </row>
    <row r="43" spans="1:16" s="319" customFormat="1" ht="15">
      <c r="A43" s="1028">
        <v>45658</v>
      </c>
      <c r="B43" s="774">
        <f>'10+_UNIDADES_2025'!M15</f>
        <v>364</v>
      </c>
      <c r="C43" s="1027">
        <f>((B43-B40)/B40)*100</f>
        <v>28.169014084507044</v>
      </c>
      <c r="E43" s="1028">
        <v>45658</v>
      </c>
      <c r="F43" s="774">
        <f>'10+_UNIDADES_2025'!M16</f>
        <v>168</v>
      </c>
      <c r="G43" s="1027">
        <f>((F43-F40)/F40)*100</f>
        <v>46.086956521739133</v>
      </c>
    </row>
    <row r="44" spans="1:16" s="319" customFormat="1" ht="15">
      <c r="A44" s="531">
        <v>45689</v>
      </c>
      <c r="B44" s="527">
        <f>'10+_UNIDADES_2025'!L15</f>
        <v>359</v>
      </c>
      <c r="C44" s="528">
        <f t="shared" ref="C44:C49" si="30">((B44-B43)/B43)*100</f>
        <v>-1.3736263736263736</v>
      </c>
      <c r="E44" s="531">
        <v>45689</v>
      </c>
      <c r="F44" s="527">
        <f>'10+_UNIDADES_2025'!L16</f>
        <v>170</v>
      </c>
      <c r="G44" s="528">
        <f t="shared" ref="G44:G49" si="31">((F44-F43)/F43)*100</f>
        <v>1.1904761904761905</v>
      </c>
    </row>
    <row r="45" spans="1:16" s="319" customFormat="1" ht="15">
      <c r="A45" s="531">
        <v>45717</v>
      </c>
      <c r="B45" s="527">
        <f>'10+_UNIDADES_2025'!K15</f>
        <v>297</v>
      </c>
      <c r="C45" s="528">
        <f t="shared" si="30"/>
        <v>-17.270194986072422</v>
      </c>
      <c r="E45" s="531">
        <v>45717</v>
      </c>
      <c r="F45" s="527">
        <f>'10+_UNIDADES_2025'!K16</f>
        <v>148</v>
      </c>
      <c r="G45" s="528">
        <f t="shared" si="31"/>
        <v>-12.941176470588237</v>
      </c>
    </row>
    <row r="46" spans="1:16" s="319" customFormat="1" ht="15">
      <c r="A46" s="531">
        <v>45748</v>
      </c>
      <c r="B46" s="527">
        <f>'10+_UNIDADES_2025'!J$15</f>
        <v>331</v>
      </c>
      <c r="C46" s="528">
        <f t="shared" si="30"/>
        <v>11.447811447811448</v>
      </c>
      <c r="E46" s="531">
        <v>45748</v>
      </c>
      <c r="F46" s="527">
        <f>'10+_UNIDADES_2025'!J$16</f>
        <v>121</v>
      </c>
      <c r="G46" s="528">
        <f t="shared" si="31"/>
        <v>-18.243243243243242</v>
      </c>
    </row>
    <row r="47" spans="1:16" s="319" customFormat="1" ht="15">
      <c r="A47" s="531">
        <v>45778</v>
      </c>
      <c r="B47" s="527">
        <f>'10+_UNIDADES_2025'!I$15</f>
        <v>293</v>
      </c>
      <c r="C47" s="528">
        <f t="shared" si="30"/>
        <v>-11.48036253776435</v>
      </c>
      <c r="E47" s="531">
        <v>45778</v>
      </c>
      <c r="F47" s="527">
        <f>'10+_UNIDADES_2025'!I$16</f>
        <v>130</v>
      </c>
      <c r="G47" s="528">
        <f t="shared" si="31"/>
        <v>7.4380165289256199</v>
      </c>
    </row>
    <row r="48" spans="1:16" s="319" customFormat="1" ht="15">
      <c r="A48" s="531">
        <v>45809</v>
      </c>
      <c r="B48" s="527">
        <f>'10+_UNIDADES_2025'!H$15</f>
        <v>283</v>
      </c>
      <c r="C48" s="528">
        <f t="shared" si="30"/>
        <v>-3.4129692832764507</v>
      </c>
      <c r="E48" s="531">
        <v>45809</v>
      </c>
      <c r="F48" s="527">
        <f>'10+_UNIDADES_2025'!H$16</f>
        <v>114</v>
      </c>
      <c r="G48" s="528">
        <f t="shared" si="31"/>
        <v>-12.307692307692308</v>
      </c>
    </row>
    <row r="49" spans="1:8" s="319" customFormat="1" ht="15">
      <c r="A49" s="772">
        <v>45839</v>
      </c>
      <c r="B49" s="758">
        <f>'10+_UNIDADES_2025'!G$15</f>
        <v>363</v>
      </c>
      <c r="C49" s="759">
        <f t="shared" si="30"/>
        <v>28.268551236749119</v>
      </c>
      <c r="E49" s="772">
        <v>45839</v>
      </c>
      <c r="F49" s="758">
        <f>'10+_UNIDADES_2025'!G$16</f>
        <v>131</v>
      </c>
      <c r="G49" s="759">
        <f t="shared" si="31"/>
        <v>14.912280701754385</v>
      </c>
    </row>
    <row r="50" spans="1:8" s="319" customFormat="1" ht="15">
      <c r="A50" s="772">
        <v>45870</v>
      </c>
      <c r="B50" s="758">
        <f>'10+_UNIDADES_2025'!F$15</f>
        <v>0</v>
      </c>
      <c r="C50" s="759">
        <f t="shared" ref="C50" si="32">((B50-B49)/B49)*100</f>
        <v>-100</v>
      </c>
      <c r="E50" s="772">
        <v>45870</v>
      </c>
      <c r="F50" s="758">
        <f>'10+_UNIDADES_2025'!F$16</f>
        <v>0</v>
      </c>
      <c r="G50" s="759">
        <f t="shared" ref="G50" si="33">((F50-F49)/F49)*100</f>
        <v>-100</v>
      </c>
    </row>
    <row r="51" spans="1:8" s="319" customFormat="1" ht="15">
      <c r="A51" s="772">
        <v>45901</v>
      </c>
      <c r="B51" s="758">
        <f>'10+_UNIDADES_2025'!E$15</f>
        <v>0</v>
      </c>
      <c r="C51" s="759" t="e">
        <f t="shared" ref="C51:C53" si="34">((B51-B50)/B50)*100</f>
        <v>#DIV/0!</v>
      </c>
      <c r="E51" s="772">
        <v>45901</v>
      </c>
      <c r="F51" s="758">
        <f>'10+_UNIDADES_2025'!E$16</f>
        <v>0</v>
      </c>
      <c r="G51" s="759" t="e">
        <f t="shared" ref="G51:G53" si="35">((F51-F50)/F50)*100</f>
        <v>#DIV/0!</v>
      </c>
    </row>
    <row r="52" spans="1:8" ht="15">
      <c r="A52" s="772">
        <v>45931</v>
      </c>
      <c r="B52" s="758">
        <f>'10+_UNIDADES_2025'!D$15</f>
        <v>0</v>
      </c>
      <c r="C52" s="759" t="e">
        <f t="shared" si="34"/>
        <v>#DIV/0!</v>
      </c>
      <c r="D52" s="319"/>
      <c r="E52" s="772">
        <v>45931</v>
      </c>
      <c r="F52" s="758">
        <f>'10+_UNIDADES_2025'!D$16</f>
        <v>0</v>
      </c>
      <c r="G52" s="759" t="e">
        <f t="shared" si="35"/>
        <v>#DIV/0!</v>
      </c>
      <c r="H52" s="319"/>
    </row>
    <row r="53" spans="1:8" s="319" customFormat="1" ht="15">
      <c r="A53" s="772">
        <v>45962</v>
      </c>
      <c r="B53" s="758">
        <f>'10+_UNIDADES_2025'!C$15</f>
        <v>0</v>
      </c>
      <c r="C53" s="759" t="e">
        <f t="shared" si="34"/>
        <v>#DIV/0!</v>
      </c>
      <c r="E53" s="772">
        <v>45962</v>
      </c>
      <c r="F53" s="758">
        <f>'10+_UNIDADES_2025'!C$16</f>
        <v>0</v>
      </c>
      <c r="G53" s="759" t="e">
        <f t="shared" si="35"/>
        <v>#DIV/0!</v>
      </c>
    </row>
    <row r="54" spans="1:8" s="319" customFormat="1" ht="15.75" thickBot="1">
      <c r="A54" s="773">
        <v>45992</v>
      </c>
      <c r="B54" s="760">
        <f>'10+_UNIDADES_2025'!B$15</f>
        <v>0</v>
      </c>
      <c r="C54" s="761" t="e">
        <f t="shared" ref="C54" si="36">((B54-B53)/B53)*100</f>
        <v>#DIV/0!</v>
      </c>
      <c r="E54" s="773">
        <v>45992</v>
      </c>
      <c r="F54" s="760">
        <f>'10+_UNIDADES_2025'!B$16</f>
        <v>0</v>
      </c>
      <c r="G54" s="761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>
      <selection activeCell="W4" sqref="W4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</row>
    <row r="2" spans="1:15" ht="15">
      <c r="A2" s="1" t="s">
        <v>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566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43" t="s">
        <v>311</v>
      </c>
      <c r="B6" s="836">
        <v>45839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34" t="s">
        <v>314</v>
      </c>
      <c r="B7" s="837">
        <v>744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35" t="s">
        <v>326</v>
      </c>
      <c r="B8" s="838">
        <v>631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35" t="s">
        <v>327</v>
      </c>
      <c r="B9" s="838">
        <v>461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35" t="s">
        <v>295</v>
      </c>
      <c r="B10" s="838">
        <v>428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35" t="s">
        <v>324</v>
      </c>
      <c r="B11" s="838">
        <v>363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35" t="s">
        <v>323</v>
      </c>
      <c r="B12" s="838">
        <v>304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35" t="s">
        <v>319</v>
      </c>
      <c r="B13" s="838">
        <v>302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35" t="s">
        <v>331</v>
      </c>
      <c r="B14" s="838">
        <v>255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35" t="s">
        <v>213</v>
      </c>
      <c r="B15" s="838">
        <v>241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35" t="s">
        <v>312</v>
      </c>
      <c r="B16" s="838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08" t="s">
        <v>8</v>
      </c>
      <c r="B17" s="570">
        <f>SUM(B7:B16)</f>
        <v>3860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19" customFormat="1" ht="15">
      <c r="A18" s="1043"/>
      <c r="B18" s="1042"/>
    </row>
    <row r="19" spans="1:31" s="319" customFormat="1" ht="45">
      <c r="A19" s="942" t="s">
        <v>374</v>
      </c>
      <c r="B19" s="1014"/>
    </row>
    <row r="20" spans="1:31" s="319" customFormat="1" ht="15.75" customHeight="1">
      <c r="A20" s="839"/>
      <c r="B20" s="840"/>
    </row>
    <row r="21" spans="1:31" s="319" customFormat="1">
      <c r="A21" s="1047"/>
      <c r="B21" s="1014"/>
    </row>
    <row r="22" spans="1:31" s="326" customFormat="1" ht="15" customHeight="1">
      <c r="A22" s="1015"/>
      <c r="B22" s="326" t="str">
        <f>A7</f>
        <v>Companhia de Engenharia de Tráfego</v>
      </c>
      <c r="C22" s="326" t="str">
        <f>A8</f>
        <v>Secretaria Municipal da Saúde</v>
      </c>
      <c r="D22" s="326" t="str">
        <f>A9</f>
        <v>Secretaria Municipal de Assistência e Desenvolvimento Social</v>
      </c>
      <c r="E22" s="326" t="str">
        <f>A10</f>
        <v>Secretaria Municipal das Subprefeituras</v>
      </c>
      <c r="F22" s="326" t="str">
        <f>A11</f>
        <v>Secretaria Municipal da Fazenda</v>
      </c>
      <c r="G22" s="326" t="str">
        <f>A12</f>
        <v>Secretaria Executiva de Limpeza Urbana</v>
      </c>
      <c r="H22" s="326" t="str">
        <f>A13</f>
        <v>São Paulo Transportes</v>
      </c>
      <c r="I22" s="326" t="str">
        <f>A14</f>
        <v>Secretaria Municipal de Educação</v>
      </c>
      <c r="J22" s="326" t="str">
        <f>A15</f>
        <v>Órgão externo</v>
      </c>
      <c r="K22" s="326" t="str">
        <f>A16</f>
        <v>Agência Reguladora de Serviços Públicos do Município</v>
      </c>
      <c r="L22" s="326" t="s">
        <v>8</v>
      </c>
    </row>
    <row r="23" spans="1:31" s="326" customFormat="1">
      <c r="A23" s="329"/>
      <c r="B23" s="326">
        <f>B7</f>
        <v>744</v>
      </c>
      <c r="C23" s="326">
        <f>B8</f>
        <v>631</v>
      </c>
      <c r="D23" s="326">
        <f>B9</f>
        <v>461</v>
      </c>
      <c r="E23" s="326">
        <f>B10</f>
        <v>428</v>
      </c>
      <c r="F23" s="326">
        <f>B11</f>
        <v>363</v>
      </c>
      <c r="G23" s="326">
        <f>B12</f>
        <v>304</v>
      </c>
      <c r="H23" s="326">
        <f>B13</f>
        <v>302</v>
      </c>
      <c r="I23" s="326">
        <f>B14</f>
        <v>255</v>
      </c>
      <c r="J23" s="326">
        <f>B15</f>
        <v>241</v>
      </c>
      <c r="K23" s="326">
        <f>B16</f>
        <v>131</v>
      </c>
      <c r="L23" s="330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334"/>
      <c r="L24" s="330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 ht="15">
      <c r="A25" s="329"/>
      <c r="K25" s="326">
        <v>300</v>
      </c>
      <c r="L25" s="636">
        <f>UNIDADES!G71</f>
        <v>5740</v>
      </c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19" customFormat="1" ht="15">
      <c r="B26" s="323"/>
      <c r="H26" s="377"/>
      <c r="S26" s="322"/>
      <c r="T26" s="323"/>
      <c r="U26" s="323"/>
      <c r="V26" s="323"/>
      <c r="W26" s="323"/>
      <c r="X26" s="323"/>
      <c r="Y26" s="323"/>
      <c r="Z26" s="320"/>
      <c r="AA26" s="323"/>
      <c r="AB26" s="323"/>
      <c r="AC26" s="323"/>
      <c r="AD26" s="323"/>
      <c r="AE26" s="324"/>
    </row>
    <row r="27" spans="1:31" s="319" customFormat="1">
      <c r="B27" s="323"/>
      <c r="S27" s="322"/>
      <c r="T27" s="323"/>
      <c r="U27" s="323"/>
      <c r="V27" s="323"/>
      <c r="W27" s="323"/>
      <c r="X27" s="323"/>
      <c r="Y27" s="323"/>
      <c r="Z27" s="320"/>
      <c r="AA27" s="323"/>
      <c r="AB27" s="323"/>
      <c r="AC27" s="323"/>
      <c r="AD27" s="323"/>
      <c r="AE27" s="324"/>
    </row>
    <row r="28" spans="1:31" s="319" customFormat="1">
      <c r="B28" s="323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B29" s="323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B30" s="323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B31" s="323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B32" s="323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B33" s="323"/>
    </row>
    <row r="34" spans="1:28" s="319" customFormat="1">
      <c r="B34" s="323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2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1" t="s">
        <v>3</v>
      </c>
      <c r="B1" s="73"/>
      <c r="C1" s="73"/>
      <c r="D1" s="73"/>
      <c r="E1" s="74"/>
      <c r="F1" s="95"/>
      <c r="G1" s="95"/>
    </row>
    <row r="2" spans="1:16">
      <c r="A2" s="96" t="s">
        <v>4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41" t="s">
        <v>378</v>
      </c>
      <c r="B4" s="113">
        <v>45992</v>
      </c>
      <c r="C4" s="114">
        <v>45962</v>
      </c>
      <c r="D4" s="115">
        <v>45931</v>
      </c>
      <c r="E4" s="113">
        <v>45901</v>
      </c>
      <c r="F4" s="114">
        <v>45870</v>
      </c>
      <c r="G4" s="115">
        <v>45839</v>
      </c>
      <c r="H4" s="113">
        <v>45809</v>
      </c>
      <c r="I4" s="113">
        <v>45778</v>
      </c>
      <c r="J4" s="113">
        <v>45748</v>
      </c>
      <c r="K4" s="113">
        <v>45717</v>
      </c>
      <c r="L4" s="113">
        <v>45689</v>
      </c>
      <c r="M4" s="114">
        <v>45658</v>
      </c>
      <c r="N4" s="67" t="s">
        <v>8</v>
      </c>
      <c r="O4" s="67" t="s">
        <v>9</v>
      </c>
      <c r="P4" s="116" t="s">
        <v>379</v>
      </c>
    </row>
    <row r="5" spans="1:16">
      <c r="A5" s="842" t="s">
        <v>380</v>
      </c>
      <c r="B5" s="801"/>
      <c r="C5" s="794"/>
      <c r="D5" s="794"/>
      <c r="E5" s="794"/>
      <c r="F5" s="794"/>
      <c r="G5" s="794">
        <v>31</v>
      </c>
      <c r="H5" s="794">
        <v>23</v>
      </c>
      <c r="I5" s="794">
        <v>29</v>
      </c>
      <c r="J5" s="794">
        <v>36</v>
      </c>
      <c r="K5" s="802">
        <v>33</v>
      </c>
      <c r="L5" s="794">
        <v>34</v>
      </c>
      <c r="M5" s="845">
        <v>18</v>
      </c>
      <c r="N5" s="846">
        <f>SUM(B5:M5)</f>
        <v>204</v>
      </c>
      <c r="O5" s="847">
        <f>AVERAGE(B5:M5)</f>
        <v>29.142857142857142</v>
      </c>
      <c r="P5" s="848">
        <f>N5/$N$37*100</f>
        <v>2.3168654173764907</v>
      </c>
    </row>
    <row r="6" spans="1:16">
      <c r="A6" s="843" t="s">
        <v>381</v>
      </c>
      <c r="B6" s="805"/>
      <c r="C6" s="802"/>
      <c r="D6" s="802"/>
      <c r="E6" s="802"/>
      <c r="F6" s="802"/>
      <c r="G6" s="802">
        <v>57</v>
      </c>
      <c r="H6" s="802">
        <v>52</v>
      </c>
      <c r="I6" s="802">
        <v>68</v>
      </c>
      <c r="J6" s="802">
        <v>162</v>
      </c>
      <c r="K6" s="802">
        <v>98</v>
      </c>
      <c r="L6" s="802">
        <v>74</v>
      </c>
      <c r="M6" s="849">
        <v>58</v>
      </c>
      <c r="N6" s="850">
        <f t="shared" ref="N6:N36" si="0">SUM(B6:M6)</f>
        <v>569</v>
      </c>
      <c r="O6" s="851">
        <f t="shared" ref="O6:O37" si="1">AVERAGE(B6:M6)</f>
        <v>81.285714285714292</v>
      </c>
      <c r="P6" s="852">
        <f t="shared" ref="P6:P36" si="2">N6/$N$37*100</f>
        <v>6.462237365133447</v>
      </c>
    </row>
    <row r="7" spans="1:16">
      <c r="A7" s="843" t="s">
        <v>382</v>
      </c>
      <c r="B7" s="805"/>
      <c r="C7" s="802"/>
      <c r="D7" s="802"/>
      <c r="E7" s="802"/>
      <c r="F7" s="802"/>
      <c r="G7" s="802">
        <v>47</v>
      </c>
      <c r="H7" s="802">
        <v>62</v>
      </c>
      <c r="I7" s="802">
        <v>53</v>
      </c>
      <c r="J7" s="802">
        <v>42</v>
      </c>
      <c r="K7" s="802">
        <v>48</v>
      </c>
      <c r="L7" s="802">
        <v>54</v>
      </c>
      <c r="M7" s="849">
        <v>54</v>
      </c>
      <c r="N7" s="850">
        <f t="shared" si="0"/>
        <v>360</v>
      </c>
      <c r="O7" s="851">
        <f t="shared" si="1"/>
        <v>51.428571428571431</v>
      </c>
      <c r="P7" s="852">
        <f t="shared" si="2"/>
        <v>4.0885860306643949</v>
      </c>
    </row>
    <row r="8" spans="1:16">
      <c r="A8" s="843" t="s">
        <v>383</v>
      </c>
      <c r="B8" s="805"/>
      <c r="C8" s="802"/>
      <c r="D8" s="802"/>
      <c r="E8" s="802"/>
      <c r="F8" s="802"/>
      <c r="G8" s="802">
        <v>38</v>
      </c>
      <c r="H8" s="802">
        <v>32</v>
      </c>
      <c r="I8" s="802">
        <v>38</v>
      </c>
      <c r="J8" s="802">
        <v>38</v>
      </c>
      <c r="K8" s="802">
        <v>43</v>
      </c>
      <c r="L8" s="802">
        <v>46</v>
      </c>
      <c r="M8" s="849">
        <v>39</v>
      </c>
      <c r="N8" s="850">
        <f t="shared" si="0"/>
        <v>274</v>
      </c>
      <c r="O8" s="851">
        <f t="shared" si="1"/>
        <v>39.142857142857146</v>
      </c>
      <c r="P8" s="852">
        <f t="shared" si="2"/>
        <v>3.111868256672345</v>
      </c>
    </row>
    <row r="9" spans="1:16">
      <c r="A9" s="843" t="s">
        <v>384</v>
      </c>
      <c r="B9" s="805"/>
      <c r="C9" s="802"/>
      <c r="D9" s="802"/>
      <c r="E9" s="802"/>
      <c r="F9" s="802"/>
      <c r="G9" s="802">
        <v>24</v>
      </c>
      <c r="H9" s="802">
        <v>25</v>
      </c>
      <c r="I9" s="802">
        <v>37</v>
      </c>
      <c r="J9" s="802">
        <v>34</v>
      </c>
      <c r="K9" s="802">
        <v>41</v>
      </c>
      <c r="L9" s="802">
        <v>34</v>
      </c>
      <c r="M9" s="849">
        <v>40</v>
      </c>
      <c r="N9" s="850">
        <f t="shared" si="0"/>
        <v>235</v>
      </c>
      <c r="O9" s="851">
        <f t="shared" si="1"/>
        <v>33.571428571428569</v>
      </c>
      <c r="P9" s="852">
        <f t="shared" si="2"/>
        <v>2.668938103350369</v>
      </c>
    </row>
    <row r="10" spans="1:16">
      <c r="A10" s="843" t="s">
        <v>385</v>
      </c>
      <c r="B10" s="805"/>
      <c r="C10" s="802"/>
      <c r="D10" s="802"/>
      <c r="E10" s="802"/>
      <c r="F10" s="802"/>
      <c r="G10" s="802">
        <v>29</v>
      </c>
      <c r="H10" s="802">
        <v>23</v>
      </c>
      <c r="I10" s="802">
        <v>42</v>
      </c>
      <c r="J10" s="802">
        <v>28</v>
      </c>
      <c r="K10" s="802">
        <v>41</v>
      </c>
      <c r="L10" s="802">
        <v>35</v>
      </c>
      <c r="M10" s="849">
        <v>22</v>
      </c>
      <c r="N10" s="850">
        <f t="shared" si="0"/>
        <v>220</v>
      </c>
      <c r="O10" s="851">
        <f t="shared" si="1"/>
        <v>31.428571428571427</v>
      </c>
      <c r="P10" s="852">
        <f t="shared" si="2"/>
        <v>2.4985803520726857</v>
      </c>
    </row>
    <row r="11" spans="1:16">
      <c r="A11" s="843" t="s">
        <v>386</v>
      </c>
      <c r="B11" s="805"/>
      <c r="C11" s="802"/>
      <c r="D11" s="802"/>
      <c r="E11" s="802"/>
      <c r="F11" s="802"/>
      <c r="G11" s="802">
        <v>4</v>
      </c>
      <c r="H11" s="802">
        <v>8</v>
      </c>
      <c r="I11" s="802">
        <v>6</v>
      </c>
      <c r="J11" s="802">
        <v>6</v>
      </c>
      <c r="K11" s="802">
        <v>5</v>
      </c>
      <c r="L11" s="802">
        <v>9</v>
      </c>
      <c r="M11" s="849">
        <v>8</v>
      </c>
      <c r="N11" s="850">
        <f t="shared" si="0"/>
        <v>46</v>
      </c>
      <c r="O11" s="851">
        <f t="shared" si="1"/>
        <v>6.5714285714285712</v>
      </c>
      <c r="P11" s="852">
        <f t="shared" si="2"/>
        <v>0.52243043725156169</v>
      </c>
    </row>
    <row r="12" spans="1:16">
      <c r="A12" s="843" t="s">
        <v>387</v>
      </c>
      <c r="B12" s="805"/>
      <c r="C12" s="802"/>
      <c r="D12" s="802"/>
      <c r="E12" s="802"/>
      <c r="F12" s="802"/>
      <c r="G12" s="802">
        <v>7</v>
      </c>
      <c r="H12" s="802">
        <v>8</v>
      </c>
      <c r="I12" s="802">
        <v>10</v>
      </c>
      <c r="J12" s="802">
        <v>12</v>
      </c>
      <c r="K12" s="802">
        <v>10</v>
      </c>
      <c r="L12" s="802">
        <v>13</v>
      </c>
      <c r="M12" s="849">
        <v>10</v>
      </c>
      <c r="N12" s="850">
        <f t="shared" si="0"/>
        <v>70</v>
      </c>
      <c r="O12" s="851">
        <f t="shared" si="1"/>
        <v>10</v>
      </c>
      <c r="P12" s="852">
        <f t="shared" si="2"/>
        <v>0.79500283929585458</v>
      </c>
    </row>
    <row r="13" spans="1:16">
      <c r="A13" s="843" t="s">
        <v>388</v>
      </c>
      <c r="B13" s="805"/>
      <c r="C13" s="802"/>
      <c r="D13" s="802"/>
      <c r="E13" s="802"/>
      <c r="F13" s="802"/>
      <c r="G13" s="802">
        <v>26</v>
      </c>
      <c r="H13" s="802">
        <v>13</v>
      </c>
      <c r="I13" s="802">
        <v>17</v>
      </c>
      <c r="J13" s="802">
        <v>17</v>
      </c>
      <c r="K13" s="802">
        <v>20</v>
      </c>
      <c r="L13" s="802">
        <v>29</v>
      </c>
      <c r="M13" s="849">
        <v>19</v>
      </c>
      <c r="N13" s="850">
        <f t="shared" si="0"/>
        <v>141</v>
      </c>
      <c r="O13" s="851">
        <f t="shared" si="1"/>
        <v>20.142857142857142</v>
      </c>
      <c r="P13" s="852">
        <f t="shared" si="2"/>
        <v>1.6013628620102214</v>
      </c>
    </row>
    <row r="14" spans="1:16">
      <c r="A14" s="843" t="s">
        <v>389</v>
      </c>
      <c r="B14" s="805"/>
      <c r="C14" s="802"/>
      <c r="D14" s="802"/>
      <c r="E14" s="802"/>
      <c r="F14" s="802"/>
      <c r="G14" s="802">
        <v>25</v>
      </c>
      <c r="H14" s="802">
        <v>13</v>
      </c>
      <c r="I14" s="802">
        <v>12</v>
      </c>
      <c r="J14" s="802">
        <v>12</v>
      </c>
      <c r="K14" s="802">
        <v>22</v>
      </c>
      <c r="L14" s="802">
        <v>14</v>
      </c>
      <c r="M14" s="849">
        <v>15</v>
      </c>
      <c r="N14" s="850">
        <f t="shared" si="0"/>
        <v>113</v>
      </c>
      <c r="O14" s="851">
        <f t="shared" si="1"/>
        <v>16.142857142857142</v>
      </c>
      <c r="P14" s="852">
        <f t="shared" si="2"/>
        <v>1.2833617262918797</v>
      </c>
    </row>
    <row r="15" spans="1:16">
      <c r="A15" s="843" t="s">
        <v>390</v>
      </c>
      <c r="B15" s="805"/>
      <c r="C15" s="802"/>
      <c r="D15" s="802"/>
      <c r="E15" s="802"/>
      <c r="F15" s="802"/>
      <c r="G15" s="802">
        <v>59</v>
      </c>
      <c r="H15" s="802">
        <v>58</v>
      </c>
      <c r="I15" s="802">
        <v>71</v>
      </c>
      <c r="J15" s="802">
        <v>95</v>
      </c>
      <c r="K15" s="802">
        <v>53</v>
      </c>
      <c r="L15" s="802">
        <v>66</v>
      </c>
      <c r="M15" s="849">
        <v>74</v>
      </c>
      <c r="N15" s="850">
        <f t="shared" si="0"/>
        <v>476</v>
      </c>
      <c r="O15" s="851">
        <f t="shared" si="1"/>
        <v>68</v>
      </c>
      <c r="P15" s="852">
        <f t="shared" si="2"/>
        <v>5.4060193072118112</v>
      </c>
    </row>
    <row r="16" spans="1:16">
      <c r="A16" s="843" t="s">
        <v>391</v>
      </c>
      <c r="B16" s="805"/>
      <c r="C16" s="802"/>
      <c r="D16" s="802"/>
      <c r="E16" s="802"/>
      <c r="F16" s="802"/>
      <c r="G16" s="802">
        <v>23</v>
      </c>
      <c r="H16" s="802">
        <v>25</v>
      </c>
      <c r="I16" s="802">
        <v>40</v>
      </c>
      <c r="J16" s="802">
        <v>24</v>
      </c>
      <c r="K16" s="802">
        <v>22</v>
      </c>
      <c r="L16" s="802">
        <v>21</v>
      </c>
      <c r="M16" s="849">
        <v>28</v>
      </c>
      <c r="N16" s="850">
        <f t="shared" si="0"/>
        <v>183</v>
      </c>
      <c r="O16" s="851">
        <f t="shared" si="1"/>
        <v>26.142857142857142</v>
      </c>
      <c r="P16" s="852">
        <f t="shared" si="2"/>
        <v>2.0783645655877341</v>
      </c>
    </row>
    <row r="17" spans="1:20">
      <c r="A17" s="843" t="s">
        <v>392</v>
      </c>
      <c r="B17" s="805"/>
      <c r="C17" s="802"/>
      <c r="D17" s="802"/>
      <c r="E17" s="802"/>
      <c r="F17" s="802"/>
      <c r="G17" s="802">
        <v>55</v>
      </c>
      <c r="H17" s="802">
        <v>35</v>
      </c>
      <c r="I17" s="802">
        <v>58</v>
      </c>
      <c r="J17" s="802">
        <v>51</v>
      </c>
      <c r="K17" s="802">
        <v>53</v>
      </c>
      <c r="L17" s="802">
        <v>58</v>
      </c>
      <c r="M17" s="849">
        <v>68</v>
      </c>
      <c r="N17" s="850">
        <f t="shared" si="0"/>
        <v>378</v>
      </c>
      <c r="O17" s="851">
        <f t="shared" si="1"/>
        <v>54</v>
      </c>
      <c r="P17" s="852">
        <f t="shared" si="2"/>
        <v>4.2930153321976157</v>
      </c>
    </row>
    <row r="18" spans="1:20">
      <c r="A18" s="843" t="s">
        <v>393</v>
      </c>
      <c r="B18" s="805"/>
      <c r="C18" s="802"/>
      <c r="D18" s="802"/>
      <c r="E18" s="802"/>
      <c r="F18" s="802"/>
      <c r="G18" s="802">
        <v>10</v>
      </c>
      <c r="H18" s="802">
        <v>8</v>
      </c>
      <c r="I18" s="802">
        <v>15</v>
      </c>
      <c r="J18" s="802">
        <v>22</v>
      </c>
      <c r="K18" s="802">
        <v>18</v>
      </c>
      <c r="L18" s="802">
        <v>32</v>
      </c>
      <c r="M18" s="849">
        <v>26</v>
      </c>
      <c r="N18" s="850">
        <f t="shared" si="0"/>
        <v>131</v>
      </c>
      <c r="O18" s="851">
        <f t="shared" si="1"/>
        <v>18.714285714285715</v>
      </c>
      <c r="P18" s="852">
        <f t="shared" si="2"/>
        <v>1.4877910278250994</v>
      </c>
    </row>
    <row r="19" spans="1:20">
      <c r="A19" s="843" t="s">
        <v>394</v>
      </c>
      <c r="B19" s="805"/>
      <c r="C19" s="802"/>
      <c r="D19" s="802"/>
      <c r="E19" s="802"/>
      <c r="F19" s="802"/>
      <c r="G19" s="802">
        <v>39</v>
      </c>
      <c r="H19" s="802">
        <v>31</v>
      </c>
      <c r="I19" s="802">
        <v>42</v>
      </c>
      <c r="J19" s="802">
        <v>30</v>
      </c>
      <c r="K19" s="802">
        <v>37</v>
      </c>
      <c r="L19" s="802">
        <v>41</v>
      </c>
      <c r="M19" s="849">
        <v>40</v>
      </c>
      <c r="N19" s="850">
        <f t="shared" si="0"/>
        <v>260</v>
      </c>
      <c r="O19" s="851">
        <f t="shared" si="1"/>
        <v>37.142857142857146</v>
      </c>
      <c r="P19" s="852">
        <f t="shared" si="2"/>
        <v>2.9528676888131744</v>
      </c>
      <c r="Q19" s="80"/>
      <c r="T19" s="77"/>
    </row>
    <row r="20" spans="1:20">
      <c r="A20" s="843" t="s">
        <v>395</v>
      </c>
      <c r="B20" s="805"/>
      <c r="C20" s="802"/>
      <c r="D20" s="802"/>
      <c r="E20" s="802"/>
      <c r="F20" s="802"/>
      <c r="G20" s="802">
        <v>73</v>
      </c>
      <c r="H20" s="802">
        <v>45</v>
      </c>
      <c r="I20" s="802">
        <v>65</v>
      </c>
      <c r="J20" s="802">
        <v>82</v>
      </c>
      <c r="K20" s="802">
        <v>74</v>
      </c>
      <c r="L20" s="802">
        <v>73</v>
      </c>
      <c r="M20" s="849">
        <v>66</v>
      </c>
      <c r="N20" s="850">
        <f t="shared" si="0"/>
        <v>478</v>
      </c>
      <c r="O20" s="851">
        <f t="shared" si="1"/>
        <v>68.285714285714292</v>
      </c>
      <c r="P20" s="852">
        <f t="shared" si="2"/>
        <v>5.4287336740488357</v>
      </c>
      <c r="Q20" s="80"/>
      <c r="T20" s="77"/>
    </row>
    <row r="21" spans="1:20">
      <c r="A21" s="843" t="s">
        <v>396</v>
      </c>
      <c r="B21" s="805"/>
      <c r="C21" s="802"/>
      <c r="D21" s="802"/>
      <c r="E21" s="802"/>
      <c r="F21" s="802"/>
      <c r="G21" s="802">
        <v>19</v>
      </c>
      <c r="H21" s="802">
        <v>21</v>
      </c>
      <c r="I21" s="802">
        <v>34</v>
      </c>
      <c r="J21" s="802">
        <v>31</v>
      </c>
      <c r="K21" s="802">
        <v>30</v>
      </c>
      <c r="L21" s="802">
        <v>30</v>
      </c>
      <c r="M21" s="849">
        <v>21</v>
      </c>
      <c r="N21" s="850">
        <f t="shared" si="0"/>
        <v>186</v>
      </c>
      <c r="O21" s="851">
        <f t="shared" si="1"/>
        <v>26.571428571428573</v>
      </c>
      <c r="P21" s="852">
        <f t="shared" si="2"/>
        <v>2.1124361158432707</v>
      </c>
      <c r="Q21" s="80"/>
      <c r="T21" s="77"/>
    </row>
    <row r="22" spans="1:20">
      <c r="A22" s="843" t="s">
        <v>397</v>
      </c>
      <c r="B22" s="805"/>
      <c r="C22" s="802"/>
      <c r="D22" s="802"/>
      <c r="E22" s="802"/>
      <c r="F22" s="802"/>
      <c r="G22" s="802">
        <v>54</v>
      </c>
      <c r="H22" s="802">
        <v>51</v>
      </c>
      <c r="I22" s="802">
        <v>66</v>
      </c>
      <c r="J22" s="802">
        <v>60</v>
      </c>
      <c r="K22" s="802">
        <v>51</v>
      </c>
      <c r="L22" s="802">
        <v>52</v>
      </c>
      <c r="M22" s="849">
        <v>65</v>
      </c>
      <c r="N22" s="850">
        <f t="shared" si="0"/>
        <v>399</v>
      </c>
      <c r="O22" s="851">
        <f t="shared" si="1"/>
        <v>57</v>
      </c>
      <c r="P22" s="852">
        <f t="shared" si="2"/>
        <v>4.5315161839863709</v>
      </c>
      <c r="Q22" s="80"/>
      <c r="T22" s="77"/>
    </row>
    <row r="23" spans="1:20">
      <c r="A23" s="843" t="s">
        <v>398</v>
      </c>
      <c r="B23" s="805"/>
      <c r="C23" s="802"/>
      <c r="D23" s="802"/>
      <c r="E23" s="802"/>
      <c r="F23" s="802"/>
      <c r="G23" s="802">
        <v>9</v>
      </c>
      <c r="H23" s="802">
        <v>6</v>
      </c>
      <c r="I23" s="802">
        <v>11</v>
      </c>
      <c r="J23" s="802">
        <v>46</v>
      </c>
      <c r="K23" s="802">
        <v>14</v>
      </c>
      <c r="L23" s="802">
        <v>25</v>
      </c>
      <c r="M23" s="849">
        <v>12</v>
      </c>
      <c r="N23" s="850">
        <f t="shared" si="0"/>
        <v>123</v>
      </c>
      <c r="O23" s="851">
        <f t="shared" si="1"/>
        <v>17.571428571428573</v>
      </c>
      <c r="P23" s="852">
        <f t="shared" si="2"/>
        <v>1.3969335604770017</v>
      </c>
      <c r="Q23" s="80"/>
      <c r="T23" s="77"/>
    </row>
    <row r="24" spans="1:20">
      <c r="A24" s="843" t="s">
        <v>399</v>
      </c>
      <c r="B24" s="805"/>
      <c r="C24" s="802"/>
      <c r="D24" s="802"/>
      <c r="E24" s="802"/>
      <c r="F24" s="802"/>
      <c r="G24" s="802">
        <v>69</v>
      </c>
      <c r="H24" s="802">
        <v>49</v>
      </c>
      <c r="I24" s="802">
        <v>58</v>
      </c>
      <c r="J24" s="802">
        <v>58</v>
      </c>
      <c r="K24" s="802">
        <v>57</v>
      </c>
      <c r="L24" s="802">
        <v>65</v>
      </c>
      <c r="M24" s="849">
        <v>70</v>
      </c>
      <c r="N24" s="850">
        <f t="shared" si="0"/>
        <v>426</v>
      </c>
      <c r="O24" s="851">
        <f t="shared" si="1"/>
        <v>60.857142857142854</v>
      </c>
      <c r="P24" s="852">
        <f t="shared" si="2"/>
        <v>4.8381601362862003</v>
      </c>
      <c r="Q24" s="80"/>
      <c r="T24" s="77"/>
    </row>
    <row r="25" spans="1:20">
      <c r="A25" s="843" t="s">
        <v>400</v>
      </c>
      <c r="B25" s="805"/>
      <c r="C25" s="802"/>
      <c r="D25" s="802"/>
      <c r="E25" s="802"/>
      <c r="F25" s="802"/>
      <c r="G25" s="802">
        <v>5</v>
      </c>
      <c r="H25" s="802">
        <v>6</v>
      </c>
      <c r="I25" s="802">
        <v>6</v>
      </c>
      <c r="J25" s="802">
        <v>7</v>
      </c>
      <c r="K25" s="802">
        <v>5</v>
      </c>
      <c r="L25" s="802">
        <v>7</v>
      </c>
      <c r="M25" s="849">
        <v>8</v>
      </c>
      <c r="N25" s="850">
        <f t="shared" si="0"/>
        <v>44</v>
      </c>
      <c r="O25" s="851">
        <f t="shared" si="1"/>
        <v>6.2857142857142856</v>
      </c>
      <c r="P25" s="852">
        <f t="shared" si="2"/>
        <v>0.49971607041453719</v>
      </c>
      <c r="Q25" s="80"/>
      <c r="T25" s="77"/>
    </row>
    <row r="26" spans="1:20">
      <c r="A26" s="843" t="s">
        <v>401</v>
      </c>
      <c r="B26" s="805"/>
      <c r="C26" s="802"/>
      <c r="D26" s="802"/>
      <c r="E26" s="802"/>
      <c r="F26" s="802"/>
      <c r="G26" s="802">
        <v>46</v>
      </c>
      <c r="H26" s="802">
        <v>54</v>
      </c>
      <c r="I26" s="802">
        <v>67</v>
      </c>
      <c r="J26" s="802">
        <v>64</v>
      </c>
      <c r="K26" s="802">
        <v>37</v>
      </c>
      <c r="L26" s="802">
        <v>50</v>
      </c>
      <c r="M26" s="849">
        <v>55</v>
      </c>
      <c r="N26" s="850">
        <f t="shared" si="0"/>
        <v>373</v>
      </c>
      <c r="O26" s="851">
        <f t="shared" si="1"/>
        <v>53.285714285714285</v>
      </c>
      <c r="P26" s="852">
        <f t="shared" si="2"/>
        <v>4.2362294151050541</v>
      </c>
      <c r="Q26" s="80"/>
      <c r="T26" s="77"/>
    </row>
    <row r="27" spans="1:20">
      <c r="A27" s="843" t="s">
        <v>402</v>
      </c>
      <c r="B27" s="805"/>
      <c r="C27" s="802"/>
      <c r="D27" s="802"/>
      <c r="E27" s="802"/>
      <c r="F27" s="802"/>
      <c r="G27" s="802">
        <v>52</v>
      </c>
      <c r="H27" s="802">
        <v>62</v>
      </c>
      <c r="I27" s="802">
        <v>51</v>
      </c>
      <c r="J27" s="802">
        <v>74</v>
      </c>
      <c r="K27" s="802">
        <v>82</v>
      </c>
      <c r="L27" s="802">
        <v>75</v>
      </c>
      <c r="M27" s="849">
        <v>65</v>
      </c>
      <c r="N27" s="850">
        <f t="shared" si="0"/>
        <v>461</v>
      </c>
      <c r="O27" s="851">
        <f t="shared" si="1"/>
        <v>65.857142857142861</v>
      </c>
      <c r="P27" s="852">
        <f t="shared" si="2"/>
        <v>5.2356615559341284</v>
      </c>
      <c r="Q27" s="80"/>
      <c r="T27" s="77"/>
    </row>
    <row r="28" spans="1:20">
      <c r="A28" s="843" t="s">
        <v>403</v>
      </c>
      <c r="B28" s="805"/>
      <c r="C28" s="802"/>
      <c r="D28" s="802"/>
      <c r="E28" s="802"/>
      <c r="F28" s="802"/>
      <c r="G28" s="802">
        <v>44</v>
      </c>
      <c r="H28" s="802">
        <v>44</v>
      </c>
      <c r="I28" s="802">
        <v>64</v>
      </c>
      <c r="J28" s="802">
        <v>48</v>
      </c>
      <c r="K28" s="802">
        <v>60</v>
      </c>
      <c r="L28" s="802">
        <v>47</v>
      </c>
      <c r="M28" s="849">
        <v>58</v>
      </c>
      <c r="N28" s="850">
        <f t="shared" si="0"/>
        <v>365</v>
      </c>
      <c r="O28" s="851">
        <f t="shared" si="1"/>
        <v>52.142857142857146</v>
      </c>
      <c r="P28" s="852">
        <f t="shared" si="2"/>
        <v>4.1453719477569564</v>
      </c>
      <c r="Q28" s="80"/>
      <c r="T28" s="77"/>
    </row>
    <row r="29" spans="1:20">
      <c r="A29" s="843" t="s">
        <v>404</v>
      </c>
      <c r="B29" s="805"/>
      <c r="C29" s="802"/>
      <c r="D29" s="802"/>
      <c r="E29" s="802"/>
      <c r="F29" s="802"/>
      <c r="G29" s="802">
        <v>50</v>
      </c>
      <c r="H29" s="802">
        <v>44</v>
      </c>
      <c r="I29" s="802">
        <v>36</v>
      </c>
      <c r="J29" s="802">
        <v>47</v>
      </c>
      <c r="K29" s="802">
        <v>54</v>
      </c>
      <c r="L29" s="802">
        <v>44</v>
      </c>
      <c r="M29" s="849">
        <v>51</v>
      </c>
      <c r="N29" s="850">
        <f t="shared" si="0"/>
        <v>326</v>
      </c>
      <c r="O29" s="851">
        <f t="shared" si="1"/>
        <v>46.571428571428569</v>
      </c>
      <c r="P29" s="852">
        <f t="shared" si="2"/>
        <v>3.7024417944349803</v>
      </c>
      <c r="Q29" s="80"/>
      <c r="T29" s="77"/>
    </row>
    <row r="30" spans="1:20">
      <c r="A30" s="843" t="s">
        <v>405</v>
      </c>
      <c r="B30" s="805"/>
      <c r="C30" s="802"/>
      <c r="D30" s="802"/>
      <c r="E30" s="802"/>
      <c r="F30" s="802"/>
      <c r="G30" s="802">
        <v>19</v>
      </c>
      <c r="H30" s="802">
        <v>23</v>
      </c>
      <c r="I30" s="802">
        <v>34</v>
      </c>
      <c r="J30" s="802">
        <v>28</v>
      </c>
      <c r="K30" s="802">
        <v>27</v>
      </c>
      <c r="L30" s="802">
        <v>39</v>
      </c>
      <c r="M30" s="849">
        <v>38</v>
      </c>
      <c r="N30" s="850">
        <f t="shared" si="0"/>
        <v>208</v>
      </c>
      <c r="O30" s="851">
        <f t="shared" si="1"/>
        <v>29.714285714285715</v>
      </c>
      <c r="P30" s="852">
        <f t="shared" si="2"/>
        <v>2.3622941510505395</v>
      </c>
      <c r="Q30" s="80"/>
      <c r="T30" s="77"/>
    </row>
    <row r="31" spans="1:20">
      <c r="A31" s="843" t="s">
        <v>406</v>
      </c>
      <c r="B31" s="805"/>
      <c r="C31" s="802"/>
      <c r="D31" s="802"/>
      <c r="E31" s="802"/>
      <c r="F31" s="802"/>
      <c r="G31" s="802">
        <v>17</v>
      </c>
      <c r="H31" s="802">
        <v>14</v>
      </c>
      <c r="I31" s="802">
        <v>26</v>
      </c>
      <c r="J31" s="802">
        <v>15</v>
      </c>
      <c r="K31" s="802">
        <v>18</v>
      </c>
      <c r="L31" s="802">
        <v>13</v>
      </c>
      <c r="M31" s="849">
        <v>26</v>
      </c>
      <c r="N31" s="850">
        <f t="shared" si="0"/>
        <v>129</v>
      </c>
      <c r="O31" s="851">
        <f t="shared" si="1"/>
        <v>18.428571428571427</v>
      </c>
      <c r="P31" s="852">
        <f t="shared" si="2"/>
        <v>1.465076660988075</v>
      </c>
      <c r="Q31" s="80"/>
      <c r="T31" s="77"/>
    </row>
    <row r="32" spans="1:20">
      <c r="A32" s="843" t="s">
        <v>407</v>
      </c>
      <c r="B32" s="805"/>
      <c r="C32" s="802"/>
      <c r="D32" s="802"/>
      <c r="E32" s="802"/>
      <c r="F32" s="802"/>
      <c r="G32" s="802">
        <v>17</v>
      </c>
      <c r="H32" s="802">
        <v>27</v>
      </c>
      <c r="I32" s="802">
        <v>5</v>
      </c>
      <c r="J32" s="802">
        <v>13</v>
      </c>
      <c r="K32" s="802">
        <v>10</v>
      </c>
      <c r="L32" s="802">
        <v>12</v>
      </c>
      <c r="M32" s="849">
        <v>24</v>
      </c>
      <c r="N32" s="850">
        <f t="shared" si="0"/>
        <v>108</v>
      </c>
      <c r="O32" s="851">
        <f t="shared" si="1"/>
        <v>15.428571428571429</v>
      </c>
      <c r="P32" s="852">
        <f t="shared" si="2"/>
        <v>1.2265758091993186</v>
      </c>
      <c r="Q32" s="80"/>
      <c r="T32" s="77"/>
    </row>
    <row r="33" spans="1:20">
      <c r="A33" s="843" t="s">
        <v>408</v>
      </c>
      <c r="B33" s="805"/>
      <c r="C33" s="802"/>
      <c r="D33" s="802"/>
      <c r="E33" s="802"/>
      <c r="F33" s="802"/>
      <c r="G33" s="802">
        <v>88</v>
      </c>
      <c r="H33" s="802">
        <v>107</v>
      </c>
      <c r="I33" s="802">
        <v>139</v>
      </c>
      <c r="J33" s="802">
        <v>139</v>
      </c>
      <c r="K33" s="802">
        <v>109</v>
      </c>
      <c r="L33" s="802">
        <v>101</v>
      </c>
      <c r="M33" s="849">
        <v>78</v>
      </c>
      <c r="N33" s="850">
        <f t="shared" si="0"/>
        <v>761</v>
      </c>
      <c r="O33" s="851">
        <f t="shared" si="1"/>
        <v>108.71428571428571</v>
      </c>
      <c r="P33" s="852">
        <f t="shared" si="2"/>
        <v>8.6428165814877911</v>
      </c>
      <c r="Q33" s="80"/>
      <c r="T33" s="77"/>
    </row>
    <row r="34" spans="1:20">
      <c r="A34" s="843" t="s">
        <v>409</v>
      </c>
      <c r="B34" s="805"/>
      <c r="C34" s="802"/>
      <c r="D34" s="802"/>
      <c r="E34" s="802"/>
      <c r="F34" s="802"/>
      <c r="G34" s="802">
        <v>33</v>
      </c>
      <c r="H34" s="802">
        <v>32</v>
      </c>
      <c r="I34" s="802">
        <v>37</v>
      </c>
      <c r="J34" s="802">
        <v>43</v>
      </c>
      <c r="K34" s="802">
        <v>42</v>
      </c>
      <c r="L34" s="802">
        <v>36</v>
      </c>
      <c r="M34" s="849">
        <v>38</v>
      </c>
      <c r="N34" s="850">
        <f t="shared" si="0"/>
        <v>261</v>
      </c>
      <c r="O34" s="851">
        <f t="shared" si="1"/>
        <v>37.285714285714285</v>
      </c>
      <c r="P34" s="852">
        <f t="shared" si="2"/>
        <v>2.9642248722316866</v>
      </c>
      <c r="Q34" s="80"/>
      <c r="T34" s="77"/>
    </row>
    <row r="35" spans="1:20">
      <c r="A35" s="843" t="s">
        <v>410</v>
      </c>
      <c r="B35" s="805"/>
      <c r="C35" s="802"/>
      <c r="D35" s="802"/>
      <c r="E35" s="802"/>
      <c r="F35" s="802"/>
      <c r="G35" s="802">
        <v>46</v>
      </c>
      <c r="H35" s="802">
        <v>30</v>
      </c>
      <c r="I35" s="802">
        <v>41</v>
      </c>
      <c r="J35" s="802">
        <v>57</v>
      </c>
      <c r="K35" s="802">
        <v>56</v>
      </c>
      <c r="L35" s="802">
        <v>50</v>
      </c>
      <c r="M35" s="849">
        <v>42</v>
      </c>
      <c r="N35" s="850">
        <f t="shared" si="0"/>
        <v>322</v>
      </c>
      <c r="O35" s="851">
        <f t="shared" si="1"/>
        <v>46</v>
      </c>
      <c r="P35" s="852">
        <f t="shared" si="2"/>
        <v>3.6570130607609315</v>
      </c>
      <c r="Q35" s="80"/>
      <c r="T35" s="77"/>
    </row>
    <row r="36" spans="1:20" ht="15.75" thickBot="1">
      <c r="A36" s="844" t="s">
        <v>411</v>
      </c>
      <c r="B36" s="853"/>
      <c r="C36" s="808"/>
      <c r="D36" s="808"/>
      <c r="E36" s="808"/>
      <c r="F36" s="808"/>
      <c r="G36" s="808">
        <v>38</v>
      </c>
      <c r="H36" s="808">
        <v>11</v>
      </c>
      <c r="I36" s="808">
        <v>29</v>
      </c>
      <c r="J36" s="808">
        <v>21</v>
      </c>
      <c r="K36" s="802">
        <v>27</v>
      </c>
      <c r="L36" s="808">
        <v>25</v>
      </c>
      <c r="M36" s="854">
        <v>24</v>
      </c>
      <c r="N36" s="855">
        <f t="shared" si="0"/>
        <v>175</v>
      </c>
      <c r="O36" s="856">
        <f t="shared" si="1"/>
        <v>25</v>
      </c>
      <c r="P36" s="852">
        <f t="shared" si="2"/>
        <v>1.9875070982396368</v>
      </c>
      <c r="Q36" s="80"/>
      <c r="T36" s="77"/>
    </row>
    <row r="37" spans="1:20" ht="15.75" thickBot="1">
      <c r="A37" s="857" t="s">
        <v>8</v>
      </c>
      <c r="B37" s="858"/>
      <c r="C37" s="858"/>
      <c r="D37" s="858"/>
      <c r="E37" s="858"/>
      <c r="F37" s="858"/>
      <c r="G37" s="858">
        <f>SUM(G5:G36)</f>
        <v>1153</v>
      </c>
      <c r="H37" s="858">
        <f>SUM(H5:H36)</f>
        <v>1042</v>
      </c>
      <c r="I37" s="858">
        <f>SUM(I5:I36)</f>
        <v>1307</v>
      </c>
      <c r="J37" s="858">
        <f>SUM(J5:J36)</f>
        <v>1442</v>
      </c>
      <c r="K37" s="859">
        <f t="shared" ref="K37:N37" si="3">SUM(K5:K36)</f>
        <v>1297</v>
      </c>
      <c r="L37" s="859">
        <f t="shared" si="3"/>
        <v>1304</v>
      </c>
      <c r="M37" s="859">
        <f t="shared" si="3"/>
        <v>1260</v>
      </c>
      <c r="N37" s="860">
        <f t="shared" si="3"/>
        <v>8805</v>
      </c>
      <c r="O37" s="861">
        <f t="shared" si="1"/>
        <v>1257.8571428571429</v>
      </c>
      <c r="P37" s="862">
        <f>SUM(P5:P36)</f>
        <v>99.999999999999986</v>
      </c>
      <c r="Q37" s="80"/>
      <c r="T37" s="77"/>
    </row>
    <row r="38" spans="1:20">
      <c r="Q38" s="80"/>
      <c r="T38" s="77"/>
    </row>
    <row r="39" spans="1:20" ht="51" customHeight="1">
      <c r="A39" s="1094" t="s">
        <v>374</v>
      </c>
      <c r="B39" s="1094"/>
      <c r="C39" s="1094"/>
      <c r="D39" s="1094"/>
      <c r="E39" s="1094"/>
      <c r="K39" s="967" t="s">
        <v>412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G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77" bestFit="1" customWidth="1"/>
    <col min="12" max="12" width="7.140625" style="377" bestFit="1" customWidth="1"/>
    <col min="13" max="13" width="7.5703125" style="377" customWidth="1"/>
    <col min="14" max="14" width="9.7109375" style="377" hidden="1" customWidth="1"/>
    <col min="15" max="15" width="6.140625" style="377" bestFit="1" customWidth="1"/>
    <col min="16" max="16" width="7.85546875" style="377" bestFit="1" customWidth="1"/>
    <col min="17" max="17" width="17.85546875" style="377" customWidth="1"/>
    <col min="18" max="18" width="9.140625" customWidth="1"/>
  </cols>
  <sheetData>
    <row r="1" spans="1:19">
      <c r="A1" s="1" t="s">
        <v>3</v>
      </c>
      <c r="J1" s="335"/>
      <c r="K1" s="335"/>
      <c r="Q1" s="1013">
        <f>Subprefeituras_2025!H37</f>
        <v>1042</v>
      </c>
      <c r="R1" s="377"/>
      <c r="S1" s="377"/>
    </row>
    <row r="2" spans="1:19">
      <c r="A2" s="1" t="s">
        <v>4</v>
      </c>
      <c r="J2" s="624" t="s">
        <v>412</v>
      </c>
      <c r="K2" s="335"/>
      <c r="R2" s="377"/>
      <c r="S2" s="377"/>
    </row>
    <row r="3" spans="1:19">
      <c r="A3" s="1"/>
      <c r="J3" s="335"/>
      <c r="K3" s="335"/>
      <c r="R3" s="377"/>
      <c r="S3" s="377"/>
    </row>
    <row r="4" spans="1:19">
      <c r="A4" s="1" t="s">
        <v>413</v>
      </c>
      <c r="J4" s="335"/>
      <c r="K4" s="335"/>
      <c r="R4" s="377"/>
      <c r="S4" s="377"/>
    </row>
    <row r="5" spans="1:19" ht="15.75" thickBot="1">
      <c r="J5" s="335"/>
      <c r="K5" s="335"/>
      <c r="R5" s="377"/>
      <c r="S5" s="377"/>
    </row>
    <row r="6" spans="1:19" ht="45.75" customHeight="1" thickBot="1">
      <c r="A6" s="944" t="s">
        <v>378</v>
      </c>
      <c r="B6" s="731">
        <v>45992</v>
      </c>
      <c r="C6" s="732">
        <v>45962</v>
      </c>
      <c r="D6" s="733">
        <v>45931</v>
      </c>
      <c r="E6" s="731">
        <v>45901</v>
      </c>
      <c r="F6" s="732">
        <v>45870</v>
      </c>
      <c r="G6" s="733">
        <v>45839</v>
      </c>
      <c r="H6" s="731">
        <v>45809</v>
      </c>
      <c r="I6" s="731">
        <v>45778</v>
      </c>
      <c r="J6" s="731">
        <v>45748</v>
      </c>
      <c r="K6" s="731">
        <v>45717</v>
      </c>
      <c r="L6" s="865">
        <v>45689</v>
      </c>
      <c r="M6" s="867">
        <v>45658</v>
      </c>
      <c r="N6" s="1025"/>
      <c r="O6" s="442" t="s">
        <v>8</v>
      </c>
      <c r="P6" s="442" t="s">
        <v>9</v>
      </c>
      <c r="Q6" s="441" t="s">
        <v>564</v>
      </c>
    </row>
    <row r="7" spans="1:19" ht="15.75" thickBot="1">
      <c r="A7" s="842" t="s">
        <v>408</v>
      </c>
      <c r="B7" s="794"/>
      <c r="C7" s="794"/>
      <c r="D7" s="794"/>
      <c r="E7" s="794"/>
      <c r="F7" s="794"/>
      <c r="G7" s="794">
        <v>88</v>
      </c>
      <c r="H7" s="794">
        <v>107</v>
      </c>
      <c r="I7" s="794">
        <v>139</v>
      </c>
      <c r="J7" s="794">
        <v>139</v>
      </c>
      <c r="K7" s="802">
        <v>109</v>
      </c>
      <c r="L7" s="819">
        <v>101</v>
      </c>
      <c r="M7" s="866">
        <v>78</v>
      </c>
      <c r="N7" s="1023">
        <v>77</v>
      </c>
      <c r="O7" s="968">
        <f>SUM(B7:M7)</f>
        <v>761</v>
      </c>
      <c r="P7" s="868">
        <f>AVERAGE(B7:M7)</f>
        <v>108.71428571428571</v>
      </c>
      <c r="Q7" s="869">
        <f>(H7*100)/$Q$1</f>
        <v>10.268714011516314</v>
      </c>
    </row>
    <row r="8" spans="1:19" ht="15.75" thickBot="1">
      <c r="A8" s="843" t="s">
        <v>381</v>
      </c>
      <c r="B8" s="802"/>
      <c r="C8" s="802"/>
      <c r="D8" s="802"/>
      <c r="E8" s="802"/>
      <c r="F8" s="802"/>
      <c r="G8" s="802">
        <v>57</v>
      </c>
      <c r="H8" s="802">
        <v>52</v>
      </c>
      <c r="I8" s="802">
        <v>68</v>
      </c>
      <c r="J8" s="802">
        <v>162</v>
      </c>
      <c r="K8" s="802">
        <v>98</v>
      </c>
      <c r="L8" s="823">
        <v>74</v>
      </c>
      <c r="M8" s="863">
        <v>58</v>
      </c>
      <c r="N8" s="1023">
        <v>48</v>
      </c>
      <c r="O8" s="969">
        <f t="shared" ref="O8:O17" si="0">SUM(B8:M8)</f>
        <v>569</v>
      </c>
      <c r="P8" s="870">
        <f t="shared" ref="P8:P16" si="1">AVERAGE(B8:M8)</f>
        <v>81.285714285714292</v>
      </c>
      <c r="Q8" s="869">
        <f t="shared" ref="Q8:Q17" si="2">(H8*100)/$Q$1</f>
        <v>4.9904030710172744</v>
      </c>
    </row>
    <row r="9" spans="1:19" ht="15.75" thickBot="1">
      <c r="A9" s="843" t="s">
        <v>395</v>
      </c>
      <c r="B9" s="802"/>
      <c r="C9" s="802"/>
      <c r="D9" s="802"/>
      <c r="E9" s="802"/>
      <c r="F9" s="802"/>
      <c r="G9" s="802">
        <v>73</v>
      </c>
      <c r="H9" s="802">
        <v>45</v>
      </c>
      <c r="I9" s="802">
        <v>65</v>
      </c>
      <c r="J9" s="802">
        <v>82</v>
      </c>
      <c r="K9" s="802">
        <v>74</v>
      </c>
      <c r="L9" s="823">
        <v>73</v>
      </c>
      <c r="M9" s="863">
        <v>66</v>
      </c>
      <c r="N9" s="1023">
        <v>45</v>
      </c>
      <c r="O9" s="969">
        <f t="shared" si="0"/>
        <v>478</v>
      </c>
      <c r="P9" s="870">
        <f t="shared" si="1"/>
        <v>68.285714285714292</v>
      </c>
      <c r="Q9" s="869">
        <f t="shared" si="2"/>
        <v>4.3186180422264879</v>
      </c>
    </row>
    <row r="10" spans="1:19" ht="15.75" thickBot="1">
      <c r="A10" s="843" t="s">
        <v>390</v>
      </c>
      <c r="B10" s="802"/>
      <c r="C10" s="802"/>
      <c r="D10" s="802"/>
      <c r="E10" s="802"/>
      <c r="F10" s="802"/>
      <c r="G10" s="802">
        <v>59</v>
      </c>
      <c r="H10" s="802">
        <v>58</v>
      </c>
      <c r="I10" s="802">
        <v>71</v>
      </c>
      <c r="J10" s="802">
        <v>95</v>
      </c>
      <c r="K10" s="802">
        <v>53</v>
      </c>
      <c r="L10" s="823">
        <v>66</v>
      </c>
      <c r="M10" s="863">
        <v>74</v>
      </c>
      <c r="N10" s="1023">
        <v>45</v>
      </c>
      <c r="O10" s="969">
        <f t="shared" si="0"/>
        <v>476</v>
      </c>
      <c r="P10" s="870">
        <f t="shared" si="1"/>
        <v>68</v>
      </c>
      <c r="Q10" s="869">
        <f t="shared" si="2"/>
        <v>5.5662188099808061</v>
      </c>
    </row>
    <row r="11" spans="1:19" ht="15.75" thickBot="1">
      <c r="A11" s="843" t="s">
        <v>402</v>
      </c>
      <c r="B11" s="802"/>
      <c r="C11" s="802"/>
      <c r="D11" s="802"/>
      <c r="E11" s="802"/>
      <c r="F11" s="802"/>
      <c r="G11" s="802">
        <v>52</v>
      </c>
      <c r="H11" s="802">
        <v>62</v>
      </c>
      <c r="I11" s="802">
        <v>51</v>
      </c>
      <c r="J11" s="802">
        <v>74</v>
      </c>
      <c r="K11" s="802">
        <v>82</v>
      </c>
      <c r="L11" s="823">
        <v>75</v>
      </c>
      <c r="M11" s="863">
        <v>65</v>
      </c>
      <c r="N11" s="1023">
        <v>43</v>
      </c>
      <c r="O11" s="969">
        <f t="shared" si="0"/>
        <v>461</v>
      </c>
      <c r="P11" s="870">
        <f t="shared" si="1"/>
        <v>65.857142857142861</v>
      </c>
      <c r="Q11" s="869">
        <f t="shared" si="2"/>
        <v>5.9500959692898272</v>
      </c>
    </row>
    <row r="12" spans="1:19" ht="15.75" thickBot="1">
      <c r="A12" s="843" t="s">
        <v>399</v>
      </c>
      <c r="B12" s="802"/>
      <c r="C12" s="802"/>
      <c r="D12" s="802"/>
      <c r="E12" s="802"/>
      <c r="F12" s="802"/>
      <c r="G12" s="802">
        <v>69</v>
      </c>
      <c r="H12" s="802">
        <v>49</v>
      </c>
      <c r="I12" s="802">
        <v>58</v>
      </c>
      <c r="J12" s="802">
        <v>58</v>
      </c>
      <c r="K12" s="802">
        <v>57</v>
      </c>
      <c r="L12" s="823">
        <v>65</v>
      </c>
      <c r="M12" s="863">
        <v>70</v>
      </c>
      <c r="N12" s="1023">
        <v>66</v>
      </c>
      <c r="O12" s="969">
        <f t="shared" si="0"/>
        <v>426</v>
      </c>
      <c r="P12" s="870">
        <f t="shared" si="1"/>
        <v>60.857142857142854</v>
      </c>
      <c r="Q12" s="869">
        <f t="shared" si="2"/>
        <v>4.702495201535509</v>
      </c>
    </row>
    <row r="13" spans="1:19" ht="15.75" thickBot="1">
      <c r="A13" s="843" t="s">
        <v>397</v>
      </c>
      <c r="B13" s="802"/>
      <c r="C13" s="802"/>
      <c r="D13" s="802"/>
      <c r="E13" s="802"/>
      <c r="F13" s="802"/>
      <c r="G13" s="802">
        <v>54</v>
      </c>
      <c r="H13" s="802">
        <v>51</v>
      </c>
      <c r="I13" s="802">
        <v>66</v>
      </c>
      <c r="J13" s="802">
        <v>60</v>
      </c>
      <c r="K13" s="802">
        <v>51</v>
      </c>
      <c r="L13" s="823">
        <v>52</v>
      </c>
      <c r="M13" s="863">
        <v>65</v>
      </c>
      <c r="N13" s="1023">
        <v>43</v>
      </c>
      <c r="O13" s="969">
        <f t="shared" si="0"/>
        <v>399</v>
      </c>
      <c r="P13" s="870">
        <f t="shared" si="1"/>
        <v>57</v>
      </c>
      <c r="Q13" s="869">
        <f t="shared" si="2"/>
        <v>4.8944337811900196</v>
      </c>
    </row>
    <row r="14" spans="1:19" ht="15.75" thickBot="1">
      <c r="A14" s="843" t="s">
        <v>392</v>
      </c>
      <c r="B14" s="802"/>
      <c r="C14" s="802"/>
      <c r="D14" s="802"/>
      <c r="E14" s="802"/>
      <c r="F14" s="802"/>
      <c r="G14" s="802">
        <v>55</v>
      </c>
      <c r="H14" s="802">
        <v>35</v>
      </c>
      <c r="I14" s="802">
        <v>58</v>
      </c>
      <c r="J14" s="802">
        <v>51</v>
      </c>
      <c r="K14" s="802">
        <v>53</v>
      </c>
      <c r="L14" s="823">
        <v>58</v>
      </c>
      <c r="M14" s="863">
        <v>68</v>
      </c>
      <c r="N14" s="1023">
        <v>72</v>
      </c>
      <c r="O14" s="969">
        <f t="shared" si="0"/>
        <v>378</v>
      </c>
      <c r="P14" s="870">
        <f t="shared" si="1"/>
        <v>54</v>
      </c>
      <c r="Q14" s="869">
        <f t="shared" si="2"/>
        <v>3.3589251439539347</v>
      </c>
    </row>
    <row r="15" spans="1:19" ht="15.75" thickBot="1">
      <c r="A15" s="843" t="s">
        <v>401</v>
      </c>
      <c r="B15" s="802"/>
      <c r="C15" s="802"/>
      <c r="D15" s="802"/>
      <c r="E15" s="802"/>
      <c r="F15" s="802"/>
      <c r="G15" s="802">
        <v>46</v>
      </c>
      <c r="H15" s="802">
        <v>54</v>
      </c>
      <c r="I15" s="802">
        <v>67</v>
      </c>
      <c r="J15" s="802">
        <v>64</v>
      </c>
      <c r="K15" s="802">
        <v>37</v>
      </c>
      <c r="L15" s="823">
        <v>50</v>
      </c>
      <c r="M15" s="863">
        <v>55</v>
      </c>
      <c r="N15" s="1023">
        <v>33</v>
      </c>
      <c r="O15" s="969">
        <f t="shared" si="0"/>
        <v>373</v>
      </c>
      <c r="P15" s="870">
        <f t="shared" si="1"/>
        <v>53.285714285714285</v>
      </c>
      <c r="Q15" s="869">
        <f t="shared" si="2"/>
        <v>5.182341650671785</v>
      </c>
    </row>
    <row r="16" spans="1:19" ht="15.75" thickBot="1">
      <c r="A16" s="843" t="s">
        <v>403</v>
      </c>
      <c r="B16" s="802"/>
      <c r="C16" s="802"/>
      <c r="D16" s="802"/>
      <c r="E16" s="802"/>
      <c r="F16" s="802"/>
      <c r="G16" s="802">
        <v>44</v>
      </c>
      <c r="H16" s="802">
        <v>44</v>
      </c>
      <c r="I16" s="802">
        <v>64</v>
      </c>
      <c r="J16" s="802">
        <v>48</v>
      </c>
      <c r="K16" s="802">
        <v>60</v>
      </c>
      <c r="L16" s="823">
        <v>47</v>
      </c>
      <c r="M16" s="864">
        <v>58</v>
      </c>
      <c r="N16" s="1023">
        <v>39</v>
      </c>
      <c r="O16" s="970">
        <f t="shared" si="0"/>
        <v>365</v>
      </c>
      <c r="P16" s="871">
        <f t="shared" si="1"/>
        <v>52.142857142857146</v>
      </c>
      <c r="Q16" s="869">
        <f t="shared" si="2"/>
        <v>4.2226487523992322</v>
      </c>
    </row>
    <row r="17" spans="1:34" ht="15.75" thickBot="1">
      <c r="A17" s="872" t="s">
        <v>8</v>
      </c>
      <c r="B17" s="873"/>
      <c r="C17" s="874"/>
      <c r="D17" s="874"/>
      <c r="E17" s="874"/>
      <c r="F17" s="874"/>
      <c r="G17" s="874">
        <f>SUM(G7:G16)</f>
        <v>597</v>
      </c>
      <c r="H17" s="874">
        <f>SUM(H7:H16)</f>
        <v>557</v>
      </c>
      <c r="I17" s="874">
        <f>SUM(I7:I16)</f>
        <v>707</v>
      </c>
      <c r="J17" s="874">
        <f>SUM(J7:J16)</f>
        <v>833</v>
      </c>
      <c r="K17" s="875">
        <f t="shared" ref="K17:M17" si="3">SUM(K7:K16)</f>
        <v>674</v>
      </c>
      <c r="L17" s="875">
        <f t="shared" si="3"/>
        <v>661</v>
      </c>
      <c r="M17" s="875">
        <f t="shared" si="3"/>
        <v>657</v>
      </c>
      <c r="N17" s="1026"/>
      <c r="O17" s="876">
        <f t="shared" si="0"/>
        <v>4686</v>
      </c>
      <c r="P17" s="877">
        <f>AVERAGE(B17:M17)</f>
        <v>669.42857142857144</v>
      </c>
      <c r="Q17" s="869">
        <f t="shared" si="2"/>
        <v>53.454894433781192</v>
      </c>
    </row>
    <row r="18" spans="1:34" s="335" customFormat="1">
      <c r="A18" s="331" t="s">
        <v>304</v>
      </c>
      <c r="N18" s="377"/>
      <c r="O18" s="336"/>
      <c r="Q18" s="337">
        <f>100-Q17</f>
        <v>46.545105566218808</v>
      </c>
    </row>
    <row r="19" spans="1:34">
      <c r="A19" s="93"/>
      <c r="B19" s="119"/>
      <c r="C19" s="119"/>
      <c r="D19" s="119"/>
      <c r="E19" s="93"/>
      <c r="F19" s="93"/>
      <c r="G19" s="93"/>
      <c r="H19" s="93"/>
      <c r="I19" s="93"/>
      <c r="J19" s="93"/>
      <c r="O19" s="3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4">
      <c r="A20" s="93"/>
      <c r="B20" s="119"/>
      <c r="C20" s="119"/>
      <c r="D20" s="119"/>
      <c r="E20" s="93"/>
      <c r="F20" s="93"/>
      <c r="G20" s="93"/>
      <c r="H20" s="93"/>
      <c r="I20" s="93"/>
      <c r="J20" s="93"/>
      <c r="R20" s="106"/>
      <c r="S20" s="107"/>
      <c r="T20" s="109"/>
      <c r="U20" s="107"/>
      <c r="V20" s="107"/>
      <c r="W20" s="107"/>
      <c r="X20" s="107"/>
      <c r="Y20" s="107"/>
      <c r="Z20" s="107"/>
      <c r="AA20" s="107"/>
      <c r="AB20" s="107"/>
      <c r="AC20" s="107"/>
      <c r="AD20" s="109"/>
      <c r="AE20" s="107"/>
      <c r="AF20" s="107"/>
      <c r="AG20" s="81"/>
      <c r="AH20" s="82"/>
    </row>
    <row r="21" spans="1:34">
      <c r="A21" s="93"/>
      <c r="B21" s="119"/>
      <c r="C21" s="119"/>
      <c r="D21" s="119"/>
      <c r="E21" s="93"/>
      <c r="F21" s="93"/>
      <c r="G21" s="93"/>
      <c r="H21" s="93"/>
      <c r="I21" s="93"/>
      <c r="J21" s="93"/>
      <c r="R21" s="106"/>
      <c r="S21" s="107"/>
      <c r="T21" s="109"/>
      <c r="U21" s="107"/>
      <c r="V21" s="107"/>
      <c r="W21" s="107"/>
      <c r="X21" s="107"/>
      <c r="Y21" s="107"/>
      <c r="Z21" s="107"/>
      <c r="AA21" s="107"/>
      <c r="AB21" s="107"/>
      <c r="AC21" s="107"/>
      <c r="AD21" s="109"/>
      <c r="AE21" s="107"/>
      <c r="AF21" s="107"/>
      <c r="AG21" s="81"/>
      <c r="AH21" s="82"/>
    </row>
    <row r="22" spans="1:34">
      <c r="A22" s="93"/>
      <c r="B22" s="119"/>
      <c r="C22" s="119"/>
      <c r="D22" s="119"/>
      <c r="E22" s="93"/>
      <c r="F22" s="93"/>
      <c r="G22" s="93"/>
      <c r="H22" s="93"/>
      <c r="I22" s="93"/>
      <c r="J22" s="93"/>
      <c r="R22" s="93"/>
      <c r="S22" s="93"/>
      <c r="T22" s="93"/>
      <c r="U22" s="93"/>
      <c r="V22" s="106"/>
      <c r="W22" s="107"/>
      <c r="X22" s="107"/>
      <c r="Y22" s="107"/>
      <c r="Z22" s="107"/>
      <c r="AA22" s="107"/>
      <c r="AB22" s="107"/>
      <c r="AC22" s="108"/>
      <c r="AD22" s="107"/>
      <c r="AE22" s="107"/>
      <c r="AF22" s="107"/>
      <c r="AG22" s="81"/>
      <c r="AH22" s="82"/>
    </row>
    <row r="23" spans="1:34">
      <c r="A23" s="93"/>
      <c r="B23" s="93"/>
      <c r="C23" s="93"/>
      <c r="D23" s="93"/>
      <c r="E23" s="93"/>
      <c r="F23" s="93"/>
      <c r="G23" s="93"/>
      <c r="H23" s="93"/>
      <c r="I23" s="93"/>
      <c r="J23" s="93"/>
      <c r="R23" s="93"/>
      <c r="S23" s="93"/>
      <c r="T23" s="93"/>
      <c r="U23" s="93"/>
      <c r="V23" s="106"/>
      <c r="W23" s="107"/>
      <c r="X23" s="107"/>
      <c r="Y23" s="107"/>
      <c r="Z23" s="107"/>
      <c r="AA23" s="107"/>
      <c r="AB23" s="107"/>
      <c r="AC23" s="108"/>
      <c r="AD23" s="107"/>
      <c r="AE23" s="107"/>
      <c r="AF23" s="107"/>
      <c r="AG23" s="81"/>
      <c r="AH23" s="82"/>
    </row>
    <row r="24" spans="1:34">
      <c r="A24" s="93"/>
      <c r="B24" s="93"/>
      <c r="C24" s="93"/>
      <c r="D24" s="93"/>
      <c r="E24" s="93"/>
      <c r="F24" s="93"/>
      <c r="G24" s="93"/>
      <c r="H24" s="93"/>
      <c r="I24" s="93"/>
      <c r="J24" s="93"/>
      <c r="R24" s="93"/>
      <c r="S24" s="93"/>
      <c r="T24" s="93"/>
      <c r="U24" s="93"/>
      <c r="V24" s="106"/>
      <c r="W24" s="107"/>
      <c r="X24" s="107"/>
      <c r="Y24" s="107"/>
      <c r="Z24" s="107"/>
      <c r="AA24" s="107"/>
      <c r="AB24" s="107"/>
      <c r="AC24" s="108"/>
      <c r="AD24" s="107"/>
      <c r="AE24" s="107"/>
      <c r="AF24" s="107"/>
      <c r="AG24" s="81"/>
      <c r="AH24" s="82"/>
    </row>
    <row r="25" spans="1:34">
      <c r="A25" s="93"/>
      <c r="B25" s="93"/>
      <c r="C25" s="93"/>
      <c r="D25" s="93"/>
      <c r="E25" s="93"/>
      <c r="F25" s="93"/>
      <c r="G25" s="93"/>
      <c r="H25" s="93"/>
      <c r="I25" s="93"/>
      <c r="J25" s="93"/>
      <c r="R25" s="93"/>
      <c r="S25" s="93"/>
      <c r="T25" s="93"/>
      <c r="U25" s="93"/>
      <c r="V25" s="106"/>
      <c r="W25" s="107"/>
      <c r="X25" s="107"/>
      <c r="Y25" s="107"/>
      <c r="Z25" s="107"/>
      <c r="AA25" s="107"/>
      <c r="AB25" s="107"/>
      <c r="AC25" s="108"/>
      <c r="AD25" s="107"/>
      <c r="AE25" s="107"/>
      <c r="AF25" s="107"/>
      <c r="AG25" s="81"/>
      <c r="AH25" s="82"/>
    </row>
    <row r="26" spans="1:34">
      <c r="A26" s="93"/>
      <c r="B26" s="93"/>
      <c r="C26" s="93"/>
      <c r="D26" s="93"/>
      <c r="E26" s="93"/>
      <c r="F26" s="93"/>
      <c r="G26" s="93"/>
      <c r="H26" s="93"/>
      <c r="I26" s="93"/>
      <c r="J26" s="93"/>
      <c r="R26" s="93"/>
      <c r="S26" s="93"/>
      <c r="T26" s="93"/>
      <c r="U26" s="93"/>
      <c r="V26" s="106"/>
      <c r="W26" s="107"/>
      <c r="X26" s="107"/>
      <c r="Y26" s="107"/>
      <c r="Z26" s="107"/>
      <c r="AA26" s="107"/>
      <c r="AB26" s="107"/>
      <c r="AC26" s="108"/>
      <c r="AD26" s="107"/>
      <c r="AE26" s="107"/>
      <c r="AF26" s="107"/>
      <c r="AG26" s="81"/>
      <c r="AH26" s="82"/>
    </row>
    <row r="27" spans="1:34">
      <c r="A27" s="93"/>
      <c r="B27" s="93"/>
      <c r="C27" s="93"/>
      <c r="D27" s="93"/>
      <c r="E27" s="93"/>
      <c r="F27" s="93"/>
      <c r="G27" s="93"/>
      <c r="H27" s="93"/>
      <c r="I27" s="93"/>
      <c r="J27" s="93"/>
      <c r="R27" s="93"/>
      <c r="S27" s="93"/>
      <c r="T27" s="93"/>
      <c r="U27" s="93"/>
      <c r="V27" s="106"/>
      <c r="W27" s="107"/>
      <c r="X27" s="107"/>
      <c r="Y27" s="107"/>
      <c r="Z27" s="107"/>
      <c r="AA27" s="107"/>
      <c r="AB27" s="107"/>
      <c r="AC27" s="108"/>
      <c r="AD27" s="107"/>
      <c r="AE27" s="107"/>
      <c r="AF27" s="107"/>
      <c r="AG27" s="81"/>
      <c r="AH27" s="82"/>
    </row>
    <row r="28" spans="1:34">
      <c r="A28" s="93"/>
      <c r="B28" s="93"/>
      <c r="C28" s="93"/>
      <c r="D28" s="93"/>
      <c r="E28" s="93"/>
      <c r="F28" s="93"/>
      <c r="G28" s="93"/>
      <c r="H28" s="93"/>
      <c r="I28" s="93"/>
      <c r="J28" s="93"/>
      <c r="R28" s="93"/>
      <c r="S28" s="93"/>
      <c r="T28" s="93"/>
      <c r="U28" s="93"/>
      <c r="V28" s="106"/>
      <c r="W28" s="107"/>
      <c r="X28" s="107"/>
      <c r="Y28" s="107"/>
      <c r="Z28" s="107"/>
      <c r="AA28" s="107"/>
      <c r="AB28" s="107"/>
      <c r="AC28" s="108"/>
      <c r="AD28" s="107"/>
      <c r="AE28" s="107"/>
      <c r="AF28" s="107"/>
      <c r="AG28" s="81"/>
      <c r="AH28" s="82"/>
    </row>
    <row r="29" spans="1:34">
      <c r="A29" s="93"/>
      <c r="B29" s="93"/>
      <c r="C29" s="93"/>
      <c r="D29" s="93"/>
      <c r="E29" s="93"/>
      <c r="F29" s="93"/>
      <c r="G29" s="93"/>
      <c r="H29" s="93"/>
      <c r="I29" s="93"/>
      <c r="J29" s="93"/>
      <c r="R29" s="93"/>
      <c r="S29" s="93"/>
      <c r="T29" s="93"/>
      <c r="U29" s="93"/>
      <c r="V29" s="106"/>
      <c r="W29" s="107"/>
      <c r="X29" s="107"/>
      <c r="Y29" s="107"/>
      <c r="Z29" s="107"/>
      <c r="AA29" s="107"/>
      <c r="AB29" s="107"/>
      <c r="AC29" s="108"/>
      <c r="AD29" s="107"/>
      <c r="AE29" s="107"/>
      <c r="AF29" s="107"/>
      <c r="AG29" s="81"/>
      <c r="AH29" s="82"/>
    </row>
    <row r="30" spans="1:34">
      <c r="A30" s="93"/>
      <c r="B30" s="93"/>
      <c r="C30" s="93"/>
      <c r="D30" s="93"/>
      <c r="E30" s="93"/>
      <c r="F30" s="93"/>
      <c r="G30" s="93"/>
      <c r="H30" s="93"/>
      <c r="I30" s="93"/>
      <c r="J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4">
      <c r="A31" s="93"/>
      <c r="B31" s="93"/>
      <c r="C31" s="93"/>
      <c r="D31" s="93"/>
      <c r="E31" s="93"/>
      <c r="F31" s="93"/>
      <c r="G31" s="93"/>
      <c r="H31" s="93"/>
      <c r="I31" s="93"/>
      <c r="J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4">
      <c r="A32" s="93"/>
      <c r="B32" s="93"/>
      <c r="C32" s="93"/>
      <c r="D32" s="93"/>
      <c r="E32" s="93"/>
      <c r="F32" s="93"/>
      <c r="G32" s="93"/>
      <c r="H32" s="93"/>
      <c r="I32" s="93"/>
      <c r="J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>
      <c r="A33" s="93"/>
      <c r="B33" s="93"/>
      <c r="C33" s="93"/>
      <c r="D33" s="93"/>
      <c r="E33" s="93"/>
      <c r="F33" s="93"/>
      <c r="G33" s="93"/>
      <c r="H33" s="93"/>
      <c r="I33" s="93"/>
      <c r="J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>
      <c r="A34" s="93"/>
      <c r="B34" s="93"/>
      <c r="C34" s="93"/>
      <c r="D34" s="93"/>
      <c r="E34" s="93"/>
      <c r="F34" s="93"/>
      <c r="G34" s="93"/>
      <c r="H34" s="93"/>
      <c r="I34" s="93"/>
      <c r="J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>
      <c r="A35" s="93"/>
      <c r="B35" s="93"/>
      <c r="C35" s="93"/>
      <c r="D35" s="93"/>
      <c r="E35" s="93"/>
      <c r="F35" s="93"/>
      <c r="G35" s="93"/>
      <c r="H35" s="93"/>
      <c r="I35" s="93"/>
      <c r="J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61.5" customHeight="1">
      <c r="A36" s="1094" t="s">
        <v>374</v>
      </c>
      <c r="B36" s="1094"/>
      <c r="C36" s="1094"/>
      <c r="D36" s="1094"/>
      <c r="E36" s="1094"/>
      <c r="F36" s="93"/>
      <c r="G36" s="93"/>
      <c r="H36" s="93"/>
      <c r="I36" s="93"/>
      <c r="J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>
      <c r="A37" s="93"/>
      <c r="B37" s="93"/>
      <c r="C37" s="93"/>
      <c r="D37" s="93"/>
      <c r="E37" s="93"/>
      <c r="F37" s="93"/>
      <c r="G37" s="93"/>
      <c r="H37" s="93"/>
      <c r="I37" s="93"/>
      <c r="J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>
      <c r="A38" s="93"/>
      <c r="B38" s="93"/>
      <c r="C38" s="93"/>
      <c r="D38" s="93"/>
      <c r="E38" s="93"/>
      <c r="F38" s="93"/>
      <c r="G38" s="93"/>
      <c r="H38" s="93"/>
      <c r="I38" s="93"/>
      <c r="J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>
      <c r="A39" s="93"/>
      <c r="B39" s="93"/>
      <c r="C39" s="93"/>
      <c r="D39" s="93"/>
      <c r="E39" s="93"/>
      <c r="F39" s="93"/>
      <c r="G39" s="93"/>
      <c r="H39" s="93"/>
      <c r="I39" s="93"/>
      <c r="J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>
      <c r="A40" s="93"/>
      <c r="B40" s="93"/>
      <c r="C40" s="93"/>
      <c r="D40" s="93"/>
      <c r="E40" s="93"/>
      <c r="F40" s="93"/>
      <c r="G40" s="93"/>
      <c r="H40" s="93"/>
      <c r="I40" s="93"/>
      <c r="J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>
      <c r="A41" s="93"/>
      <c r="B41" s="93"/>
      <c r="C41" s="93"/>
      <c r="D41" s="93"/>
      <c r="E41" s="93"/>
      <c r="F41" s="93"/>
      <c r="G41" s="93"/>
      <c r="H41" s="93"/>
      <c r="I41" s="93"/>
      <c r="J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G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/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414</v>
      </c>
    </row>
    <row r="5" spans="1:15" ht="15">
      <c r="A5" s="1"/>
    </row>
    <row r="6" spans="1:15">
      <c r="A6" s="9" t="s">
        <v>307</v>
      </c>
    </row>
    <row r="7" spans="1:15">
      <c r="A7" s="9" t="s">
        <v>308</v>
      </c>
    </row>
    <row r="8" spans="1:15" s="326" customFormat="1" ht="15" thickBot="1">
      <c r="B8" s="783">
        <f>'10+_SUB''s_2025'!$N7</f>
        <v>77</v>
      </c>
      <c r="F8" s="783">
        <f>'10+_SUB''s_2025'!$N8</f>
        <v>48</v>
      </c>
      <c r="J8" s="783">
        <f>'10+_SUB''s_2025'!$N9</f>
        <v>45</v>
      </c>
      <c r="N8" s="783">
        <f>'10+_SUB''s_2025'!$N10</f>
        <v>45</v>
      </c>
    </row>
    <row r="9" spans="1:15" ht="15.75" thickBot="1">
      <c r="A9" s="1106" t="str">
        <f>'10+_SUB''s_2025'!A7</f>
        <v>Sé</v>
      </c>
      <c r="B9" s="1107"/>
      <c r="C9" s="1108"/>
      <c r="E9" s="1106" t="str">
        <f>'10+_SUB''s_2025'!A8</f>
        <v>Butantã</v>
      </c>
      <c r="F9" s="1107"/>
      <c r="G9" s="1108"/>
      <c r="I9" s="1106" t="str">
        <f>'10+_SUB''s_2025'!A9</f>
        <v>Lapa</v>
      </c>
      <c r="J9" s="1107"/>
      <c r="K9" s="1108"/>
      <c r="M9" s="1106" t="str">
        <f>'10+_SUB''s_2025'!A10</f>
        <v>Ipiranga</v>
      </c>
      <c r="N9" s="1107"/>
      <c r="O9" s="1108"/>
    </row>
    <row r="10" spans="1:15" ht="15.75" thickBot="1">
      <c r="A10" s="878" t="s">
        <v>5</v>
      </c>
      <c r="B10" s="879" t="s">
        <v>309</v>
      </c>
      <c r="C10" s="437" t="s">
        <v>310</v>
      </c>
      <c r="E10" s="770" t="s">
        <v>5</v>
      </c>
      <c r="F10" s="84" t="s">
        <v>309</v>
      </c>
      <c r="G10" s="438" t="s">
        <v>310</v>
      </c>
      <c r="I10" s="770" t="s">
        <v>5</v>
      </c>
      <c r="J10" s="84" t="s">
        <v>309</v>
      </c>
      <c r="K10" s="438" t="s">
        <v>310</v>
      </c>
      <c r="M10" s="770" t="s">
        <v>5</v>
      </c>
      <c r="N10" s="84" t="s">
        <v>309</v>
      </c>
      <c r="O10" s="437" t="s">
        <v>310</v>
      </c>
    </row>
    <row r="11" spans="1:15" s="319" customFormat="1" ht="15">
      <c r="A11" s="1028">
        <v>45292</v>
      </c>
      <c r="B11" s="1036">
        <f>'10+_SUB''s_2025'!M7</f>
        <v>78</v>
      </c>
      <c r="C11" s="1027">
        <f>((B11-B8)/B8)*100</f>
        <v>1.2987012987012987</v>
      </c>
      <c r="E11" s="1037">
        <v>45292</v>
      </c>
      <c r="F11" s="774">
        <f>'10+_SUB''s_2025'!M8</f>
        <v>58</v>
      </c>
      <c r="G11" s="528">
        <f>((F11-F8)/F8)*100</f>
        <v>20.833333333333336</v>
      </c>
      <c r="I11" s="1037">
        <v>45292</v>
      </c>
      <c r="J11" s="774">
        <f>'10+_SUB''s_2025'!M9</f>
        <v>66</v>
      </c>
      <c r="K11" s="528">
        <f>((J11-J8)/J8)*100</f>
        <v>46.666666666666664</v>
      </c>
      <c r="M11" s="1037">
        <v>45292</v>
      </c>
      <c r="N11" s="1038">
        <f>'10+_SUB''s_2025'!M10</f>
        <v>74</v>
      </c>
      <c r="O11" s="1027">
        <f>((N11-N8)/N8)*100</f>
        <v>64.444444444444443</v>
      </c>
    </row>
    <row r="12" spans="1:15" s="460" customFormat="1" ht="15">
      <c r="A12" s="554">
        <v>45323</v>
      </c>
      <c r="B12" s="971">
        <f>'10+_SUB''s_2025'!L7</f>
        <v>101</v>
      </c>
      <c r="C12" s="972">
        <f>((B12-51)/51)*100</f>
        <v>98.039215686274503</v>
      </c>
      <c r="E12" s="555">
        <v>45323</v>
      </c>
      <c r="F12" s="973">
        <f>'10+_SUB''s_2025'!L8</f>
        <v>74</v>
      </c>
      <c r="G12" s="972">
        <f t="shared" ref="G12:G17" si="0">((F12-F11)/F11)*100</f>
        <v>27.586206896551722</v>
      </c>
      <c r="I12" s="555">
        <v>45323</v>
      </c>
      <c r="J12" s="973">
        <f>'10+_SUB''s_2025'!L9</f>
        <v>73</v>
      </c>
      <c r="K12" s="972">
        <f t="shared" ref="K12:K17" si="1">((J12-J11)/J11)*100</f>
        <v>10.606060606060606</v>
      </c>
      <c r="M12" s="555">
        <v>45323</v>
      </c>
      <c r="N12" s="974">
        <f>'10+_SUB''s_2025'!L10</f>
        <v>66</v>
      </c>
      <c r="O12" s="972">
        <f t="shared" ref="O12:O17" si="2">((N12-N11)/N11)*100</f>
        <v>-10.810810810810811</v>
      </c>
    </row>
    <row r="13" spans="1:15" s="319" customFormat="1" ht="15">
      <c r="A13" s="531">
        <v>45352</v>
      </c>
      <c r="B13" s="532">
        <f>'10+_SUB''s_2025'!K7</f>
        <v>109</v>
      </c>
      <c r="C13" s="528">
        <f t="shared" ref="C13:C18" si="3">((B13-B12)/B12)*100</f>
        <v>7.9207920792079207</v>
      </c>
      <c r="E13" s="525">
        <v>45352</v>
      </c>
      <c r="F13" s="527">
        <f>'10+_SUB''s_2025'!$K$8</f>
        <v>98</v>
      </c>
      <c r="G13" s="528">
        <f t="shared" si="0"/>
        <v>32.432432432432435</v>
      </c>
      <c r="I13" s="525">
        <v>45352</v>
      </c>
      <c r="J13" s="527">
        <f>'10+_SUB''s_2025'!$K$9</f>
        <v>74</v>
      </c>
      <c r="K13" s="528">
        <f t="shared" si="1"/>
        <v>1.3698630136986301</v>
      </c>
      <c r="M13" s="525">
        <v>45352</v>
      </c>
      <c r="N13" s="1001">
        <f>'10+_SUB''s_2025'!$K$10</f>
        <v>53</v>
      </c>
      <c r="O13" s="528">
        <f t="shared" si="2"/>
        <v>-19.696969696969695</v>
      </c>
    </row>
    <row r="14" spans="1:15" s="319" customFormat="1" ht="15">
      <c r="A14" s="531">
        <v>45383</v>
      </c>
      <c r="B14" s="532">
        <f>'10+_SUB''s_2025'!J$7</f>
        <v>139</v>
      </c>
      <c r="C14" s="528">
        <f t="shared" si="3"/>
        <v>27.522935779816514</v>
      </c>
      <c r="E14" s="525">
        <v>45383</v>
      </c>
      <c r="F14" s="1001">
        <f>'10+_SUB''s_2025'!J$8</f>
        <v>162</v>
      </c>
      <c r="G14" s="528">
        <f t="shared" si="0"/>
        <v>65.306122448979593</v>
      </c>
      <c r="I14" s="525">
        <v>45383</v>
      </c>
      <c r="J14" s="1001">
        <f>'10+_SUB''s_2025'!J$9</f>
        <v>82</v>
      </c>
      <c r="K14" s="528">
        <f t="shared" si="1"/>
        <v>10.810810810810811</v>
      </c>
      <c r="M14" s="525">
        <v>45383</v>
      </c>
      <c r="N14" s="1001">
        <f>'10+_SUB''s_2025'!J$10</f>
        <v>95</v>
      </c>
      <c r="O14" s="528">
        <f t="shared" si="2"/>
        <v>79.245283018867923</v>
      </c>
    </row>
    <row r="15" spans="1:15" s="319" customFormat="1" ht="15">
      <c r="A15" s="531">
        <v>45413</v>
      </c>
      <c r="B15" s="532">
        <f>'10+_SUB''s_2025'!I$7</f>
        <v>139</v>
      </c>
      <c r="C15" s="528">
        <f t="shared" si="3"/>
        <v>0</v>
      </c>
      <c r="E15" s="525">
        <v>45413</v>
      </c>
      <c r="F15" s="1001">
        <f>'10+_SUB''s_2025'!I$8</f>
        <v>68</v>
      </c>
      <c r="G15" s="528">
        <f t="shared" si="0"/>
        <v>-58.024691358024697</v>
      </c>
      <c r="I15" s="525">
        <v>45413</v>
      </c>
      <c r="J15" s="1001">
        <f>'10+_SUB''s_2025'!I$9</f>
        <v>65</v>
      </c>
      <c r="K15" s="528">
        <f t="shared" si="1"/>
        <v>-20.73170731707317</v>
      </c>
      <c r="M15" s="525">
        <v>45413</v>
      </c>
      <c r="N15" s="1001">
        <f>'10+_SUB''s_2025'!I$10</f>
        <v>71</v>
      </c>
      <c r="O15" s="528">
        <f t="shared" si="2"/>
        <v>-25.263157894736842</v>
      </c>
    </row>
    <row r="16" spans="1:15" s="319" customFormat="1" ht="15">
      <c r="A16" s="531">
        <v>45444</v>
      </c>
      <c r="B16" s="532">
        <f>'10+_SUB''s_2025'!H$7</f>
        <v>107</v>
      </c>
      <c r="C16" s="528">
        <f t="shared" si="3"/>
        <v>-23.021582733812952</v>
      </c>
      <c r="E16" s="525">
        <v>45444</v>
      </c>
      <c r="F16" s="1001">
        <f>'10+_SUB''s_2025'!H$8</f>
        <v>52</v>
      </c>
      <c r="G16" s="528">
        <f t="shared" si="0"/>
        <v>-23.52941176470588</v>
      </c>
      <c r="I16" s="525">
        <v>45444</v>
      </c>
      <c r="J16" s="1001">
        <f>'10+_SUB''s_2025'!H$9</f>
        <v>45</v>
      </c>
      <c r="K16" s="528">
        <f t="shared" si="1"/>
        <v>-30.76923076923077</v>
      </c>
      <c r="M16" s="525">
        <v>45444</v>
      </c>
      <c r="N16" s="1001">
        <f>'10+_SUB''s_2025'!H$10</f>
        <v>58</v>
      </c>
      <c r="O16" s="528">
        <f t="shared" si="2"/>
        <v>-18.30985915492958</v>
      </c>
    </row>
    <row r="17" spans="1:15" s="319" customFormat="1" ht="15">
      <c r="A17" s="531">
        <v>45474</v>
      </c>
      <c r="B17" s="532">
        <f>'10+_SUB''s_2025'!G$7</f>
        <v>88</v>
      </c>
      <c r="C17" s="528">
        <f t="shared" si="3"/>
        <v>-17.75700934579439</v>
      </c>
      <c r="E17" s="525">
        <v>45474</v>
      </c>
      <c r="F17" s="1001">
        <f>'10+_SUB''s_2025'!G$8</f>
        <v>57</v>
      </c>
      <c r="G17" s="528">
        <f t="shared" si="0"/>
        <v>9.6153846153846168</v>
      </c>
      <c r="I17" s="525">
        <v>45474</v>
      </c>
      <c r="J17" s="1001">
        <f>'10+_SUB''s_2025'!G$9</f>
        <v>73</v>
      </c>
      <c r="K17" s="528">
        <f t="shared" si="1"/>
        <v>62.222222222222221</v>
      </c>
      <c r="M17" s="525">
        <v>45474</v>
      </c>
      <c r="N17" s="1001">
        <f>'10+_SUB''s_2025'!G$10</f>
        <v>59</v>
      </c>
      <c r="O17" s="528">
        <f t="shared" si="2"/>
        <v>1.7241379310344827</v>
      </c>
    </row>
    <row r="18" spans="1:15" s="319" customFormat="1" ht="15">
      <c r="A18" s="531">
        <v>45505</v>
      </c>
      <c r="B18" s="880">
        <f>'10+_SUB''s_2025'!F$7</f>
        <v>0</v>
      </c>
      <c r="C18" s="759">
        <f t="shared" si="3"/>
        <v>-100</v>
      </c>
      <c r="E18" s="525">
        <v>45505</v>
      </c>
      <c r="F18" s="882">
        <f>'10+_SUB''s_2025'!F$8</f>
        <v>0</v>
      </c>
      <c r="G18" s="759">
        <f t="shared" ref="G18" si="4">((F18-F17)/F17)*100</f>
        <v>-100</v>
      </c>
      <c r="I18" s="525">
        <v>45505</v>
      </c>
      <c r="J18" s="882">
        <f>'10+_SUB''s_2025'!F$9</f>
        <v>0</v>
      </c>
      <c r="K18" s="759">
        <f t="shared" ref="K18" si="5">((J18-J17)/J17)*100</f>
        <v>-100</v>
      </c>
      <c r="M18" s="525">
        <v>45505</v>
      </c>
      <c r="N18" s="882">
        <f>'10+_SUB''s_2025'!F$10</f>
        <v>0</v>
      </c>
      <c r="O18" s="759">
        <f>((N18-N17)/N17)*100</f>
        <v>-100</v>
      </c>
    </row>
    <row r="19" spans="1:15" s="319" customFormat="1" ht="15">
      <c r="A19" s="531">
        <v>45536</v>
      </c>
      <c r="B19" s="880">
        <f>'10+_SUB''s_2025'!E$7</f>
        <v>0</v>
      </c>
      <c r="C19" s="759" t="e">
        <f t="shared" ref="C19:C21" si="6">((B19-B18)/B18)*100</f>
        <v>#DIV/0!</v>
      </c>
      <c r="E19" s="525">
        <v>45536</v>
      </c>
      <c r="F19" s="882">
        <f>'10+_SUB''s_2025'!E$8</f>
        <v>0</v>
      </c>
      <c r="G19" s="759" t="e">
        <f t="shared" ref="G19:G20" si="7">((F19-F18)/F18)*100</f>
        <v>#DIV/0!</v>
      </c>
      <c r="I19" s="525">
        <v>45536</v>
      </c>
      <c r="J19" s="882">
        <f>'10+_SUB''s_2025'!E$9</f>
        <v>0</v>
      </c>
      <c r="K19" s="759" t="e">
        <f t="shared" ref="K19:K21" si="8">((J19-J18)/J18)*100</f>
        <v>#DIV/0!</v>
      </c>
      <c r="M19" s="525">
        <v>45536</v>
      </c>
      <c r="N19" s="882">
        <f>'10+_SUB''s_2025'!E$10</f>
        <v>0</v>
      </c>
      <c r="O19" s="759" t="e">
        <f>((N19-N18)/N18)*100</f>
        <v>#DIV/0!</v>
      </c>
    </row>
    <row r="20" spans="1:15" s="319" customFormat="1" ht="15">
      <c r="A20" s="531">
        <v>45566</v>
      </c>
      <c r="B20" s="880">
        <f>'10+_SUB''s_2025'!D$7</f>
        <v>0</v>
      </c>
      <c r="C20" s="759" t="e">
        <f t="shared" si="6"/>
        <v>#DIV/0!</v>
      </c>
      <c r="E20" s="525">
        <v>45566</v>
      </c>
      <c r="F20" s="882">
        <f>'10+_SUB''s_2025'!D$8</f>
        <v>0</v>
      </c>
      <c r="G20" s="759" t="e">
        <f t="shared" si="7"/>
        <v>#DIV/0!</v>
      </c>
      <c r="I20" s="525">
        <v>45566</v>
      </c>
      <c r="J20" s="882">
        <f>'10+_SUB''s_2025'!D$9</f>
        <v>0</v>
      </c>
      <c r="K20" s="759" t="e">
        <f t="shared" si="8"/>
        <v>#DIV/0!</v>
      </c>
      <c r="M20" s="525">
        <v>45566</v>
      </c>
      <c r="N20" s="882">
        <f>'10+_SUB''s_2025'!D$10</f>
        <v>0</v>
      </c>
      <c r="O20" s="759" t="e">
        <f>((N20-N19)/N19)*100</f>
        <v>#DIV/0!</v>
      </c>
    </row>
    <row r="21" spans="1:15" s="319" customFormat="1" ht="15">
      <c r="A21" s="531">
        <v>45597</v>
      </c>
      <c r="B21" s="880">
        <f>'10+_SUB''s_2025'!C$7</f>
        <v>0</v>
      </c>
      <c r="C21" s="759" t="e">
        <f t="shared" si="6"/>
        <v>#DIV/0!</v>
      </c>
      <c r="E21" s="525">
        <v>45597</v>
      </c>
      <c r="F21" s="882">
        <f>'10+_SUB''s_2025'!C$8</f>
        <v>0</v>
      </c>
      <c r="G21" s="759" t="e">
        <f>((F21-F20)/F20)*100</f>
        <v>#DIV/0!</v>
      </c>
      <c r="I21" s="525">
        <v>45597</v>
      </c>
      <c r="J21" s="882">
        <f>'10+_SUB''s_2025'!C$9</f>
        <v>0</v>
      </c>
      <c r="K21" s="759" t="e">
        <f t="shared" si="8"/>
        <v>#DIV/0!</v>
      </c>
      <c r="M21" s="525">
        <v>45597</v>
      </c>
      <c r="N21" s="882">
        <f>'10+_SUB''s_2025'!C$10</f>
        <v>0</v>
      </c>
      <c r="O21" s="759" t="e">
        <f>((N21-N20)/N20)*100</f>
        <v>#DIV/0!</v>
      </c>
    </row>
    <row r="22" spans="1:15" s="319" customFormat="1" ht="15.75" thickBot="1">
      <c r="A22" s="748">
        <v>45627</v>
      </c>
      <c r="B22" s="881">
        <f>'10+_SUB''s_2025'!B$7</f>
        <v>0</v>
      </c>
      <c r="C22" s="761" t="e">
        <f t="shared" ref="C22" si="9">((B22-B21)/B21)*100</f>
        <v>#DIV/0!</v>
      </c>
      <c r="E22" s="746">
        <v>45627</v>
      </c>
      <c r="F22" s="883">
        <f>'10+_SUB''s_2025'!B$8</f>
        <v>0</v>
      </c>
      <c r="G22" s="761" t="e">
        <f>((F22-F21)/F21)*100</f>
        <v>#DIV/0!</v>
      </c>
      <c r="I22" s="746">
        <v>45627</v>
      </c>
      <c r="J22" s="883">
        <f>'10+_SUB''s_2025'!B$9</f>
        <v>0</v>
      </c>
      <c r="K22" s="761" t="e">
        <f t="shared" ref="K22" si="10">((J22-J21)/J21)*100</f>
        <v>#DIV/0!</v>
      </c>
      <c r="M22" s="746">
        <v>45627</v>
      </c>
      <c r="N22" s="883">
        <f>'10+_SUB''s_2025'!B$10</f>
        <v>0</v>
      </c>
      <c r="O22" s="761" t="e">
        <f>((N22-N21)/N21)*100</f>
        <v>#DIV/0!</v>
      </c>
    </row>
    <row r="23" spans="1:15">
      <c r="B23" s="9"/>
      <c r="C23" s="9"/>
    </row>
    <row r="24" spans="1:15" s="326" customFormat="1" ht="15" thickBot="1">
      <c r="B24" s="783">
        <f>'10+_SUB''s_2025'!$N11</f>
        <v>43</v>
      </c>
      <c r="F24" s="783">
        <f>'10+_SUB''s_2025'!$N12</f>
        <v>66</v>
      </c>
      <c r="J24" s="783">
        <f>'10+_SUB''s_2025'!$N13</f>
        <v>43</v>
      </c>
      <c r="N24" s="783">
        <f>'10+_SUB''s_2025'!$N14</f>
        <v>72</v>
      </c>
    </row>
    <row r="25" spans="1:15" ht="15.75" thickBot="1">
      <c r="A25" s="1106" t="str">
        <f>'10+_SUB''s_2025'!A11</f>
        <v>Pirituba/Jaraguá</v>
      </c>
      <c r="B25" s="1107"/>
      <c r="C25" s="1108"/>
      <c r="E25" s="1109" t="str">
        <f>'10+_SUB''s_2025'!A12</f>
        <v>Penha</v>
      </c>
      <c r="F25" s="1110"/>
      <c r="G25" s="1111"/>
      <c r="I25" s="1109" t="str">
        <f>'10+_SUB''s_2025'!A13</f>
        <v>Mooca</v>
      </c>
      <c r="J25" s="1110"/>
      <c r="K25" s="1111"/>
      <c r="M25" s="1109" t="str">
        <f>'10+_SUB''s_2025'!A14</f>
        <v>Itaquera</v>
      </c>
      <c r="N25" s="1110"/>
      <c r="O25" s="1112"/>
    </row>
    <row r="26" spans="1:15" ht="15.75" thickBot="1">
      <c r="A26" s="430" t="s">
        <v>5</v>
      </c>
      <c r="B26" s="433" t="s">
        <v>309</v>
      </c>
      <c r="C26" s="443" t="s">
        <v>310</v>
      </c>
      <c r="E26" s="436" t="s">
        <v>5</v>
      </c>
      <c r="F26" s="5" t="s">
        <v>309</v>
      </c>
      <c r="G26" s="439" t="s">
        <v>310</v>
      </c>
      <c r="I26" s="434" t="s">
        <v>5</v>
      </c>
      <c r="J26" s="5" t="s">
        <v>309</v>
      </c>
      <c r="K26" s="435" t="s">
        <v>310</v>
      </c>
      <c r="M26" s="434" t="s">
        <v>5</v>
      </c>
      <c r="N26" s="524" t="s">
        <v>309</v>
      </c>
      <c r="O26" s="518" t="s">
        <v>310</v>
      </c>
    </row>
    <row r="27" spans="1:15" s="319" customFormat="1" ht="15">
      <c r="A27" s="1037">
        <v>45292</v>
      </c>
      <c r="B27" s="774">
        <f>'10+_SUB''s_2025'!M11</f>
        <v>65</v>
      </c>
      <c r="C27" s="528">
        <f>((B27-B24)/B24)*100</f>
        <v>51.162790697674424</v>
      </c>
      <c r="E27" s="1037">
        <v>45292</v>
      </c>
      <c r="F27" s="1038">
        <f>'10+_SUB''s_2025'!M12</f>
        <v>70</v>
      </c>
      <c r="G27" s="1039">
        <f>((F27-F24)/F24)*100</f>
        <v>6.0606060606060606</v>
      </c>
      <c r="I27" s="1037">
        <v>45292</v>
      </c>
      <c r="J27" s="774">
        <f>'10+_SUB''s_2025'!M13</f>
        <v>65</v>
      </c>
      <c r="K27" s="528">
        <f>((J27-J24)/J24)*100</f>
        <v>51.162790697674424</v>
      </c>
      <c r="M27" s="1037">
        <v>45292</v>
      </c>
      <c r="N27" s="774">
        <f>'10+_SUB''s_2025'!M14</f>
        <v>68</v>
      </c>
      <c r="O27" s="1040">
        <f>((N27-N24)/N24)*100</f>
        <v>-5.5555555555555554</v>
      </c>
    </row>
    <row r="28" spans="1:15" s="460" customFormat="1" ht="15">
      <c r="A28" s="555">
        <v>45323</v>
      </c>
      <c r="B28" s="973">
        <f>'10+_SUB''s_2025'!L11</f>
        <v>75</v>
      </c>
      <c r="C28" s="972">
        <f t="shared" ref="C28:C33" si="11">((B28-B27)/B27)*100</f>
        <v>15.384615384615385</v>
      </c>
      <c r="E28" s="555">
        <v>45323</v>
      </c>
      <c r="F28" s="974">
        <f>'10+_SUB''s_2025'!L12</f>
        <v>65</v>
      </c>
      <c r="G28" s="975">
        <f t="shared" ref="G28:G33" si="12">((F28-F27)/F27)*100</f>
        <v>-7.1428571428571423</v>
      </c>
      <c r="I28" s="555">
        <v>45323</v>
      </c>
      <c r="J28" s="973">
        <f>'10+_SUB''s_2025'!L13</f>
        <v>52</v>
      </c>
      <c r="K28" s="972">
        <f t="shared" ref="K28:K33" si="13">((J28-J27)/J27)*100</f>
        <v>-20</v>
      </c>
      <c r="M28" s="555">
        <v>45323</v>
      </c>
      <c r="N28" s="973">
        <f>'10+_SUB''s_2025'!L14</f>
        <v>58</v>
      </c>
      <c r="O28" s="972">
        <f t="shared" ref="O28:O33" si="14">((N28-N27)/N27)*100</f>
        <v>-14.705882352941178</v>
      </c>
    </row>
    <row r="29" spans="1:15" s="319" customFormat="1" ht="15">
      <c r="A29" s="525">
        <v>45352</v>
      </c>
      <c r="B29" s="527">
        <f>'10+_SUB''s_2025'!$K$11</f>
        <v>82</v>
      </c>
      <c r="C29" s="528">
        <f t="shared" si="11"/>
        <v>9.3333333333333339</v>
      </c>
      <c r="E29" s="525">
        <v>45352</v>
      </c>
      <c r="F29" s="1001">
        <f>'10+_SUB''s_2025'!$K$12</f>
        <v>57</v>
      </c>
      <c r="G29" s="1002">
        <f t="shared" si="12"/>
        <v>-12.307692307692308</v>
      </c>
      <c r="I29" s="525">
        <v>45352</v>
      </c>
      <c r="J29" s="527">
        <f>'10+_SUB''s_2025'!$K$13</f>
        <v>51</v>
      </c>
      <c r="K29" s="528">
        <f t="shared" si="13"/>
        <v>-1.9230769230769231</v>
      </c>
      <c r="M29" s="525">
        <v>45352</v>
      </c>
      <c r="N29" s="527">
        <f>'10+_SUB''s_2025'!$K$14</f>
        <v>53</v>
      </c>
      <c r="O29" s="528">
        <f t="shared" si="14"/>
        <v>-8.6206896551724146</v>
      </c>
    </row>
    <row r="30" spans="1:15" s="319" customFormat="1" ht="15">
      <c r="A30" s="525">
        <v>45383</v>
      </c>
      <c r="B30" s="1001">
        <f>'10+_SUB''s_2025'!J$11</f>
        <v>74</v>
      </c>
      <c r="C30" s="528">
        <f t="shared" si="11"/>
        <v>-9.7560975609756095</v>
      </c>
      <c r="E30" s="525">
        <v>45383</v>
      </c>
      <c r="F30" s="1001">
        <f>'10+_SUB''s_2025'!J$12</f>
        <v>58</v>
      </c>
      <c r="G30" s="1002">
        <f t="shared" si="12"/>
        <v>1.7543859649122806</v>
      </c>
      <c r="I30" s="525">
        <v>45383</v>
      </c>
      <c r="J30" s="1001">
        <f>'10+_SUB''s_2025'!J$13</f>
        <v>60</v>
      </c>
      <c r="K30" s="528">
        <f t="shared" si="13"/>
        <v>17.647058823529413</v>
      </c>
      <c r="M30" s="525">
        <v>45383</v>
      </c>
      <c r="N30" s="1001">
        <f>'10+_SUB''s_2025'!J$14</f>
        <v>51</v>
      </c>
      <c r="O30" s="528">
        <f t="shared" si="14"/>
        <v>-3.7735849056603774</v>
      </c>
    </row>
    <row r="31" spans="1:15" s="319" customFormat="1" ht="15">
      <c r="A31" s="525">
        <v>45413</v>
      </c>
      <c r="B31" s="1001">
        <f>'10+_SUB''s_2025'!I$11</f>
        <v>51</v>
      </c>
      <c r="C31" s="528">
        <f t="shared" si="11"/>
        <v>-31.081081081081081</v>
      </c>
      <c r="E31" s="525">
        <v>45413</v>
      </c>
      <c r="F31" s="1001">
        <f>'10+_SUB''s_2025'!I$12</f>
        <v>58</v>
      </c>
      <c r="G31" s="1002">
        <f t="shared" si="12"/>
        <v>0</v>
      </c>
      <c r="I31" s="525">
        <v>45413</v>
      </c>
      <c r="J31" s="1001">
        <f>'10+_SUB''s_2025'!I$13</f>
        <v>66</v>
      </c>
      <c r="K31" s="528">
        <f t="shared" si="13"/>
        <v>10</v>
      </c>
      <c r="M31" s="525">
        <v>45413</v>
      </c>
      <c r="N31" s="1001">
        <f>'10+_SUB''s_2025'!I$14</f>
        <v>58</v>
      </c>
      <c r="O31" s="528">
        <f t="shared" si="14"/>
        <v>13.725490196078432</v>
      </c>
    </row>
    <row r="32" spans="1:15" s="319" customFormat="1" ht="15">
      <c r="A32" s="525">
        <v>45444</v>
      </c>
      <c r="B32" s="1001">
        <f>'10+_SUB''s_2025'!H$11</f>
        <v>62</v>
      </c>
      <c r="C32" s="528">
        <f t="shared" si="11"/>
        <v>21.568627450980394</v>
      </c>
      <c r="E32" s="525">
        <v>45444</v>
      </c>
      <c r="F32" s="1001">
        <f>'10+_SUB''s_2025'!H$12</f>
        <v>49</v>
      </c>
      <c r="G32" s="1002">
        <f t="shared" si="12"/>
        <v>-15.517241379310345</v>
      </c>
      <c r="I32" s="525">
        <v>45444</v>
      </c>
      <c r="J32" s="1001">
        <f>'10+_SUB''s_2025'!H$13</f>
        <v>51</v>
      </c>
      <c r="K32" s="528">
        <f t="shared" si="13"/>
        <v>-22.727272727272727</v>
      </c>
      <c r="M32" s="525">
        <v>45444</v>
      </c>
      <c r="N32" s="1001">
        <f>'10+_SUB''s_2025'!H$14</f>
        <v>35</v>
      </c>
      <c r="O32" s="528">
        <f t="shared" si="14"/>
        <v>-39.655172413793103</v>
      </c>
    </row>
    <row r="33" spans="1:15" s="319" customFormat="1" ht="15">
      <c r="A33" s="525">
        <v>45474</v>
      </c>
      <c r="B33" s="1001">
        <f>'10+_SUB''s_2025'!G$11</f>
        <v>52</v>
      </c>
      <c r="C33" s="528">
        <f t="shared" si="11"/>
        <v>-16.129032258064516</v>
      </c>
      <c r="E33" s="525">
        <v>45474</v>
      </c>
      <c r="F33" s="1001">
        <f>'10+_SUB''s_2025'!G$12</f>
        <v>69</v>
      </c>
      <c r="G33" s="1002">
        <f t="shared" si="12"/>
        <v>40.816326530612244</v>
      </c>
      <c r="I33" s="525">
        <v>45474</v>
      </c>
      <c r="J33" s="1001">
        <f>'10+_SUB''s_2025'!G$13</f>
        <v>54</v>
      </c>
      <c r="K33" s="528">
        <f t="shared" si="13"/>
        <v>5.8823529411764701</v>
      </c>
      <c r="M33" s="525">
        <v>45474</v>
      </c>
      <c r="N33" s="1001">
        <f>'10+_SUB''s_2025'!G$14</f>
        <v>55</v>
      </c>
      <c r="O33" s="528">
        <f t="shared" si="14"/>
        <v>57.142857142857139</v>
      </c>
    </row>
    <row r="34" spans="1:15" s="319" customFormat="1" ht="15">
      <c r="A34" s="525">
        <v>45505</v>
      </c>
      <c r="B34" s="882">
        <f>'10+_SUB''s_2025'!F$11</f>
        <v>0</v>
      </c>
      <c r="C34" s="759">
        <f t="shared" ref="C34" si="15">((B34-B33)/B33)*100</f>
        <v>-100</v>
      </c>
      <c r="E34" s="525">
        <v>45505</v>
      </c>
      <c r="F34" s="882">
        <f>'10+_SUB''s_2025'!F$12</f>
        <v>0</v>
      </c>
      <c r="G34" s="884">
        <f t="shared" ref="G34" si="16">((F34-F33)/F33)*100</f>
        <v>-100</v>
      </c>
      <c r="I34" s="525">
        <v>45505</v>
      </c>
      <c r="J34" s="882">
        <f>'10+_SUB''s_2025'!F$13</f>
        <v>0</v>
      </c>
      <c r="K34" s="759">
        <f t="shared" ref="K34" si="17">((J34-J33)/J33)*100</f>
        <v>-100</v>
      </c>
      <c r="M34" s="525">
        <v>45505</v>
      </c>
      <c r="N34" s="882">
        <f>'10+_SUB''s_2025'!F$14</f>
        <v>0</v>
      </c>
      <c r="O34" s="759">
        <f t="shared" ref="O34" si="18">((N34-N33)/N33)*100</f>
        <v>-100</v>
      </c>
    </row>
    <row r="35" spans="1:15" s="319" customFormat="1" ht="15">
      <c r="A35" s="525">
        <v>45536</v>
      </c>
      <c r="B35" s="882">
        <f>'10+_SUB''s_2025'!E$11</f>
        <v>0</v>
      </c>
      <c r="C35" s="759" t="e">
        <f t="shared" ref="C35:C37" si="19">((B35-B34)/B34)*100</f>
        <v>#DIV/0!</v>
      </c>
      <c r="E35" s="525">
        <v>45536</v>
      </c>
      <c r="F35" s="882">
        <f>'10+_SUB''s_2025'!E$12</f>
        <v>0</v>
      </c>
      <c r="G35" s="884" t="e">
        <f t="shared" ref="G35:G37" si="20">((F35-F34)/F34)*100</f>
        <v>#DIV/0!</v>
      </c>
      <c r="I35" s="525">
        <v>45536</v>
      </c>
      <c r="J35" s="882">
        <f>'10+_SUB''s_2025'!E$13</f>
        <v>0</v>
      </c>
      <c r="K35" s="759" t="e">
        <f t="shared" ref="K35:K37" si="21">((J35-J34)/J34)*100</f>
        <v>#DIV/0!</v>
      </c>
      <c r="M35" s="525">
        <v>45536</v>
      </c>
      <c r="N35" s="882">
        <f>'10+_SUB''s_2025'!E$14</f>
        <v>0</v>
      </c>
      <c r="O35" s="759" t="e">
        <f t="shared" ref="O35:O37" si="22">((N35-N34)/N34)*100</f>
        <v>#DIV/0!</v>
      </c>
    </row>
    <row r="36" spans="1:15" s="319" customFormat="1" ht="15">
      <c r="A36" s="525">
        <v>45566</v>
      </c>
      <c r="B36" s="882">
        <f>'10+_SUB''s_2025'!D$11</f>
        <v>0</v>
      </c>
      <c r="C36" s="759" t="e">
        <f t="shared" si="19"/>
        <v>#DIV/0!</v>
      </c>
      <c r="E36" s="525">
        <v>45566</v>
      </c>
      <c r="F36" s="882">
        <f>'10+_SUB''s_2025'!D$12</f>
        <v>0</v>
      </c>
      <c r="G36" s="884" t="e">
        <f t="shared" si="20"/>
        <v>#DIV/0!</v>
      </c>
      <c r="I36" s="525">
        <v>45566</v>
      </c>
      <c r="J36" s="882">
        <f>'10+_SUB''s_2025'!D$13</f>
        <v>0</v>
      </c>
      <c r="K36" s="759" t="e">
        <f t="shared" si="21"/>
        <v>#DIV/0!</v>
      </c>
      <c r="M36" s="525">
        <v>45566</v>
      </c>
      <c r="N36" s="882">
        <f>'10+_SUB''s_2025'!D$14</f>
        <v>0</v>
      </c>
      <c r="O36" s="759" t="e">
        <f t="shared" si="22"/>
        <v>#DIV/0!</v>
      </c>
    </row>
    <row r="37" spans="1:15" s="319" customFormat="1" ht="15">
      <c r="A37" s="525">
        <v>45597</v>
      </c>
      <c r="B37" s="882">
        <f>'10+_SUB''s_2025'!C$11</f>
        <v>0</v>
      </c>
      <c r="C37" s="759" t="e">
        <f t="shared" si="19"/>
        <v>#DIV/0!</v>
      </c>
      <c r="E37" s="525">
        <v>45597</v>
      </c>
      <c r="F37" s="882">
        <f>'10+_SUB''s_2025'!C$12</f>
        <v>0</v>
      </c>
      <c r="G37" s="884" t="e">
        <f t="shared" si="20"/>
        <v>#DIV/0!</v>
      </c>
      <c r="I37" s="525">
        <v>45597</v>
      </c>
      <c r="J37" s="882">
        <f>'10+_SUB''s_2025'!C$13</f>
        <v>0</v>
      </c>
      <c r="K37" s="759" t="e">
        <f t="shared" si="21"/>
        <v>#DIV/0!</v>
      </c>
      <c r="M37" s="525">
        <v>45597</v>
      </c>
      <c r="N37" s="882">
        <f>'10+_SUB''s_2025'!C$14</f>
        <v>0</v>
      </c>
      <c r="O37" s="759" t="e">
        <f t="shared" si="22"/>
        <v>#DIV/0!</v>
      </c>
    </row>
    <row r="38" spans="1:15" s="319" customFormat="1" ht="15.75" thickBot="1">
      <c r="A38" s="746">
        <v>45627</v>
      </c>
      <c r="B38" s="883">
        <f>'10+_SUB''s_2025'!B$11</f>
        <v>0</v>
      </c>
      <c r="C38" s="761" t="e">
        <f t="shared" ref="C38" si="23">((B38-B37)/B37)*100</f>
        <v>#DIV/0!</v>
      </c>
      <c r="E38" s="746">
        <v>45627</v>
      </c>
      <c r="F38" s="883">
        <f>'10+_SUB''s_2025'!B$12</f>
        <v>0</v>
      </c>
      <c r="G38" s="885" t="e">
        <f t="shared" ref="G38" si="24">((F38-F37)/F37)*100</f>
        <v>#DIV/0!</v>
      </c>
      <c r="I38" s="746">
        <v>45627</v>
      </c>
      <c r="J38" s="883">
        <f>'10+_SUB''s_2025'!B$13</f>
        <v>0</v>
      </c>
      <c r="K38" s="761" t="e">
        <f t="shared" ref="K38" si="25">((J38-J37)/J37)*100</f>
        <v>#DIV/0!</v>
      </c>
      <c r="M38" s="746">
        <v>45627</v>
      </c>
      <c r="N38" s="883">
        <f>'10+_SUB''s_2025'!B$14</f>
        <v>0</v>
      </c>
      <c r="O38" s="761" t="e">
        <f t="shared" ref="O38" si="26">((N38-N37)/N37)*100</f>
        <v>#DIV/0!</v>
      </c>
    </row>
    <row r="40" spans="1:15" s="326" customFormat="1" ht="15" thickBot="1">
      <c r="B40" s="783">
        <f>'10+_SUB''s_2025'!$N15</f>
        <v>33</v>
      </c>
      <c r="C40" s="340"/>
      <c r="F40" s="783">
        <f>'10+_SUB''s_2025'!$N16</f>
        <v>39</v>
      </c>
    </row>
    <row r="41" spans="1:15" ht="15.75" thickBot="1">
      <c r="A41" s="1109" t="str">
        <f>'10+_SUB''s_2025'!A15</f>
        <v>Pinheiros</v>
      </c>
      <c r="B41" s="1110"/>
      <c r="C41" s="1111"/>
      <c r="E41" s="1109" t="str">
        <f>'10+_SUB''s_2025'!A16</f>
        <v>Santana/Tucuruvi</v>
      </c>
      <c r="F41" s="1110"/>
      <c r="G41" s="1111"/>
    </row>
    <row r="42" spans="1:15" ht="15.75" thickBot="1">
      <c r="A42" s="436" t="s">
        <v>5</v>
      </c>
      <c r="B42" s="5" t="s">
        <v>309</v>
      </c>
      <c r="C42" s="435" t="s">
        <v>310</v>
      </c>
      <c r="E42" s="436" t="s">
        <v>5</v>
      </c>
      <c r="F42" s="5" t="s">
        <v>309</v>
      </c>
      <c r="G42" s="435" t="s">
        <v>310</v>
      </c>
    </row>
    <row r="43" spans="1:15" s="319" customFormat="1" ht="15">
      <c r="A43" s="1037">
        <v>45292</v>
      </c>
      <c r="B43" s="774">
        <f>'10+_SUB''s_2025'!M15</f>
        <v>55</v>
      </c>
      <c r="C43" s="528">
        <f>((B43-B40)/B40)*100</f>
        <v>66.666666666666657</v>
      </c>
      <c r="E43" s="1037">
        <v>45292</v>
      </c>
      <c r="F43" s="1041">
        <f>'10+_SUB''s_2025'!M16</f>
        <v>58</v>
      </c>
      <c r="G43" s="528">
        <f>((F43-F40)/F40)*100</f>
        <v>48.717948717948715</v>
      </c>
    </row>
    <row r="44" spans="1:15" s="460" customFormat="1" ht="15">
      <c r="A44" s="555">
        <v>45323</v>
      </c>
      <c r="B44" s="973">
        <f>'10+_SUB''s_2025'!L15</f>
        <v>50</v>
      </c>
      <c r="C44" s="972">
        <f t="shared" ref="C44:C49" si="27">((B44-B43)/B43)*100</f>
        <v>-9.0909090909090917</v>
      </c>
      <c r="E44" s="555">
        <v>45323</v>
      </c>
      <c r="F44" s="976">
        <f>'10+_SUB''s_2025'!L16</f>
        <v>47</v>
      </c>
      <c r="G44" s="972">
        <f t="shared" ref="G44:G49" si="28">((F44-F43)/F43)*100</f>
        <v>-18.96551724137931</v>
      </c>
    </row>
    <row r="45" spans="1:15" s="319" customFormat="1" ht="15">
      <c r="A45" s="525">
        <v>45352</v>
      </c>
      <c r="B45" s="527">
        <f>'10+_SUB''s_2025'!$K$15</f>
        <v>37</v>
      </c>
      <c r="C45" s="528">
        <f t="shared" si="27"/>
        <v>-26</v>
      </c>
      <c r="E45" s="525">
        <v>45352</v>
      </c>
      <c r="F45" s="1003">
        <f>'10+_SUB''s_2025'!$K$16</f>
        <v>60</v>
      </c>
      <c r="G45" s="528">
        <f t="shared" si="28"/>
        <v>27.659574468085108</v>
      </c>
    </row>
    <row r="46" spans="1:15" s="319" customFormat="1" ht="15">
      <c r="A46" s="525">
        <v>45383</v>
      </c>
      <c r="B46" s="527">
        <f>'10+_SUB''s_2025'!J$15</f>
        <v>64</v>
      </c>
      <c r="C46" s="528">
        <f t="shared" si="27"/>
        <v>72.972972972972968</v>
      </c>
      <c r="E46" s="525">
        <v>45383</v>
      </c>
      <c r="F46" s="1001">
        <f>'10+_SUB''s_2025'!J$16</f>
        <v>48</v>
      </c>
      <c r="G46" s="528">
        <f t="shared" si="28"/>
        <v>-20</v>
      </c>
    </row>
    <row r="47" spans="1:15" s="319" customFormat="1" ht="15">
      <c r="A47" s="525">
        <v>45413</v>
      </c>
      <c r="B47" s="527">
        <f>'10+_SUB''s_2025'!I$15</f>
        <v>67</v>
      </c>
      <c r="C47" s="528">
        <f t="shared" si="27"/>
        <v>4.6875</v>
      </c>
      <c r="E47" s="525">
        <v>45413</v>
      </c>
      <c r="F47" s="1001">
        <f>'10+_SUB''s_2025'!I$16</f>
        <v>64</v>
      </c>
      <c r="G47" s="528">
        <f t="shared" si="28"/>
        <v>33.333333333333329</v>
      </c>
    </row>
    <row r="48" spans="1:15" s="319" customFormat="1" ht="15">
      <c r="A48" s="525">
        <v>45444</v>
      </c>
      <c r="B48" s="527">
        <f>'10+_SUB''s_2025'!H$15</f>
        <v>54</v>
      </c>
      <c r="C48" s="528">
        <f t="shared" si="27"/>
        <v>-19.402985074626866</v>
      </c>
      <c r="E48" s="525">
        <v>45444</v>
      </c>
      <c r="F48" s="1001">
        <f>'10+_SUB''s_2025'!H$16</f>
        <v>44</v>
      </c>
      <c r="G48" s="528">
        <f t="shared" si="28"/>
        <v>-31.25</v>
      </c>
    </row>
    <row r="49" spans="1:11" s="319" customFormat="1" ht="15">
      <c r="A49" s="525">
        <v>45474</v>
      </c>
      <c r="B49" s="527">
        <f>'10+_SUB''s_2025'!G$15</f>
        <v>46</v>
      </c>
      <c r="C49" s="528">
        <f t="shared" si="27"/>
        <v>-14.814814814814813</v>
      </c>
      <c r="E49" s="525">
        <v>45474</v>
      </c>
      <c r="F49" s="1001">
        <f>'10+_SUB''s_2025'!G$16</f>
        <v>44</v>
      </c>
      <c r="G49" s="528">
        <f t="shared" si="28"/>
        <v>0</v>
      </c>
    </row>
    <row r="50" spans="1:11" s="319" customFormat="1" ht="15">
      <c r="A50" s="525">
        <v>45505</v>
      </c>
      <c r="B50" s="758">
        <f>'10+_SUB''s_2025'!F$15</f>
        <v>0</v>
      </c>
      <c r="C50" s="759">
        <f t="shared" ref="C50" si="29">((B50-B49)/B49)*100</f>
        <v>-100</v>
      </c>
      <c r="E50" s="525">
        <v>45505</v>
      </c>
      <c r="F50" s="882">
        <f>'10+_SUB''s_2025'!F$16</f>
        <v>0</v>
      </c>
      <c r="G50" s="759">
        <f t="shared" ref="G50" si="30">((F50-F49)/F49)*100</f>
        <v>-100</v>
      </c>
    </row>
    <row r="51" spans="1:11" s="319" customFormat="1" ht="15">
      <c r="A51" s="525">
        <v>45536</v>
      </c>
      <c r="B51" s="758">
        <f>'10+_SUB''s_2025'!E$15</f>
        <v>0</v>
      </c>
      <c r="C51" s="759" t="e">
        <f t="shared" ref="C51:C53" si="31">((B51-B50)/B50)*100</f>
        <v>#DIV/0!</v>
      </c>
      <c r="E51" s="525">
        <v>45536</v>
      </c>
      <c r="F51" s="882">
        <f>'10+_SUB''s_2025'!E$16</f>
        <v>0</v>
      </c>
      <c r="G51" s="759" t="e">
        <f t="shared" ref="G51:G53" si="32">((F51-F50)/F50)*100</f>
        <v>#DIV/0!</v>
      </c>
    </row>
    <row r="52" spans="1:11" s="319" customFormat="1" ht="15">
      <c r="A52" s="525">
        <v>45566</v>
      </c>
      <c r="B52" s="758">
        <f>'10+_SUB''s_2025'!D$15</f>
        <v>0</v>
      </c>
      <c r="C52" s="759" t="e">
        <f t="shared" si="31"/>
        <v>#DIV/0!</v>
      </c>
      <c r="E52" s="525">
        <v>45566</v>
      </c>
      <c r="F52" s="882">
        <f>'10+_SUB''s_2025'!D$16</f>
        <v>0</v>
      </c>
      <c r="G52" s="759" t="e">
        <f t="shared" si="32"/>
        <v>#DIV/0!</v>
      </c>
    </row>
    <row r="53" spans="1:11" s="319" customFormat="1" ht="15">
      <c r="A53" s="525">
        <v>45597</v>
      </c>
      <c r="B53" s="758">
        <f>'10+_SUB''s_2025'!C$15</f>
        <v>0</v>
      </c>
      <c r="C53" s="759" t="e">
        <f t="shared" si="31"/>
        <v>#DIV/0!</v>
      </c>
      <c r="E53" s="525">
        <v>45597</v>
      </c>
      <c r="F53" s="882">
        <f>'10+_SUB''s_2025'!C$16</f>
        <v>0</v>
      </c>
      <c r="G53" s="759" t="e">
        <f t="shared" si="32"/>
        <v>#DIV/0!</v>
      </c>
    </row>
    <row r="54" spans="1:11" s="319" customFormat="1" ht="15.75" thickBot="1">
      <c r="A54" s="746">
        <v>45627</v>
      </c>
      <c r="B54" s="760">
        <f>'10+_SUB''s_2025'!B$15</f>
        <v>0</v>
      </c>
      <c r="C54" s="761" t="e">
        <f t="shared" ref="C54" si="33">((B54-B53)/B53)*100</f>
        <v>#DIV/0!</v>
      </c>
      <c r="E54" s="746">
        <v>45627</v>
      </c>
      <c r="F54" s="883">
        <f>'10+_SUB''s_2025'!B$16</f>
        <v>0</v>
      </c>
      <c r="G54" s="761" t="e">
        <f t="shared" ref="G54" si="34">((F54-F53)/F53)*100</f>
        <v>#DIV/0!</v>
      </c>
    </row>
    <row r="56" spans="1:11">
      <c r="B56" s="9"/>
      <c r="C56" s="9"/>
    </row>
    <row r="57" spans="1:11" ht="15">
      <c r="A57" s="1090"/>
      <c r="B57" s="1090"/>
      <c r="C57" s="1090"/>
      <c r="D57" s="1090"/>
      <c r="F57" s="1090"/>
      <c r="G57" s="1090"/>
      <c r="H57" s="1090"/>
      <c r="I57" s="1090"/>
      <c r="J57" s="1090"/>
      <c r="K57" s="120"/>
    </row>
    <row r="58" spans="1:11">
      <c r="A58" s="120"/>
      <c r="B58" s="9"/>
      <c r="C58" s="9"/>
    </row>
    <row r="59" spans="1:11" ht="15">
      <c r="B59" s="9"/>
      <c r="C59" s="9"/>
      <c r="F59" s="1090"/>
      <c r="G59" s="1090"/>
      <c r="H59" s="1090"/>
      <c r="I59" s="1090"/>
      <c r="J59" s="1090"/>
      <c r="K59" s="1090"/>
    </row>
    <row r="60" spans="1:11">
      <c r="B60" s="9"/>
      <c r="C60" s="9"/>
    </row>
    <row r="61" spans="1:11" ht="15">
      <c r="A61" s="1090"/>
      <c r="B61" s="1090"/>
      <c r="C61" s="1090"/>
      <c r="D61" s="1090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N6" sqref="N6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  <c r="I1" s="319"/>
      <c r="J1" s="319"/>
      <c r="K1" s="319"/>
      <c r="L1" s="319"/>
    </row>
    <row r="2" spans="1:15" ht="15">
      <c r="A2" s="1" t="s">
        <v>4</v>
      </c>
      <c r="C2" s="76"/>
      <c r="D2" s="76"/>
      <c r="E2" s="76"/>
      <c r="F2" s="76"/>
      <c r="G2" s="76"/>
      <c r="H2" s="76"/>
      <c r="I2" s="319"/>
      <c r="J2" s="319"/>
      <c r="K2" s="319"/>
      <c r="L2" s="319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19"/>
      <c r="J3" s="319"/>
      <c r="K3" s="319"/>
      <c r="L3" s="319"/>
      <c r="M3" s="76"/>
      <c r="N3" s="76"/>
      <c r="O3" s="76"/>
    </row>
    <row r="4" spans="1:15" ht="15">
      <c r="A4" s="1" t="s">
        <v>568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378</v>
      </c>
      <c r="B6" s="671">
        <v>45839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34" t="s">
        <v>408</v>
      </c>
      <c r="B7" s="837">
        <v>88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35" t="s">
        <v>395</v>
      </c>
      <c r="B8" s="838">
        <v>73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35" t="s">
        <v>399</v>
      </c>
      <c r="B9" s="838">
        <v>69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35" t="s">
        <v>390</v>
      </c>
      <c r="B10" s="838">
        <v>59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35" t="s">
        <v>381</v>
      </c>
      <c r="B11" s="838">
        <v>57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35" t="s">
        <v>392</v>
      </c>
      <c r="B12" s="838">
        <v>55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35" t="s">
        <v>397</v>
      </c>
      <c r="B13" s="838">
        <v>54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35" t="s">
        <v>402</v>
      </c>
      <c r="B14" s="838">
        <v>52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35" t="s">
        <v>404</v>
      </c>
      <c r="B15" s="838">
        <v>50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35" t="s">
        <v>382</v>
      </c>
      <c r="B16" s="838">
        <v>47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1048" t="s">
        <v>8</v>
      </c>
      <c r="B17" s="832">
        <f>SUM(B7:B16)</f>
        <v>604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26" customFormat="1" ht="15">
      <c r="A18" s="563"/>
      <c r="B18" s="564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31" s="326" customFormat="1" ht="55.5" customHeight="1">
      <c r="A19" s="937" t="s">
        <v>374</v>
      </c>
      <c r="B19" s="937"/>
      <c r="C19" s="937"/>
      <c r="D19" s="937"/>
      <c r="E19" s="937"/>
      <c r="F19" s="101"/>
      <c r="G19" s="101"/>
      <c r="H19" s="101"/>
      <c r="I19" s="101"/>
      <c r="J19" s="101"/>
      <c r="K19" s="101"/>
      <c r="L19" s="101"/>
      <c r="M19" s="101"/>
      <c r="N19" s="101"/>
      <c r="O19" s="319"/>
    </row>
    <row r="20" spans="1:31" s="326" customFormat="1" ht="15.75" customHeight="1">
      <c r="A20" s="105"/>
      <c r="B20" s="567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19"/>
    </row>
    <row r="21" spans="1:31" s="326" customFormat="1">
      <c r="A21" s="565"/>
      <c r="B21" s="566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19"/>
    </row>
    <row r="22" spans="1:31" s="326" customFormat="1" ht="15" customHeight="1">
      <c r="A22" s="568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19"/>
    </row>
    <row r="23" spans="1:31" s="326" customFormat="1">
      <c r="A23" s="565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569"/>
      <c r="M23" s="101"/>
      <c r="N23" s="101"/>
      <c r="O23" s="319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105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569"/>
      <c r="M24" s="101"/>
      <c r="N24" s="101"/>
      <c r="O24" s="319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>
      <c r="A25" s="565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569"/>
      <c r="M25" s="101"/>
      <c r="N25" s="101"/>
      <c r="O25" s="319"/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26" customFormat="1" ht="15">
      <c r="A26" s="101"/>
      <c r="B26" s="107"/>
      <c r="C26" s="101"/>
      <c r="D26" s="101"/>
      <c r="E26" s="101"/>
      <c r="F26" s="101"/>
      <c r="G26" s="101"/>
      <c r="H26" s="93"/>
      <c r="I26" s="101"/>
      <c r="J26" s="101"/>
      <c r="K26" s="101"/>
      <c r="L26" s="101"/>
      <c r="M26" s="101"/>
      <c r="N26" s="101"/>
      <c r="O26" s="319"/>
      <c r="S26" s="331"/>
      <c r="T26" s="332"/>
      <c r="U26" s="332"/>
      <c r="V26" s="332"/>
      <c r="W26" s="332"/>
      <c r="X26" s="332"/>
      <c r="Y26" s="332"/>
      <c r="Z26" s="327"/>
      <c r="AA26" s="332"/>
      <c r="AB26" s="332"/>
      <c r="AC26" s="332"/>
      <c r="AD26" s="332"/>
      <c r="AE26" s="333"/>
    </row>
    <row r="27" spans="1:31" s="326" customFormat="1">
      <c r="A27" s="101"/>
      <c r="B27" s="107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19"/>
      <c r="S27" s="331"/>
      <c r="T27" s="332"/>
      <c r="U27" s="332"/>
      <c r="V27" s="332"/>
      <c r="W27" s="332"/>
      <c r="X27" s="332"/>
      <c r="Y27" s="332"/>
      <c r="Z27" s="327"/>
      <c r="AA27" s="332"/>
      <c r="AB27" s="332"/>
      <c r="AC27" s="332"/>
      <c r="AD27" s="332"/>
      <c r="AE27" s="333"/>
    </row>
    <row r="28" spans="1:31" s="319" customFormat="1">
      <c r="A28" s="101"/>
      <c r="B28" s="10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A29" s="101"/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A30" s="101"/>
      <c r="B30" s="107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A31" s="101"/>
      <c r="B31" s="10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A32" s="101"/>
      <c r="B32" s="107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A33" s="101"/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28" s="319" customFormat="1">
      <c r="A34" s="101"/>
      <c r="B34" s="10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/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3</v>
      </c>
      <c r="I1" s="377"/>
      <c r="J1" s="377"/>
      <c r="K1" s="377"/>
      <c r="L1" s="377"/>
      <c r="M1" s="377"/>
      <c r="N1" s="377"/>
      <c r="O1" s="377"/>
      <c r="P1" s="377"/>
      <c r="Q1" s="377"/>
    </row>
    <row r="2" spans="1:18">
      <c r="A2" s="1" t="s">
        <v>4</v>
      </c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.75" thickBot="1">
      <c r="I3" s="377"/>
      <c r="J3" s="377"/>
      <c r="K3" s="377"/>
      <c r="L3" s="377"/>
      <c r="M3" s="377"/>
      <c r="N3" s="377"/>
      <c r="O3" s="377"/>
      <c r="P3" s="377"/>
      <c r="Q3" s="377"/>
    </row>
    <row r="4" spans="1:18" ht="46.5" customHeight="1" thickBot="1">
      <c r="A4" s="121" t="s">
        <v>6</v>
      </c>
      <c r="B4" s="122">
        <v>45992</v>
      </c>
      <c r="C4" s="122">
        <v>45962</v>
      </c>
      <c r="D4" s="122">
        <v>45931</v>
      </c>
      <c r="E4" s="122">
        <v>45901</v>
      </c>
      <c r="F4" s="122">
        <v>45870</v>
      </c>
      <c r="G4" s="122">
        <v>45839</v>
      </c>
      <c r="H4" s="122">
        <v>45809</v>
      </c>
      <c r="I4" s="123">
        <v>45778</v>
      </c>
      <c r="J4" s="122">
        <v>45748</v>
      </c>
      <c r="K4" s="124">
        <v>45717</v>
      </c>
      <c r="L4" s="125">
        <v>45689</v>
      </c>
      <c r="M4" s="125">
        <v>45658</v>
      </c>
      <c r="N4" s="125" t="s">
        <v>8</v>
      </c>
      <c r="O4" s="126" t="s">
        <v>415</v>
      </c>
      <c r="P4" s="127" t="s">
        <v>569</v>
      </c>
      <c r="Q4" s="128" t="s">
        <v>416</v>
      </c>
    </row>
    <row r="5" spans="1:18" ht="15.75" thickBot="1">
      <c r="A5" s="129" t="s">
        <v>417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/>
      <c r="O5" s="133"/>
      <c r="P5" s="134"/>
      <c r="Q5" s="135"/>
    </row>
    <row r="6" spans="1:18" ht="15.75" thickBot="1">
      <c r="A6" s="136" t="s">
        <v>418</v>
      </c>
      <c r="B6" s="749"/>
      <c r="C6" s="180"/>
      <c r="D6" s="672"/>
      <c r="E6" s="672"/>
      <c r="F6" s="672"/>
      <c r="G6" s="672">
        <v>138</v>
      </c>
      <c r="H6" s="672">
        <v>114</v>
      </c>
      <c r="I6" s="672">
        <v>139</v>
      </c>
      <c r="J6" s="672">
        <v>117</v>
      </c>
      <c r="K6" s="672">
        <v>111</v>
      </c>
      <c r="L6" s="672">
        <v>155</v>
      </c>
      <c r="M6" s="673">
        <v>135</v>
      </c>
      <c r="N6" s="890">
        <f>SUM(B6:M6)</f>
        <v>909</v>
      </c>
      <c r="O6" s="891">
        <f>AVERAGE(B6:M6)</f>
        <v>129.85714285714286</v>
      </c>
      <c r="P6" s="899">
        <f>(G6/G$9)*100</f>
        <v>38.547486033519554</v>
      </c>
      <c r="Q6" s="899">
        <f>(N6/N$15)*100</f>
        <v>12.967189728958632</v>
      </c>
    </row>
    <row r="7" spans="1:18">
      <c r="A7" s="137" t="s">
        <v>419</v>
      </c>
      <c r="B7" s="750"/>
      <c r="C7" s="183"/>
      <c r="D7" s="674"/>
      <c r="E7" s="674"/>
      <c r="F7" s="674"/>
      <c r="G7" s="674">
        <v>220</v>
      </c>
      <c r="H7" s="674">
        <v>196</v>
      </c>
      <c r="I7" s="674">
        <v>267</v>
      </c>
      <c r="J7" s="674">
        <v>291</v>
      </c>
      <c r="K7" s="674">
        <v>181</v>
      </c>
      <c r="L7" s="674">
        <v>213</v>
      </c>
      <c r="M7" s="675">
        <v>219</v>
      </c>
      <c r="N7" s="892">
        <f>SUM(B7:M7)</f>
        <v>1587</v>
      </c>
      <c r="O7" s="893">
        <f>AVERAGE(B7:M7)</f>
        <v>226.71428571428572</v>
      </c>
      <c r="P7" s="899">
        <f>(G7/G$9)*100</f>
        <v>61.452513966480446</v>
      </c>
      <c r="Q7" s="911">
        <f>(N7/N$15)*100</f>
        <v>22.639087018544934</v>
      </c>
    </row>
    <row r="8" spans="1:18" ht="15.75" thickBot="1">
      <c r="A8" s="138" t="s">
        <v>420</v>
      </c>
      <c r="B8" s="751"/>
      <c r="C8" s="186"/>
      <c r="D8" s="676"/>
      <c r="E8" s="676"/>
      <c r="F8" s="676"/>
      <c r="G8" s="676">
        <v>3</v>
      </c>
      <c r="H8" s="676">
        <v>1</v>
      </c>
      <c r="I8" s="676">
        <v>3</v>
      </c>
      <c r="J8" s="676">
        <v>7</v>
      </c>
      <c r="K8" s="676">
        <v>16</v>
      </c>
      <c r="L8" s="676">
        <v>17</v>
      </c>
      <c r="M8" s="677">
        <v>7</v>
      </c>
      <c r="N8" s="894">
        <f>SUM(B8:M8)</f>
        <v>54</v>
      </c>
      <c r="O8" s="895">
        <f>AVERAGE(B8:M8)</f>
        <v>7.7142857142857144</v>
      </c>
      <c r="P8" s="900"/>
      <c r="Q8" s="911">
        <f>(N8/N$15)*100</f>
        <v>0.77032810271041363</v>
      </c>
    </row>
    <row r="9" spans="1:18" ht="34.5" customHeight="1" thickBot="1">
      <c r="A9" s="946" t="s">
        <v>421</v>
      </c>
      <c r="B9" s="635"/>
      <c r="C9" s="635"/>
      <c r="D9" s="635"/>
      <c r="E9" s="635"/>
      <c r="F9" s="635"/>
      <c r="G9" s="635">
        <f>SUM(G6:G7)</f>
        <v>358</v>
      </c>
      <c r="H9" s="635">
        <f>SUM(H6:H7)</f>
        <v>310</v>
      </c>
      <c r="I9" s="635">
        <f>SUM(I6:I7)</f>
        <v>406</v>
      </c>
      <c r="J9" s="635">
        <f t="shared" ref="J9:N9" si="0">SUM(J6:J7)</f>
        <v>408</v>
      </c>
      <c r="K9" s="635">
        <f t="shared" si="0"/>
        <v>292</v>
      </c>
      <c r="L9" s="635">
        <f t="shared" si="0"/>
        <v>368</v>
      </c>
      <c r="M9" s="635">
        <f t="shared" si="0"/>
        <v>354</v>
      </c>
      <c r="N9" s="896">
        <f t="shared" si="0"/>
        <v>2496</v>
      </c>
      <c r="O9" s="997">
        <f>AVERAGE(B9:M9)</f>
        <v>356.57142857142856</v>
      </c>
      <c r="P9" s="901">
        <f>SUM(P6:P7)</f>
        <v>100</v>
      </c>
      <c r="Q9" s="912"/>
    </row>
    <row r="10" spans="1:18" ht="15.75" thickBot="1">
      <c r="A10" s="139" t="s">
        <v>422</v>
      </c>
      <c r="B10" s="592"/>
      <c r="C10" s="592"/>
      <c r="D10" s="592"/>
      <c r="E10" s="592"/>
      <c r="F10" s="592"/>
      <c r="G10" s="897">
        <f t="shared" ref="G10:L10" si="1">SUM(G6:G8)</f>
        <v>361</v>
      </c>
      <c r="H10" s="897">
        <f t="shared" si="1"/>
        <v>311</v>
      </c>
      <c r="I10" s="897">
        <f t="shared" si="1"/>
        <v>409</v>
      </c>
      <c r="J10" s="897">
        <f t="shared" si="1"/>
        <v>415</v>
      </c>
      <c r="K10" s="897">
        <f t="shared" si="1"/>
        <v>308</v>
      </c>
      <c r="L10" s="897">
        <f t="shared" si="1"/>
        <v>385</v>
      </c>
      <c r="M10" s="897">
        <f t="shared" ref="M10:N10" si="2">SUM(M6:M8)</f>
        <v>361</v>
      </c>
      <c r="N10" s="897">
        <f t="shared" si="2"/>
        <v>2550</v>
      </c>
      <c r="O10" s="898">
        <f>AVERAGE(B10:M10)</f>
        <v>364.28571428571428</v>
      </c>
      <c r="P10" s="902"/>
      <c r="Q10" s="911">
        <f>SUM(Q6:Q8)</f>
        <v>36.37660485021398</v>
      </c>
    </row>
    <row r="11" spans="1:18" ht="15.75" thickBot="1">
      <c r="A11" s="141"/>
      <c r="B11" s="142"/>
      <c r="C11" s="142"/>
      <c r="D11" s="142"/>
      <c r="E11" s="633"/>
      <c r="F11" s="142"/>
      <c r="G11" s="142"/>
      <c r="H11" s="142"/>
      <c r="I11" s="142"/>
      <c r="J11" s="142"/>
      <c r="K11" s="142"/>
      <c r="L11" s="142"/>
      <c r="M11" s="143"/>
      <c r="N11" s="144"/>
      <c r="O11" s="145"/>
      <c r="P11" s="146"/>
      <c r="Q11" s="913"/>
    </row>
    <row r="12" spans="1:18" ht="15.75" thickBot="1">
      <c r="A12" s="147" t="s">
        <v>423</v>
      </c>
      <c r="B12" s="148"/>
      <c r="C12" s="130"/>
      <c r="D12" s="130"/>
      <c r="E12" s="634"/>
      <c r="F12" s="130"/>
      <c r="G12" s="130"/>
      <c r="H12" s="130"/>
      <c r="I12" s="130"/>
      <c r="J12" s="130"/>
      <c r="K12" s="130"/>
      <c r="L12" s="130"/>
      <c r="M12" s="131"/>
      <c r="N12" s="149"/>
      <c r="O12" s="150"/>
      <c r="P12" s="151"/>
      <c r="Q12" s="914"/>
    </row>
    <row r="13" spans="1:18" ht="15.75" thickBot="1">
      <c r="A13" s="152" t="s">
        <v>423</v>
      </c>
      <c r="B13" s="752"/>
      <c r="C13" s="627"/>
      <c r="D13" s="678"/>
      <c r="E13" s="627"/>
      <c r="F13" s="627"/>
      <c r="G13" s="627">
        <v>485</v>
      </c>
      <c r="H13" s="627">
        <v>558</v>
      </c>
      <c r="I13" s="627">
        <v>665</v>
      </c>
      <c r="J13" s="627">
        <v>658</v>
      </c>
      <c r="K13" s="627">
        <v>657</v>
      </c>
      <c r="L13" s="627">
        <v>815</v>
      </c>
      <c r="M13" s="903">
        <v>622</v>
      </c>
      <c r="N13" s="904">
        <f>SUM(B13:M13)</f>
        <v>4460</v>
      </c>
      <c r="O13" s="905">
        <f>AVERAGE(B13:M13)</f>
        <v>637.14285714285711</v>
      </c>
      <c r="P13" s="153"/>
      <c r="Q13" s="911">
        <f>(N13/N$15)*100</f>
        <v>63.62339514978602</v>
      </c>
    </row>
    <row r="14" spans="1:18" ht="15.75" thickBot="1">
      <c r="A14" s="141"/>
      <c r="B14" s="142"/>
      <c r="C14" s="142"/>
      <c r="D14" s="142"/>
      <c r="E14" s="633"/>
      <c r="F14" s="142"/>
      <c r="G14" s="633"/>
      <c r="H14" s="142"/>
      <c r="I14" s="142"/>
      <c r="J14" s="142"/>
      <c r="K14" s="142"/>
      <c r="L14" s="142"/>
      <c r="M14" s="906"/>
      <c r="N14" s="907"/>
      <c r="O14" s="908"/>
      <c r="P14" s="154"/>
      <c r="Q14" s="155"/>
    </row>
    <row r="15" spans="1:18" ht="15.75" thickBot="1">
      <c r="A15" s="139" t="s">
        <v>19</v>
      </c>
      <c r="B15" s="628"/>
      <c r="C15" s="628"/>
      <c r="D15" s="628"/>
      <c r="E15" s="628"/>
      <c r="F15" s="628"/>
      <c r="G15" s="909">
        <f t="shared" ref="G15:L15" si="3">G10+G13</f>
        <v>846</v>
      </c>
      <c r="H15" s="909">
        <f t="shared" si="3"/>
        <v>869</v>
      </c>
      <c r="I15" s="909">
        <f t="shared" si="3"/>
        <v>1074</v>
      </c>
      <c r="J15" s="909">
        <f t="shared" si="3"/>
        <v>1073</v>
      </c>
      <c r="K15" s="909">
        <f t="shared" si="3"/>
        <v>965</v>
      </c>
      <c r="L15" s="909">
        <f t="shared" si="3"/>
        <v>1200</v>
      </c>
      <c r="M15" s="909">
        <f t="shared" ref="M15" si="4">M10+M13</f>
        <v>983</v>
      </c>
      <c r="N15" s="909">
        <f>N10+N13</f>
        <v>7010</v>
      </c>
      <c r="O15" s="910">
        <f>AVERAGE(B15:M15)</f>
        <v>1001.4285714285714</v>
      </c>
      <c r="P15" s="140"/>
      <c r="Q15" s="1017">
        <f>SUM(Q10:Q13)</f>
        <v>100</v>
      </c>
      <c r="R15" s="11"/>
    </row>
    <row r="16" spans="1:18" ht="15.75" thickBot="1">
      <c r="I16" s="377"/>
      <c r="J16" s="377"/>
      <c r="K16" s="377"/>
      <c r="L16" s="377"/>
      <c r="M16" s="377"/>
      <c r="N16" s="377"/>
      <c r="O16" s="377"/>
      <c r="P16" s="377"/>
      <c r="Q16" s="377"/>
    </row>
    <row r="17" spans="1:17" ht="15.75" thickBot="1">
      <c r="A17" s="1113" t="s">
        <v>424</v>
      </c>
      <c r="B17" s="1114"/>
      <c r="C17" s="1114"/>
      <c r="D17" s="156"/>
      <c r="E17" s="1113" t="s">
        <v>423</v>
      </c>
      <c r="F17" s="1114"/>
      <c r="G17" s="1114"/>
      <c r="I17" s="377"/>
      <c r="J17" s="377"/>
      <c r="K17" s="377"/>
      <c r="L17" s="377"/>
      <c r="M17" s="377"/>
      <c r="N17" s="377"/>
      <c r="O17" s="377"/>
      <c r="P17" s="377"/>
      <c r="Q17" s="377"/>
    </row>
    <row r="18" spans="1:17" ht="15.75" thickBot="1">
      <c r="A18" s="478" t="s">
        <v>5</v>
      </c>
      <c r="B18" s="476" t="s">
        <v>6</v>
      </c>
      <c r="C18" s="990" t="s">
        <v>425</v>
      </c>
      <c r="D18" s="156"/>
      <c r="E18" s="478" t="s">
        <v>5</v>
      </c>
      <c r="F18" s="476" t="s">
        <v>6</v>
      </c>
      <c r="G18" s="990" t="s">
        <v>425</v>
      </c>
      <c r="I18" s="377"/>
      <c r="J18" s="377"/>
      <c r="K18" s="377"/>
      <c r="L18" s="377"/>
      <c r="M18" s="377"/>
      <c r="N18" s="377"/>
      <c r="O18" s="377"/>
      <c r="P18" s="377"/>
      <c r="Q18" s="377"/>
    </row>
    <row r="19" spans="1:17">
      <c r="A19" s="477">
        <v>45658</v>
      </c>
      <c r="B19" s="985">
        <f>M9</f>
        <v>354</v>
      </c>
      <c r="C19" s="991">
        <f>((B19-319)/319)*100</f>
        <v>10.9717868338558</v>
      </c>
      <c r="D19" s="156"/>
      <c r="E19" s="477">
        <v>45658</v>
      </c>
      <c r="F19" s="995">
        <f>M13</f>
        <v>622</v>
      </c>
      <c r="G19" s="991">
        <f>((F19-492)/492)*100</f>
        <v>26.422764227642276</v>
      </c>
      <c r="I19" s="377"/>
      <c r="J19" s="377"/>
      <c r="K19" s="377"/>
      <c r="L19" s="377"/>
      <c r="M19" s="377"/>
      <c r="N19" s="377"/>
      <c r="O19" s="377"/>
      <c r="P19" s="377"/>
      <c r="Q19" s="377"/>
    </row>
    <row r="20" spans="1:17">
      <c r="A20" s="477">
        <v>45689</v>
      </c>
      <c r="B20" s="986">
        <f>L9</f>
        <v>368</v>
      </c>
      <c r="C20" s="992">
        <f>((B20-B19)/B19)*100</f>
        <v>3.9548022598870061</v>
      </c>
      <c r="D20" s="156"/>
      <c r="E20" s="477">
        <v>45689</v>
      </c>
      <c r="F20" s="996">
        <f>L13</f>
        <v>815</v>
      </c>
      <c r="G20" s="992">
        <f>((F20-F19)/F19)*100</f>
        <v>31.028938906752412</v>
      </c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>
      <c r="A21" s="477">
        <v>45717</v>
      </c>
      <c r="B21" s="1011">
        <f>K9</f>
        <v>292</v>
      </c>
      <c r="C21" s="992">
        <f>((B21-B20)/B20)*100</f>
        <v>-20.652173913043477</v>
      </c>
      <c r="D21" s="556"/>
      <c r="E21" s="477">
        <v>45717</v>
      </c>
      <c r="F21" s="996">
        <f>K13</f>
        <v>657</v>
      </c>
      <c r="G21" s="992">
        <f t="shared" ref="G21:G30" si="5">((F21-F20)/F20)*100</f>
        <v>-19.386503067484661</v>
      </c>
      <c r="I21" s="377"/>
      <c r="J21" s="377"/>
      <c r="K21" s="377"/>
      <c r="L21" s="377"/>
      <c r="M21" s="377"/>
      <c r="N21" s="377"/>
      <c r="O21" s="377"/>
      <c r="P21" s="377"/>
      <c r="Q21" s="377"/>
    </row>
    <row r="22" spans="1:17">
      <c r="A22" s="477">
        <v>45748</v>
      </c>
      <c r="B22" s="996">
        <f>J9</f>
        <v>408</v>
      </c>
      <c r="C22" s="992">
        <f t="shared" ref="C22:C29" si="6">((B22-B21)/B21)*100</f>
        <v>39.726027397260275</v>
      </c>
      <c r="D22" s="556"/>
      <c r="E22" s="477">
        <v>45748</v>
      </c>
      <c r="F22" s="996">
        <f>J13</f>
        <v>658</v>
      </c>
      <c r="G22" s="992">
        <f t="shared" si="5"/>
        <v>0.15220700152207001</v>
      </c>
      <c r="I22" s="377"/>
      <c r="J22" s="377"/>
      <c r="K22" s="377"/>
      <c r="L22" s="377"/>
      <c r="M22" s="377"/>
      <c r="N22" s="377"/>
      <c r="O22" s="377"/>
      <c r="P22" s="377"/>
      <c r="Q22" s="377"/>
    </row>
    <row r="23" spans="1:17">
      <c r="A23" s="477">
        <v>45778</v>
      </c>
      <c r="B23" s="996">
        <f>I9</f>
        <v>406</v>
      </c>
      <c r="C23" s="992">
        <f t="shared" si="6"/>
        <v>-0.49019607843137253</v>
      </c>
      <c r="D23" s="156"/>
      <c r="E23" s="477">
        <v>45778</v>
      </c>
      <c r="F23" s="996">
        <f>I13</f>
        <v>665</v>
      </c>
      <c r="G23" s="992">
        <f t="shared" si="5"/>
        <v>1.0638297872340425</v>
      </c>
    </row>
    <row r="24" spans="1:17" s="598" customFormat="1">
      <c r="A24" s="477">
        <v>45809</v>
      </c>
      <c r="B24" s="996">
        <v>311</v>
      </c>
      <c r="C24" s="992">
        <f t="shared" si="6"/>
        <v>-23.399014778325121</v>
      </c>
      <c r="D24" s="556"/>
      <c r="E24" s="1057">
        <v>45809</v>
      </c>
      <c r="F24" s="996">
        <v>558</v>
      </c>
      <c r="G24" s="992">
        <f t="shared" si="5"/>
        <v>-16.090225563909772</v>
      </c>
    </row>
    <row r="25" spans="1:17" s="377" customFormat="1">
      <c r="A25" s="477">
        <v>45839</v>
      </c>
      <c r="B25" s="987"/>
      <c r="C25" s="993">
        <f t="shared" si="6"/>
        <v>-100</v>
      </c>
      <c r="D25" s="556"/>
      <c r="E25" s="477">
        <v>45839</v>
      </c>
      <c r="F25" s="987"/>
      <c r="G25" s="993">
        <f t="shared" si="5"/>
        <v>-100</v>
      </c>
    </row>
    <row r="26" spans="1:17">
      <c r="A26" s="477">
        <v>45870</v>
      </c>
      <c r="B26" s="987"/>
      <c r="C26" s="993" t="e">
        <f t="shared" si="6"/>
        <v>#DIV/0!</v>
      </c>
      <c r="D26" s="156"/>
      <c r="E26" s="477">
        <v>45870</v>
      </c>
      <c r="F26" s="987"/>
      <c r="G26" s="993" t="e">
        <f t="shared" si="5"/>
        <v>#DIV/0!</v>
      </c>
    </row>
    <row r="27" spans="1:17">
      <c r="A27" s="477">
        <v>45901</v>
      </c>
      <c r="B27" s="987"/>
      <c r="C27" s="993" t="e">
        <f t="shared" si="6"/>
        <v>#DIV/0!</v>
      </c>
      <c r="D27" s="156"/>
      <c r="E27" s="477">
        <v>45901</v>
      </c>
      <c r="F27" s="987"/>
      <c r="G27" s="993" t="e">
        <f t="shared" si="5"/>
        <v>#DIV/0!</v>
      </c>
    </row>
    <row r="28" spans="1:17">
      <c r="A28" s="477">
        <v>45931</v>
      </c>
      <c r="B28" s="987"/>
      <c r="C28" s="993" t="e">
        <f t="shared" si="6"/>
        <v>#DIV/0!</v>
      </c>
      <c r="D28" s="156"/>
      <c r="E28" s="477">
        <v>45931</v>
      </c>
      <c r="F28" s="987"/>
      <c r="G28" s="993" t="e">
        <f t="shared" si="5"/>
        <v>#DIV/0!</v>
      </c>
    </row>
    <row r="29" spans="1:17">
      <c r="A29" s="477">
        <v>45962</v>
      </c>
      <c r="B29" s="988"/>
      <c r="C29" s="993" t="e">
        <f t="shared" si="6"/>
        <v>#DIV/0!</v>
      </c>
      <c r="D29" s="156"/>
      <c r="E29" s="477">
        <v>45962</v>
      </c>
      <c r="F29" s="987"/>
      <c r="G29" s="993" t="e">
        <f t="shared" si="5"/>
        <v>#DIV/0!</v>
      </c>
    </row>
    <row r="30" spans="1:17" ht="15.75" thickBot="1">
      <c r="A30" s="477">
        <v>45992</v>
      </c>
      <c r="B30" s="989"/>
      <c r="C30" s="994" t="e">
        <f>((B30-B29)/B29)*100</f>
        <v>#DIV/0!</v>
      </c>
      <c r="D30" s="156"/>
      <c r="E30" s="477">
        <v>45992</v>
      </c>
      <c r="F30" s="987"/>
      <c r="G30" s="994" t="e">
        <f t="shared" si="5"/>
        <v>#DIV/0!</v>
      </c>
    </row>
    <row r="31" spans="1:17" ht="15.75" thickBot="1">
      <c r="A31" s="480" t="s">
        <v>8</v>
      </c>
      <c r="B31" s="519">
        <f>SUM(B19:B30)</f>
        <v>2139</v>
      </c>
      <c r="C31" s="157"/>
      <c r="D31" s="915"/>
      <c r="E31" s="612" t="s">
        <v>8</v>
      </c>
      <c r="F31" s="519">
        <f>SUM(F19:F30)</f>
        <v>3975</v>
      </c>
      <c r="G31" s="157"/>
    </row>
    <row r="32" spans="1:17" ht="15.75" thickBot="1">
      <c r="A32" s="479" t="s">
        <v>9</v>
      </c>
      <c r="B32" s="197">
        <f>AVERAGE(B19:B30)</f>
        <v>356.5</v>
      </c>
      <c r="C32" s="157"/>
      <c r="D32" s="915"/>
      <c r="E32" s="916" t="s">
        <v>9</v>
      </c>
      <c r="F32" s="197">
        <f>AVERAGE(F19:F30)</f>
        <v>662.5</v>
      </c>
      <c r="G32" s="157"/>
    </row>
    <row r="33" spans="1:8" ht="17.25" customHeight="1" thickBot="1"/>
    <row r="34" spans="1:8" ht="93" customHeight="1" thickBot="1">
      <c r="A34" s="158"/>
      <c r="B34" s="159" t="s">
        <v>426</v>
      </c>
      <c r="C34" s="160" t="s">
        <v>427</v>
      </c>
      <c r="D34" s="160" t="s">
        <v>428</v>
      </c>
      <c r="E34" s="160" t="s">
        <v>429</v>
      </c>
      <c r="F34" s="160" t="s">
        <v>430</v>
      </c>
      <c r="G34" s="161" t="s">
        <v>431</v>
      </c>
      <c r="H34" s="162" t="s">
        <v>19</v>
      </c>
    </row>
    <row r="35" spans="1:8" ht="15.75" thickBot="1">
      <c r="A35" s="474" t="s">
        <v>419</v>
      </c>
      <c r="B35" s="163"/>
      <c r="C35" s="164"/>
      <c r="D35" s="164"/>
      <c r="E35" s="164"/>
      <c r="F35" s="164"/>
      <c r="G35" s="164"/>
      <c r="H35" s="736"/>
    </row>
    <row r="36" spans="1:8">
      <c r="A36" s="473">
        <v>45658</v>
      </c>
      <c r="B36" s="165">
        <v>30</v>
      </c>
      <c r="C36" s="166">
        <v>14</v>
      </c>
      <c r="D36" s="166">
        <v>84</v>
      </c>
      <c r="E36" s="166">
        <v>1</v>
      </c>
      <c r="F36" s="166">
        <v>46</v>
      </c>
      <c r="G36" s="167">
        <v>44</v>
      </c>
      <c r="H36" s="737">
        <f t="shared" ref="H36" si="7">SUM(B36:G36)</f>
        <v>219</v>
      </c>
    </row>
    <row r="37" spans="1:8">
      <c r="A37" s="473">
        <v>45689</v>
      </c>
      <c r="B37" s="168">
        <v>29</v>
      </c>
      <c r="C37" s="169">
        <v>9</v>
      </c>
      <c r="D37" s="169">
        <v>77</v>
      </c>
      <c r="E37" s="169">
        <v>11</v>
      </c>
      <c r="F37" s="169">
        <v>44</v>
      </c>
      <c r="G37" s="170">
        <v>43</v>
      </c>
      <c r="H37" s="738">
        <f t="shared" ref="H37:H43" si="8">SUM(B37:G37)</f>
        <v>213</v>
      </c>
    </row>
    <row r="38" spans="1:8">
      <c r="A38" s="473">
        <v>45717</v>
      </c>
      <c r="B38" s="168">
        <v>19</v>
      </c>
      <c r="C38" s="169">
        <v>7</v>
      </c>
      <c r="D38" s="169">
        <v>73</v>
      </c>
      <c r="E38" s="169">
        <v>6</v>
      </c>
      <c r="F38" s="169">
        <v>24</v>
      </c>
      <c r="G38" s="170">
        <v>52</v>
      </c>
      <c r="H38" s="738">
        <f t="shared" si="8"/>
        <v>181</v>
      </c>
    </row>
    <row r="39" spans="1:8">
      <c r="A39" s="473">
        <v>45748</v>
      </c>
      <c r="B39" s="168">
        <v>51</v>
      </c>
      <c r="C39" s="169">
        <v>15</v>
      </c>
      <c r="D39" s="169">
        <v>117</v>
      </c>
      <c r="E39" s="169">
        <v>10</v>
      </c>
      <c r="F39" s="169">
        <v>40</v>
      </c>
      <c r="G39" s="170">
        <v>58</v>
      </c>
      <c r="H39" s="738">
        <f t="shared" si="8"/>
        <v>291</v>
      </c>
    </row>
    <row r="40" spans="1:8">
      <c r="A40" s="473">
        <v>45778</v>
      </c>
      <c r="B40" s="168">
        <v>42</v>
      </c>
      <c r="C40" s="169">
        <v>9</v>
      </c>
      <c r="D40" s="169">
        <v>118</v>
      </c>
      <c r="E40" s="169">
        <v>10</v>
      </c>
      <c r="F40" s="169">
        <v>52</v>
      </c>
      <c r="G40" s="170">
        <v>36</v>
      </c>
      <c r="H40" s="738">
        <f t="shared" si="8"/>
        <v>267</v>
      </c>
    </row>
    <row r="41" spans="1:8">
      <c r="A41" s="473">
        <v>45809</v>
      </c>
      <c r="B41" s="168">
        <v>18</v>
      </c>
      <c r="C41" s="169">
        <v>9</v>
      </c>
      <c r="D41" s="169">
        <v>85</v>
      </c>
      <c r="E41" s="169">
        <v>8</v>
      </c>
      <c r="F41" s="169">
        <v>52</v>
      </c>
      <c r="G41" s="170">
        <v>24</v>
      </c>
      <c r="H41" s="738">
        <f t="shared" si="8"/>
        <v>196</v>
      </c>
    </row>
    <row r="42" spans="1:8">
      <c r="A42" s="473">
        <v>45839</v>
      </c>
      <c r="B42" s="168">
        <v>15</v>
      </c>
      <c r="C42" s="169">
        <v>6</v>
      </c>
      <c r="D42" s="169">
        <v>107</v>
      </c>
      <c r="E42" s="169">
        <v>7</v>
      </c>
      <c r="F42" s="169">
        <v>49</v>
      </c>
      <c r="G42" s="170">
        <v>36</v>
      </c>
      <c r="H42" s="738">
        <f t="shared" si="8"/>
        <v>220</v>
      </c>
    </row>
    <row r="43" spans="1:8">
      <c r="A43" s="473">
        <v>45870</v>
      </c>
      <c r="B43" s="168"/>
      <c r="C43" s="169"/>
      <c r="D43" s="169"/>
      <c r="E43" s="169"/>
      <c r="F43" s="169"/>
      <c r="G43" s="170"/>
      <c r="H43" s="738">
        <f t="shared" si="8"/>
        <v>0</v>
      </c>
    </row>
    <row r="44" spans="1:8">
      <c r="A44" s="473">
        <v>45901</v>
      </c>
      <c r="B44" s="168"/>
      <c r="C44" s="169"/>
      <c r="D44" s="169"/>
      <c r="E44" s="169"/>
      <c r="F44" s="169"/>
      <c r="G44" s="170"/>
      <c r="H44" s="738">
        <f>SUM(B44:G44)</f>
        <v>0</v>
      </c>
    </row>
    <row r="45" spans="1:8">
      <c r="A45" s="473">
        <v>45931</v>
      </c>
      <c r="B45" s="168"/>
      <c r="C45" s="169"/>
      <c r="D45" s="169"/>
      <c r="E45" s="169"/>
      <c r="F45" s="169"/>
      <c r="G45" s="170"/>
      <c r="H45" s="738">
        <f>SUM(B45:G45)</f>
        <v>0</v>
      </c>
    </row>
    <row r="46" spans="1:8">
      <c r="A46" s="473">
        <v>45962</v>
      </c>
      <c r="B46" s="168"/>
      <c r="C46" s="169"/>
      <c r="D46" s="169"/>
      <c r="E46" s="169"/>
      <c r="F46" s="169"/>
      <c r="G46" s="170"/>
      <c r="H46" s="738">
        <f>SUM(B46:G46)</f>
        <v>0</v>
      </c>
    </row>
    <row r="47" spans="1:8" ht="15.75" thickBot="1">
      <c r="A47" s="473">
        <v>45992</v>
      </c>
      <c r="B47" s="171"/>
      <c r="C47" s="172"/>
      <c r="D47" s="172"/>
      <c r="E47" s="172"/>
      <c r="F47" s="172"/>
      <c r="G47" s="173"/>
      <c r="H47" s="753">
        <f>SUM(B47:G47)</f>
        <v>0</v>
      </c>
    </row>
    <row r="48" spans="1:8" ht="15.75" thickBot="1">
      <c r="A48" s="475" t="s">
        <v>432</v>
      </c>
      <c r="B48" s="472">
        <f t="shared" ref="B48:F48" si="9">SUM(B36:B47)</f>
        <v>204</v>
      </c>
      <c r="C48" s="174">
        <f t="shared" si="9"/>
        <v>69</v>
      </c>
      <c r="D48" s="174">
        <f t="shared" si="9"/>
        <v>661</v>
      </c>
      <c r="E48" s="174">
        <f t="shared" si="9"/>
        <v>53</v>
      </c>
      <c r="F48" s="174">
        <f t="shared" si="9"/>
        <v>307</v>
      </c>
      <c r="G48" s="174">
        <f>SUM(G36:G47)</f>
        <v>293</v>
      </c>
      <c r="H48" s="175">
        <f>SUM(H36:H47)</f>
        <v>1587</v>
      </c>
    </row>
    <row r="49" spans="1:8" ht="15.75" thickBot="1">
      <c r="A49" s="164"/>
      <c r="B49" s="176"/>
      <c r="C49" s="176"/>
      <c r="D49" s="176"/>
      <c r="E49" s="176"/>
      <c r="F49" s="176"/>
      <c r="G49" s="176"/>
      <c r="H49" s="176"/>
    </row>
    <row r="50" spans="1:8" ht="15.75" thickBot="1">
      <c r="A50" s="474" t="s">
        <v>418</v>
      </c>
      <c r="B50" s="177"/>
      <c r="C50" s="178"/>
      <c r="D50" s="178"/>
      <c r="E50" s="178"/>
      <c r="F50" s="178"/>
      <c r="G50" s="178"/>
      <c r="H50" s="739"/>
    </row>
    <row r="51" spans="1:8">
      <c r="A51" s="473">
        <v>45658</v>
      </c>
      <c r="B51" s="179">
        <v>9</v>
      </c>
      <c r="C51" s="180">
        <v>19</v>
      </c>
      <c r="D51" s="180">
        <v>50</v>
      </c>
      <c r="E51" s="180">
        <v>0</v>
      </c>
      <c r="F51" s="180">
        <v>25</v>
      </c>
      <c r="G51" s="181">
        <v>32</v>
      </c>
      <c r="H51" s="740">
        <f t="shared" ref="H51" si="10">SUM(B51:G51)</f>
        <v>135</v>
      </c>
    </row>
    <row r="52" spans="1:8">
      <c r="A52" s="473">
        <v>45689</v>
      </c>
      <c r="B52" s="182">
        <v>13</v>
      </c>
      <c r="C52" s="183">
        <v>2</v>
      </c>
      <c r="D52" s="183">
        <v>42</v>
      </c>
      <c r="E52" s="183">
        <v>4</v>
      </c>
      <c r="F52" s="183">
        <v>28</v>
      </c>
      <c r="G52" s="184">
        <v>66</v>
      </c>
      <c r="H52" s="741">
        <f t="shared" ref="H52:H57" si="11">SUM(B52:G52)</f>
        <v>155</v>
      </c>
    </row>
    <row r="53" spans="1:8">
      <c r="A53" s="473">
        <v>45717</v>
      </c>
      <c r="B53" s="182">
        <v>11</v>
      </c>
      <c r="C53" s="183">
        <v>14</v>
      </c>
      <c r="D53" s="183">
        <v>37</v>
      </c>
      <c r="E53" s="183">
        <v>3</v>
      </c>
      <c r="F53" s="183">
        <v>14</v>
      </c>
      <c r="G53" s="184">
        <v>32</v>
      </c>
      <c r="H53" s="741">
        <f t="shared" si="11"/>
        <v>111</v>
      </c>
    </row>
    <row r="54" spans="1:8">
      <c r="A54" s="473">
        <v>45748</v>
      </c>
      <c r="B54" s="182">
        <v>2</v>
      </c>
      <c r="C54" s="183">
        <v>8</v>
      </c>
      <c r="D54" s="183">
        <v>61</v>
      </c>
      <c r="E54" s="183">
        <v>3</v>
      </c>
      <c r="F54" s="183">
        <v>12</v>
      </c>
      <c r="G54" s="184">
        <v>31</v>
      </c>
      <c r="H54" s="741">
        <f t="shared" si="11"/>
        <v>117</v>
      </c>
    </row>
    <row r="55" spans="1:8">
      <c r="A55" s="473">
        <v>45778</v>
      </c>
      <c r="B55" s="182">
        <v>8</v>
      </c>
      <c r="C55" s="183">
        <v>22</v>
      </c>
      <c r="D55" s="183">
        <v>65</v>
      </c>
      <c r="E55" s="183">
        <v>2</v>
      </c>
      <c r="F55" s="183">
        <v>16</v>
      </c>
      <c r="G55" s="184">
        <v>26</v>
      </c>
      <c r="H55" s="741">
        <f t="shared" si="11"/>
        <v>139</v>
      </c>
    </row>
    <row r="56" spans="1:8">
      <c r="A56" s="473">
        <v>45809</v>
      </c>
      <c r="B56" s="182">
        <v>2</v>
      </c>
      <c r="C56" s="183">
        <v>11</v>
      </c>
      <c r="D56" s="183">
        <v>49</v>
      </c>
      <c r="E56" s="183">
        <v>2</v>
      </c>
      <c r="F56" s="183">
        <v>23</v>
      </c>
      <c r="G56" s="184">
        <v>27</v>
      </c>
      <c r="H56" s="741">
        <f t="shared" si="11"/>
        <v>114</v>
      </c>
    </row>
    <row r="57" spans="1:8">
      <c r="A57" s="473">
        <v>45839</v>
      </c>
      <c r="B57" s="182">
        <v>12</v>
      </c>
      <c r="C57" s="183">
        <v>11</v>
      </c>
      <c r="D57" s="183">
        <v>73</v>
      </c>
      <c r="E57" s="183">
        <v>0</v>
      </c>
      <c r="F57" s="183">
        <v>16</v>
      </c>
      <c r="G57" s="184">
        <v>26</v>
      </c>
      <c r="H57" s="741">
        <f t="shared" si="11"/>
        <v>138</v>
      </c>
    </row>
    <row r="58" spans="1:8">
      <c r="A58" s="473">
        <v>45870</v>
      </c>
      <c r="B58" s="182"/>
      <c r="C58" s="183"/>
      <c r="D58" s="183"/>
      <c r="E58" s="183"/>
      <c r="F58" s="183"/>
      <c r="G58" s="184"/>
      <c r="H58" s="741">
        <f>SUM(B58:G58)</f>
        <v>0</v>
      </c>
    </row>
    <row r="59" spans="1:8">
      <c r="A59" s="473">
        <v>45901</v>
      </c>
      <c r="B59" s="182"/>
      <c r="C59" s="183"/>
      <c r="D59" s="183"/>
      <c r="E59" s="183"/>
      <c r="F59" s="183"/>
      <c r="G59" s="184"/>
      <c r="H59" s="741">
        <f>SUM(B59:G59)</f>
        <v>0</v>
      </c>
    </row>
    <row r="60" spans="1:8">
      <c r="A60" s="473">
        <v>45931</v>
      </c>
      <c r="B60" s="182"/>
      <c r="C60" s="183"/>
      <c r="D60" s="183"/>
      <c r="E60" s="183"/>
      <c r="F60" s="183"/>
      <c r="G60" s="184"/>
      <c r="H60" s="741">
        <f>SUM(B60:G60)</f>
        <v>0</v>
      </c>
    </row>
    <row r="61" spans="1:8">
      <c r="A61" s="473">
        <v>45962</v>
      </c>
      <c r="B61" s="182"/>
      <c r="C61" s="183"/>
      <c r="D61" s="183"/>
      <c r="E61" s="183"/>
      <c r="F61" s="183"/>
      <c r="G61" s="184"/>
      <c r="H61" s="741">
        <f>SUM(B61:G61)</f>
        <v>0</v>
      </c>
    </row>
    <row r="62" spans="1:8" ht="15.75" thickBot="1">
      <c r="A62" s="473">
        <v>45992</v>
      </c>
      <c r="B62" s="185"/>
      <c r="C62" s="186"/>
      <c r="D62" s="186"/>
      <c r="E62" s="186"/>
      <c r="F62" s="186"/>
      <c r="G62" s="187"/>
      <c r="H62" s="742">
        <f>SUM(B62:G62)</f>
        <v>0</v>
      </c>
    </row>
    <row r="63" spans="1:8" ht="15.75" thickBot="1">
      <c r="A63" s="629" t="s">
        <v>433</v>
      </c>
      <c r="B63" s="188">
        <f t="shared" ref="B63:G63" si="12">SUM(B51:B62)</f>
        <v>57</v>
      </c>
      <c r="C63" s="188">
        <f t="shared" si="12"/>
        <v>87</v>
      </c>
      <c r="D63" s="188">
        <f t="shared" si="12"/>
        <v>377</v>
      </c>
      <c r="E63" s="188">
        <f t="shared" si="12"/>
        <v>14</v>
      </c>
      <c r="F63" s="188">
        <f t="shared" si="12"/>
        <v>134</v>
      </c>
      <c r="G63" s="189">
        <f t="shared" si="12"/>
        <v>240</v>
      </c>
      <c r="H63" s="190">
        <f>SUM(H51:H62)</f>
        <v>909</v>
      </c>
    </row>
    <row r="64" spans="1:8" ht="15.75" thickBot="1">
      <c r="A64" s="191"/>
      <c r="B64" s="191"/>
      <c r="C64" s="191"/>
      <c r="D64" s="191"/>
      <c r="E64" s="191"/>
      <c r="F64" s="191"/>
      <c r="G64" s="191"/>
      <c r="H64" s="191"/>
    </row>
    <row r="65" spans="1:8" ht="15.75" thickBot="1">
      <c r="A65" s="192" t="s">
        <v>19</v>
      </c>
      <c r="B65" s="193">
        <f t="shared" ref="B65:G65" si="13">B48+B63</f>
        <v>261</v>
      </c>
      <c r="C65" s="193">
        <f t="shared" si="13"/>
        <v>156</v>
      </c>
      <c r="D65" s="193">
        <f t="shared" si="13"/>
        <v>1038</v>
      </c>
      <c r="E65" s="193">
        <f t="shared" si="13"/>
        <v>67</v>
      </c>
      <c r="F65" s="193">
        <f t="shared" si="13"/>
        <v>441</v>
      </c>
      <c r="G65" s="193">
        <f t="shared" si="13"/>
        <v>533</v>
      </c>
      <c r="H65" s="194">
        <f>H48+H63</f>
        <v>2496</v>
      </c>
    </row>
    <row r="67" spans="1:8" ht="90" customHeight="1">
      <c r="A67" s="1115" t="s">
        <v>434</v>
      </c>
      <c r="B67" s="1115"/>
      <c r="C67" s="1115"/>
      <c r="D67" s="1115"/>
      <c r="E67" s="1115"/>
      <c r="F67" s="1115"/>
      <c r="G67" s="1115"/>
      <c r="H67" s="1115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G9:L9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>
      <selection activeCell="T2" sqref="T2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B3" s="756">
        <v>4919</v>
      </c>
    </row>
    <row r="4" spans="1:11" ht="15.75" thickBot="1">
      <c r="A4" s="4" t="s">
        <v>5</v>
      </c>
      <c r="B4" s="4" t="s">
        <v>6</v>
      </c>
      <c r="C4" s="4" t="s">
        <v>7</v>
      </c>
      <c r="D4" s="6"/>
      <c r="E4" s="6"/>
      <c r="F4" s="6"/>
      <c r="I4"/>
      <c r="J4"/>
    </row>
    <row r="5" spans="1:11">
      <c r="A5" s="951">
        <v>45658</v>
      </c>
      <c r="B5" s="743">
        <f>P25</f>
        <v>6307</v>
      </c>
      <c r="C5" s="949">
        <f>((B5-B3)/B3)*100</f>
        <v>28.217117300264285</v>
      </c>
      <c r="D5" s="8"/>
      <c r="E5" s="8"/>
      <c r="F5" s="8"/>
      <c r="I5"/>
      <c r="J5"/>
    </row>
    <row r="6" spans="1:11">
      <c r="A6" s="952">
        <v>45689</v>
      </c>
      <c r="B6" s="449">
        <f>O25</f>
        <v>7249</v>
      </c>
      <c r="C6" s="950">
        <f t="shared" ref="C6:C11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52">
        <v>45717</v>
      </c>
      <c r="B7" s="532">
        <f>N25</f>
        <v>6677</v>
      </c>
      <c r="C7" s="950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952">
        <v>45748</v>
      </c>
      <c r="B8" s="532">
        <f>M25</f>
        <v>6771</v>
      </c>
      <c r="C8" s="950">
        <f t="shared" si="0"/>
        <v>1.4078178822824621</v>
      </c>
      <c r="D8" s="8"/>
      <c r="E8" s="8"/>
      <c r="F8" s="8"/>
    </row>
    <row r="9" spans="1:11">
      <c r="A9" s="952">
        <v>45778</v>
      </c>
      <c r="B9" s="196">
        <f>L25</f>
        <v>6308</v>
      </c>
      <c r="C9" s="950">
        <f t="shared" si="0"/>
        <v>-6.837985526510117</v>
      </c>
      <c r="D9" s="8"/>
      <c r="E9" s="8"/>
      <c r="F9" s="8"/>
    </row>
    <row r="10" spans="1:11">
      <c r="A10" s="952">
        <v>45809</v>
      </c>
      <c r="B10" s="532">
        <f>K25</f>
        <v>5155</v>
      </c>
      <c r="C10" s="950">
        <f t="shared" si="0"/>
        <v>-18.278376664552948</v>
      </c>
      <c r="D10" s="8"/>
      <c r="E10" s="8"/>
      <c r="F10" s="8"/>
    </row>
    <row r="11" spans="1:11">
      <c r="A11" s="952">
        <v>45839</v>
      </c>
      <c r="B11" s="196">
        <f>J25</f>
        <v>6101</v>
      </c>
      <c r="C11" s="950">
        <f t="shared" si="0"/>
        <v>18.351115421920465</v>
      </c>
      <c r="D11" s="8"/>
      <c r="E11" s="8"/>
      <c r="F11" s="8"/>
    </row>
    <row r="12" spans="1:11">
      <c r="A12" s="952">
        <v>45870</v>
      </c>
      <c r="B12" s="196"/>
      <c r="C12" s="950"/>
      <c r="D12" s="8"/>
      <c r="E12" s="8"/>
      <c r="F12" s="8"/>
    </row>
    <row r="13" spans="1:11">
      <c r="A13" s="952">
        <v>45901</v>
      </c>
      <c r="B13" s="196"/>
      <c r="C13" s="950"/>
      <c r="D13" s="8"/>
      <c r="E13" s="8"/>
      <c r="F13" s="8"/>
    </row>
    <row r="14" spans="1:11">
      <c r="A14" s="952">
        <v>45931</v>
      </c>
      <c r="B14" s="196"/>
      <c r="C14" s="950"/>
      <c r="D14" s="8"/>
      <c r="E14" s="8"/>
      <c r="F14" s="8"/>
      <c r="H14" s="11"/>
    </row>
    <row r="15" spans="1:11">
      <c r="A15" s="952">
        <v>45962</v>
      </c>
      <c r="B15" s="196"/>
      <c r="C15" s="950"/>
      <c r="D15" s="8"/>
      <c r="E15" s="8"/>
      <c r="F15" s="8"/>
    </row>
    <row r="16" spans="1:11" ht="15.75" thickBot="1">
      <c r="A16" s="953">
        <v>45992</v>
      </c>
      <c r="B16" s="744"/>
      <c r="C16" s="745"/>
      <c r="D16" s="8"/>
      <c r="E16" s="8"/>
      <c r="F16" s="8"/>
    </row>
    <row r="17" spans="1:20" ht="15.75" thickBot="1">
      <c r="A17" s="12" t="s">
        <v>8</v>
      </c>
      <c r="B17" s="14">
        <f>SUM(B5:B16)</f>
        <v>44568</v>
      </c>
    </row>
    <row r="18" spans="1:20" ht="15.75" thickBot="1">
      <c r="A18" s="13" t="s">
        <v>9</v>
      </c>
      <c r="B18" s="14">
        <f>AVERAGE(B5:B16)</f>
        <v>6366.8571428571431</v>
      </c>
      <c r="D18" s="15" t="s">
        <v>10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8</v>
      </c>
      <c r="R18" s="725" t="s">
        <v>11</v>
      </c>
      <c r="S18" s="726" t="s">
        <v>9</v>
      </c>
      <c r="T18" s="335"/>
    </row>
    <row r="19" spans="1:20">
      <c r="A19" s="1089"/>
      <c r="B19" s="1089"/>
      <c r="C19" s="1089"/>
      <c r="D19" s="20" t="s">
        <v>12</v>
      </c>
      <c r="E19" s="21"/>
      <c r="F19" s="22"/>
      <c r="G19" s="23"/>
      <c r="H19" s="23"/>
      <c r="I19" s="23"/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 t="shared" ref="Q19:Q24" si="1">SUM(E19:P19)</f>
        <v>2550</v>
      </c>
      <c r="R19" s="29">
        <f>(Q19/Q25)*100</f>
        <v>5.721593968766828</v>
      </c>
      <c r="S19" s="727">
        <f>AVERAGE(E19:P19)</f>
        <v>364.28571428571428</v>
      </c>
      <c r="T19" s="723" t="s">
        <v>12</v>
      </c>
    </row>
    <row r="20" spans="1:20" ht="15" customHeight="1">
      <c r="C20" s="30"/>
      <c r="D20" s="31" t="s">
        <v>13</v>
      </c>
      <c r="E20" s="32"/>
      <c r="F20" s="33"/>
      <c r="G20" s="34"/>
      <c r="H20" s="34"/>
      <c r="I20" s="34"/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si="1"/>
        <v>604</v>
      </c>
      <c r="R20" s="38">
        <f>(Q20/Q25)*100</f>
        <v>1.3552324537784959</v>
      </c>
      <c r="S20" s="728">
        <f t="shared" ref="S20:S23" si="2">AVERAGE(E20:P20)</f>
        <v>86.285714285714292</v>
      </c>
      <c r="T20" s="723" t="s">
        <v>13</v>
      </c>
    </row>
    <row r="21" spans="1:20" ht="15" customHeight="1">
      <c r="C21" s="30"/>
      <c r="D21" s="934" t="s">
        <v>14</v>
      </c>
      <c r="E21" s="32"/>
      <c r="F21" s="33"/>
      <c r="G21" s="34"/>
      <c r="H21" s="34"/>
      <c r="I21" s="34"/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728">
        <f>AVERAGE(E21:P21)</f>
        <v>0</v>
      </c>
      <c r="T21" s="724" t="s">
        <v>15</v>
      </c>
    </row>
    <row r="22" spans="1:20">
      <c r="D22" s="31" t="s">
        <v>16</v>
      </c>
      <c r="E22" s="32"/>
      <c r="F22" s="33"/>
      <c r="G22" s="34"/>
      <c r="H22" s="34"/>
      <c r="I22" s="34"/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39289</v>
      </c>
      <c r="R22" s="38">
        <f>(Q22/Q25)*100</f>
        <v>88.155178603482327</v>
      </c>
      <c r="S22" s="728">
        <f t="shared" si="2"/>
        <v>5612.7142857142853</v>
      </c>
      <c r="T22" s="723" t="s">
        <v>16</v>
      </c>
    </row>
    <row r="23" spans="1:20" ht="17.25" customHeight="1">
      <c r="D23" s="31" t="s">
        <v>17</v>
      </c>
      <c r="E23" s="32"/>
      <c r="F23" s="33"/>
      <c r="G23" s="34"/>
      <c r="H23" s="34"/>
      <c r="I23" s="34"/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1692</v>
      </c>
      <c r="R23" s="38">
        <f>(Q23/Q25)*100</f>
        <v>3.7964458804523424</v>
      </c>
      <c r="S23" s="728">
        <f t="shared" si="2"/>
        <v>241.71428571428572</v>
      </c>
      <c r="T23" s="723" t="s">
        <v>17</v>
      </c>
    </row>
    <row r="24" spans="1:20" ht="15.75" customHeight="1" thickBot="1">
      <c r="A24" s="687"/>
      <c r="B24" s="687"/>
      <c r="D24" s="31" t="s">
        <v>18</v>
      </c>
      <c r="E24" s="39"/>
      <c r="F24" s="33"/>
      <c r="G24" s="40"/>
      <c r="H24" s="40"/>
      <c r="I24" s="40"/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433</v>
      </c>
      <c r="R24" s="44">
        <f>(Q24/Q25)*100</f>
        <v>0.97154909352001428</v>
      </c>
      <c r="S24" s="729">
        <f>AVERAGE(E24:P24)</f>
        <v>61.857142857142854</v>
      </c>
      <c r="T24" s="723" t="s">
        <v>18</v>
      </c>
    </row>
    <row r="25" spans="1:20" ht="15.75" customHeight="1" thickBot="1">
      <c r="A25" s="687"/>
      <c r="B25" s="687"/>
      <c r="D25" s="117" t="s">
        <v>19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0</v>
      </c>
      <c r="I25" s="45">
        <f>SUM(I19:I24)</f>
        <v>0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 t="shared" si="3"/>
        <v>44568</v>
      </c>
      <c r="R25" s="47">
        <f t="shared" si="3"/>
        <v>100</v>
      </c>
      <c r="S25" s="730">
        <f>AVERAGEIF(E25:P25,"&gt;0")</f>
        <v>6366.8571428571431</v>
      </c>
    </row>
    <row r="26" spans="1:20" ht="15" customHeight="1">
      <c r="A26" s="687"/>
      <c r="B26" s="687"/>
    </row>
    <row r="27" spans="1:20" ht="15" customHeight="1">
      <c r="A27" s="1088" t="s">
        <v>20</v>
      </c>
      <c r="B27" s="1088"/>
      <c r="C27" s="1088"/>
      <c r="D27" s="1088"/>
      <c r="E27" s="1088"/>
      <c r="F27" s="1088"/>
      <c r="G27" s="1088"/>
      <c r="H27" s="1088"/>
      <c r="I27" s="1088"/>
    </row>
    <row r="28" spans="1:20" ht="15" customHeight="1">
      <c r="A28" s="1088"/>
      <c r="B28" s="1088"/>
      <c r="C28" s="1088"/>
      <c r="D28" s="1088"/>
      <c r="E28" s="1088"/>
      <c r="F28" s="1088"/>
      <c r="G28" s="1088"/>
      <c r="H28" s="1088"/>
      <c r="I28" s="1088"/>
    </row>
    <row r="29" spans="1:20" ht="15" customHeight="1">
      <c r="A29" s="1088"/>
      <c r="B29" s="1088"/>
      <c r="C29" s="1088"/>
      <c r="D29" s="1088"/>
      <c r="E29" s="1088"/>
      <c r="F29" s="1088"/>
      <c r="G29" s="1088"/>
      <c r="H29" s="1088"/>
      <c r="I29" s="1088"/>
    </row>
    <row r="30" spans="1:20" ht="15" customHeight="1">
      <c r="A30" s="1088" t="s">
        <v>21</v>
      </c>
      <c r="B30" s="1088"/>
      <c r="C30" s="1088"/>
      <c r="D30" s="1088"/>
      <c r="E30" s="1088"/>
      <c r="F30" s="1088"/>
      <c r="G30" s="1088"/>
      <c r="H30" s="1088"/>
      <c r="I30" s="1088"/>
    </row>
    <row r="31" spans="1:20">
      <c r="A31" s="1088"/>
      <c r="B31" s="1088"/>
      <c r="C31" s="1088"/>
      <c r="D31" s="1088"/>
      <c r="E31" s="1088"/>
      <c r="F31" s="1088"/>
      <c r="G31" s="1088"/>
      <c r="H31" s="1088"/>
      <c r="I31" s="1088"/>
      <c r="Q31" s="3"/>
    </row>
    <row r="32" spans="1:20">
      <c r="A32" s="1088"/>
      <c r="B32" s="1088"/>
      <c r="C32" s="1088"/>
      <c r="D32" s="1088"/>
      <c r="E32" s="1088"/>
      <c r="F32" s="1088"/>
      <c r="G32" s="1088"/>
      <c r="H32" s="1088"/>
      <c r="I32" s="1088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zoomScale="90" zoomScaleNormal="90" workbookViewId="0"/>
  </sheetViews>
  <sheetFormatPr defaultRowHeight="15"/>
  <cols>
    <col min="1" max="1" width="57" customWidth="1"/>
    <col min="2" max="2" width="10.5703125" bestFit="1" customWidth="1"/>
    <col min="3" max="3" width="12.5703125" bestFit="1" customWidth="1"/>
    <col min="4" max="4" width="8.7109375" customWidth="1"/>
    <col min="5" max="5" width="9.140625" style="335"/>
    <col min="6" max="6" width="66.85546875" style="335" customWidth="1"/>
    <col min="7" max="7" width="10.42578125" style="335" customWidth="1"/>
    <col min="8" max="8" width="12.85546875" style="335" customWidth="1"/>
    <col min="9" max="9" width="9.140625" style="335"/>
    <col min="10" max="10" width="2" style="335" customWidth="1"/>
    <col min="11" max="11" width="9.140625" style="335"/>
    <col min="19" max="19" width="6.42578125" customWidth="1"/>
  </cols>
  <sheetData>
    <row r="1" spans="1:9">
      <c r="A1" s="348" t="s">
        <v>3</v>
      </c>
      <c r="B1" s="349"/>
      <c r="C1" s="349"/>
      <c r="D1" s="349"/>
      <c r="F1" s="1018"/>
      <c r="G1" s="1018"/>
      <c r="H1" s="1018"/>
      <c r="I1" s="1018"/>
    </row>
    <row r="2" spans="1:9" ht="15.75" thickBot="1">
      <c r="A2" s="96" t="s">
        <v>4</v>
      </c>
      <c r="B2" s="72"/>
      <c r="C2" s="72"/>
      <c r="F2" s="947"/>
      <c r="G2" s="359"/>
      <c r="H2" s="359"/>
    </row>
    <row r="3" spans="1:9" ht="15.75" thickBot="1">
      <c r="A3" s="350" t="s">
        <v>571</v>
      </c>
      <c r="B3" s="351" t="s">
        <v>436</v>
      </c>
      <c r="C3" s="352" t="s">
        <v>437</v>
      </c>
      <c r="D3" s="353" t="s">
        <v>33</v>
      </c>
      <c r="F3" s="347" t="s">
        <v>435</v>
      </c>
      <c r="G3" s="448" t="s">
        <v>436</v>
      </c>
      <c r="H3" s="448" t="s">
        <v>437</v>
      </c>
      <c r="I3" s="448" t="s">
        <v>33</v>
      </c>
    </row>
    <row r="4" spans="1:9">
      <c r="A4" s="917" t="s">
        <v>312</v>
      </c>
      <c r="B4" s="917">
        <v>0</v>
      </c>
      <c r="C4" s="354">
        <v>10</v>
      </c>
      <c r="D4" s="354">
        <f t="shared" ref="D4:D67" si="0">SUM(B4:C4)</f>
        <v>10</v>
      </c>
      <c r="F4" s="1019" t="s">
        <v>438</v>
      </c>
      <c r="G4" s="359">
        <v>0</v>
      </c>
      <c r="H4" s="359">
        <v>0</v>
      </c>
      <c r="I4" s="359">
        <v>0</v>
      </c>
    </row>
    <row r="5" spans="1:9">
      <c r="A5" s="918" t="s">
        <v>438</v>
      </c>
      <c r="B5" s="917">
        <v>0</v>
      </c>
      <c r="C5" s="354">
        <v>0</v>
      </c>
      <c r="D5" s="354">
        <f t="shared" si="0"/>
        <v>0</v>
      </c>
      <c r="F5" s="1019" t="s">
        <v>313</v>
      </c>
      <c r="G5" s="359">
        <v>0</v>
      </c>
      <c r="H5" s="359">
        <v>0</v>
      </c>
      <c r="I5" s="359">
        <v>0</v>
      </c>
    </row>
    <row r="6" spans="1:9">
      <c r="A6" s="919" t="s">
        <v>313</v>
      </c>
      <c r="B6" s="917">
        <v>0</v>
      </c>
      <c r="C6" s="354">
        <v>0</v>
      </c>
      <c r="D6" s="354">
        <f t="shared" si="0"/>
        <v>0</v>
      </c>
      <c r="F6" s="1019" t="s">
        <v>315</v>
      </c>
      <c r="G6" s="359">
        <v>0</v>
      </c>
      <c r="H6" s="359">
        <v>0</v>
      </c>
      <c r="I6" s="359">
        <v>0</v>
      </c>
    </row>
    <row r="7" spans="1:9">
      <c r="A7" s="919" t="s">
        <v>314</v>
      </c>
      <c r="B7" s="917">
        <v>1</v>
      </c>
      <c r="C7" s="354">
        <v>1</v>
      </c>
      <c r="D7" s="354">
        <f t="shared" si="0"/>
        <v>2</v>
      </c>
      <c r="F7" s="1019" t="s">
        <v>316</v>
      </c>
      <c r="G7" s="359">
        <v>0</v>
      </c>
      <c r="H7" s="359">
        <v>0</v>
      </c>
      <c r="I7" s="359">
        <v>0</v>
      </c>
    </row>
    <row r="8" spans="1:9">
      <c r="A8" s="919" t="s">
        <v>315</v>
      </c>
      <c r="B8" s="917">
        <v>0</v>
      </c>
      <c r="C8" s="354">
        <v>0</v>
      </c>
      <c r="D8" s="354">
        <f t="shared" si="0"/>
        <v>0</v>
      </c>
      <c r="F8" s="1019" t="s">
        <v>440</v>
      </c>
      <c r="G8" s="359">
        <v>0</v>
      </c>
      <c r="H8" s="359">
        <v>0</v>
      </c>
      <c r="I8" s="359">
        <v>0</v>
      </c>
    </row>
    <row r="9" spans="1:9">
      <c r="A9" s="919" t="s">
        <v>316</v>
      </c>
      <c r="B9" s="917">
        <v>0</v>
      </c>
      <c r="C9" s="354">
        <v>0</v>
      </c>
      <c r="D9" s="354">
        <f t="shared" si="0"/>
        <v>0</v>
      </c>
      <c r="F9" s="1019" t="s">
        <v>317</v>
      </c>
      <c r="G9" s="359">
        <v>0</v>
      </c>
      <c r="H9" s="359">
        <v>0</v>
      </c>
      <c r="I9" s="359">
        <v>0</v>
      </c>
    </row>
    <row r="10" spans="1:9">
      <c r="A10" s="919" t="s">
        <v>440</v>
      </c>
      <c r="B10" s="917">
        <v>0</v>
      </c>
      <c r="C10" s="354">
        <v>0</v>
      </c>
      <c r="D10" s="354">
        <f t="shared" si="0"/>
        <v>0</v>
      </c>
      <c r="F10" s="1019" t="s">
        <v>439</v>
      </c>
      <c r="G10" s="359">
        <v>0</v>
      </c>
      <c r="H10" s="359">
        <v>0</v>
      </c>
      <c r="I10" s="359">
        <v>0</v>
      </c>
    </row>
    <row r="11" spans="1:9">
      <c r="A11" s="112" t="s">
        <v>570</v>
      </c>
      <c r="B11" s="917">
        <v>1</v>
      </c>
      <c r="C11" s="354">
        <v>1</v>
      </c>
      <c r="D11" s="354">
        <f t="shared" si="0"/>
        <v>2</v>
      </c>
      <c r="F11" s="1019" t="s">
        <v>320</v>
      </c>
      <c r="G11" s="359">
        <v>0</v>
      </c>
      <c r="H11" s="359">
        <v>0</v>
      </c>
      <c r="I11" s="359">
        <v>0</v>
      </c>
    </row>
    <row r="12" spans="1:9">
      <c r="A12" s="919" t="s">
        <v>441</v>
      </c>
      <c r="B12" s="917">
        <v>0</v>
      </c>
      <c r="C12" s="354">
        <v>44</v>
      </c>
      <c r="D12" s="354">
        <f t="shared" si="0"/>
        <v>44</v>
      </c>
      <c r="F12" s="1019" t="s">
        <v>321</v>
      </c>
      <c r="G12" s="359">
        <v>0</v>
      </c>
      <c r="H12" s="359">
        <v>0</v>
      </c>
      <c r="I12" s="359">
        <v>0</v>
      </c>
    </row>
    <row r="13" spans="1:9">
      <c r="A13" s="919" t="s">
        <v>213</v>
      </c>
      <c r="B13" s="917">
        <v>0</v>
      </c>
      <c r="C13" s="354">
        <v>3</v>
      </c>
      <c r="D13" s="354">
        <f t="shared" si="0"/>
        <v>3</v>
      </c>
      <c r="F13" s="1019" t="s">
        <v>442</v>
      </c>
      <c r="G13" s="359">
        <v>0</v>
      </c>
      <c r="H13" s="359">
        <v>0</v>
      </c>
      <c r="I13" s="359">
        <v>0</v>
      </c>
    </row>
    <row r="14" spans="1:9">
      <c r="A14" s="919" t="s">
        <v>317</v>
      </c>
      <c r="B14" s="917">
        <v>0</v>
      </c>
      <c r="C14" s="354">
        <v>0</v>
      </c>
      <c r="D14" s="354">
        <f t="shared" si="0"/>
        <v>0</v>
      </c>
      <c r="F14" s="1019" t="s">
        <v>324</v>
      </c>
      <c r="G14" s="359">
        <v>0</v>
      </c>
      <c r="H14" s="359">
        <v>0</v>
      </c>
      <c r="I14" s="359">
        <v>0</v>
      </c>
    </row>
    <row r="15" spans="1:9">
      <c r="A15" s="919" t="s">
        <v>318</v>
      </c>
      <c r="B15" s="917">
        <v>1</v>
      </c>
      <c r="C15" s="354">
        <v>0</v>
      </c>
      <c r="D15" s="354">
        <f t="shared" si="0"/>
        <v>1</v>
      </c>
      <c r="F15" s="1019" t="s">
        <v>325</v>
      </c>
      <c r="G15" s="359">
        <v>0</v>
      </c>
      <c r="H15" s="359">
        <v>0</v>
      </c>
      <c r="I15" s="359">
        <v>0</v>
      </c>
    </row>
    <row r="16" spans="1:9">
      <c r="A16" s="919" t="s">
        <v>319</v>
      </c>
      <c r="B16" s="917">
        <v>2</v>
      </c>
      <c r="C16" s="354">
        <v>6</v>
      </c>
      <c r="D16" s="354">
        <f t="shared" si="0"/>
        <v>8</v>
      </c>
      <c r="F16" s="1019" t="s">
        <v>443</v>
      </c>
      <c r="G16" s="359">
        <v>0</v>
      </c>
      <c r="H16" s="359">
        <v>0</v>
      </c>
      <c r="I16" s="359">
        <v>0</v>
      </c>
    </row>
    <row r="17" spans="1:9">
      <c r="A17" s="919" t="s">
        <v>439</v>
      </c>
      <c r="B17" s="917">
        <v>0</v>
      </c>
      <c r="C17" s="354">
        <v>0</v>
      </c>
      <c r="D17" s="354">
        <f t="shared" si="0"/>
        <v>0</v>
      </c>
      <c r="F17" s="1019" t="s">
        <v>333</v>
      </c>
      <c r="G17" s="359">
        <v>0</v>
      </c>
      <c r="H17" s="359">
        <v>0</v>
      </c>
      <c r="I17" s="359">
        <v>0</v>
      </c>
    </row>
    <row r="18" spans="1:9">
      <c r="A18" s="919" t="s">
        <v>320</v>
      </c>
      <c r="B18" s="917">
        <v>0</v>
      </c>
      <c r="C18" s="354">
        <v>0</v>
      </c>
      <c r="D18" s="354">
        <f t="shared" si="0"/>
        <v>0</v>
      </c>
      <c r="F18" s="1019" t="s">
        <v>297</v>
      </c>
      <c r="G18" s="359">
        <v>0</v>
      </c>
      <c r="H18" s="359">
        <v>0</v>
      </c>
      <c r="I18" s="359">
        <v>0</v>
      </c>
    </row>
    <row r="19" spans="1:9">
      <c r="A19" s="919" t="s">
        <v>321</v>
      </c>
      <c r="B19" s="917">
        <v>0</v>
      </c>
      <c r="C19" s="354">
        <v>0</v>
      </c>
      <c r="D19" s="354">
        <f t="shared" si="0"/>
        <v>0</v>
      </c>
      <c r="F19" s="1020" t="s">
        <v>339</v>
      </c>
      <c r="G19" s="359">
        <v>0</v>
      </c>
      <c r="H19" s="359">
        <v>0</v>
      </c>
      <c r="I19" s="359">
        <v>0</v>
      </c>
    </row>
    <row r="20" spans="1:9">
      <c r="A20" s="919" t="s">
        <v>322</v>
      </c>
      <c r="B20" s="917">
        <v>0</v>
      </c>
      <c r="C20" s="354">
        <v>1</v>
      </c>
      <c r="D20" s="354">
        <f t="shared" si="0"/>
        <v>1</v>
      </c>
      <c r="F20" s="1019" t="s">
        <v>342</v>
      </c>
      <c r="G20" s="359">
        <v>0</v>
      </c>
      <c r="H20" s="359">
        <v>0</v>
      </c>
      <c r="I20" s="359">
        <v>0</v>
      </c>
    </row>
    <row r="21" spans="1:9">
      <c r="A21" s="919" t="s">
        <v>323</v>
      </c>
      <c r="B21" s="917">
        <v>0</v>
      </c>
      <c r="C21" s="354">
        <v>2</v>
      </c>
      <c r="D21" s="354">
        <f t="shared" si="0"/>
        <v>2</v>
      </c>
      <c r="F21" s="1019" t="s">
        <v>343</v>
      </c>
      <c r="G21" s="359">
        <v>0</v>
      </c>
      <c r="H21" s="359">
        <v>0</v>
      </c>
      <c r="I21" s="359">
        <v>0</v>
      </c>
    </row>
    <row r="22" spans="1:9">
      <c r="A22" s="919" t="s">
        <v>442</v>
      </c>
      <c r="B22" s="917">
        <v>0</v>
      </c>
      <c r="C22" s="354">
        <v>0</v>
      </c>
      <c r="D22" s="354">
        <f t="shared" si="0"/>
        <v>0</v>
      </c>
      <c r="F22" s="1019" t="s">
        <v>344</v>
      </c>
      <c r="G22" s="359">
        <v>0</v>
      </c>
      <c r="H22" s="359">
        <v>0</v>
      </c>
      <c r="I22" s="359">
        <v>0</v>
      </c>
    </row>
    <row r="23" spans="1:9">
      <c r="A23" s="919" t="s">
        <v>324</v>
      </c>
      <c r="B23" s="917">
        <v>0</v>
      </c>
      <c r="C23" s="354">
        <v>0</v>
      </c>
      <c r="D23" s="354">
        <f t="shared" si="0"/>
        <v>0</v>
      </c>
      <c r="F23" s="1019" t="s">
        <v>345</v>
      </c>
      <c r="G23" s="359">
        <v>0</v>
      </c>
      <c r="H23" s="359">
        <v>0</v>
      </c>
      <c r="I23" s="359">
        <v>0</v>
      </c>
    </row>
    <row r="24" spans="1:9">
      <c r="A24" s="919" t="s">
        <v>325</v>
      </c>
      <c r="B24" s="917">
        <v>0</v>
      </c>
      <c r="C24" s="354">
        <v>0</v>
      </c>
      <c r="D24" s="354">
        <f t="shared" si="0"/>
        <v>0</v>
      </c>
      <c r="F24" s="1019" t="s">
        <v>346</v>
      </c>
      <c r="G24" s="359">
        <v>0</v>
      </c>
      <c r="H24" s="359">
        <v>0</v>
      </c>
      <c r="I24" s="359">
        <v>0</v>
      </c>
    </row>
    <row r="25" spans="1:9">
      <c r="A25" s="919" t="s">
        <v>326</v>
      </c>
      <c r="B25" s="917">
        <v>37</v>
      </c>
      <c r="C25" s="354">
        <v>53</v>
      </c>
      <c r="D25" s="354">
        <f t="shared" si="0"/>
        <v>90</v>
      </c>
      <c r="F25" s="1019" t="s">
        <v>348</v>
      </c>
      <c r="G25" s="359">
        <v>0</v>
      </c>
      <c r="H25" s="359">
        <v>0</v>
      </c>
      <c r="I25" s="359">
        <v>0</v>
      </c>
    </row>
    <row r="26" spans="1:9">
      <c r="A26" s="919" t="s">
        <v>295</v>
      </c>
      <c r="B26" s="917">
        <v>1</v>
      </c>
      <c r="C26" s="354">
        <v>2</v>
      </c>
      <c r="D26" s="354">
        <f t="shared" si="0"/>
        <v>3</v>
      </c>
      <c r="F26" s="1019" t="s">
        <v>349</v>
      </c>
      <c r="G26" s="359">
        <v>0</v>
      </c>
      <c r="H26" s="359">
        <v>0</v>
      </c>
      <c r="I26" s="359">
        <v>0</v>
      </c>
    </row>
    <row r="27" spans="1:9">
      <c r="A27" s="920" t="s">
        <v>327</v>
      </c>
      <c r="B27" s="917">
        <v>5</v>
      </c>
      <c r="C27" s="354">
        <v>18</v>
      </c>
      <c r="D27" s="354">
        <f t="shared" si="0"/>
        <v>23</v>
      </c>
      <c r="F27" s="1019" t="s">
        <v>351</v>
      </c>
      <c r="G27" s="359">
        <v>0</v>
      </c>
      <c r="H27" s="359">
        <v>0</v>
      </c>
      <c r="I27" s="359">
        <v>0</v>
      </c>
    </row>
    <row r="28" spans="1:9">
      <c r="A28" s="1044" t="s">
        <v>443</v>
      </c>
      <c r="B28" s="917">
        <v>0</v>
      </c>
      <c r="C28" s="354">
        <v>0</v>
      </c>
      <c r="D28" s="354">
        <f t="shared" si="0"/>
        <v>0</v>
      </c>
      <c r="F28" s="1019" t="s">
        <v>352</v>
      </c>
      <c r="G28" s="359">
        <v>0</v>
      </c>
      <c r="H28" s="359">
        <v>0</v>
      </c>
      <c r="I28" s="359">
        <v>0</v>
      </c>
    </row>
    <row r="29" spans="1:9">
      <c r="A29" s="917" t="s">
        <v>328</v>
      </c>
      <c r="B29" s="917">
        <v>1</v>
      </c>
      <c r="C29" s="354">
        <v>1</v>
      </c>
      <c r="D29" s="354">
        <f t="shared" si="0"/>
        <v>2</v>
      </c>
      <c r="F29" s="1019" t="s">
        <v>353</v>
      </c>
      <c r="G29" s="359">
        <v>0</v>
      </c>
      <c r="H29" s="359">
        <v>0</v>
      </c>
      <c r="I29" s="359">
        <v>0</v>
      </c>
    </row>
    <row r="30" spans="1:9">
      <c r="A30" s="919" t="s">
        <v>329</v>
      </c>
      <c r="B30" s="917">
        <v>3</v>
      </c>
      <c r="C30" s="354">
        <v>4</v>
      </c>
      <c r="D30" s="354">
        <f t="shared" si="0"/>
        <v>7</v>
      </c>
      <c r="F30" s="1019" t="s">
        <v>356</v>
      </c>
      <c r="G30" s="359">
        <v>0</v>
      </c>
      <c r="H30" s="359">
        <v>0</v>
      </c>
      <c r="I30" s="359">
        <v>0</v>
      </c>
    </row>
    <row r="31" spans="1:9">
      <c r="A31" s="919" t="s">
        <v>330</v>
      </c>
      <c r="B31" s="917">
        <v>4</v>
      </c>
      <c r="C31" s="354">
        <v>3</v>
      </c>
      <c r="D31" s="354">
        <f t="shared" si="0"/>
        <v>7</v>
      </c>
      <c r="F31" s="1019" t="s">
        <v>357</v>
      </c>
      <c r="G31" s="359">
        <v>0</v>
      </c>
      <c r="H31" s="359">
        <v>0</v>
      </c>
      <c r="I31" s="359">
        <v>0</v>
      </c>
    </row>
    <row r="32" spans="1:9">
      <c r="A32" s="919" t="s">
        <v>331</v>
      </c>
      <c r="B32" s="917">
        <v>49</v>
      </c>
      <c r="C32" s="354">
        <v>42</v>
      </c>
      <c r="D32" s="354">
        <f t="shared" si="0"/>
        <v>91</v>
      </c>
      <c r="F32" s="1020" t="s">
        <v>444</v>
      </c>
      <c r="G32" s="359">
        <v>0</v>
      </c>
      <c r="H32" s="359">
        <v>0</v>
      </c>
      <c r="I32" s="359">
        <v>0</v>
      </c>
    </row>
    <row r="33" spans="1:9">
      <c r="A33" s="919" t="s">
        <v>332</v>
      </c>
      <c r="B33" s="917">
        <v>5</v>
      </c>
      <c r="C33" s="354">
        <v>4</v>
      </c>
      <c r="D33" s="354">
        <f t="shared" si="0"/>
        <v>9</v>
      </c>
      <c r="F33" s="1019" t="s">
        <v>360</v>
      </c>
      <c r="G33" s="359">
        <v>0</v>
      </c>
      <c r="H33" s="359">
        <v>0</v>
      </c>
      <c r="I33" s="359">
        <v>0</v>
      </c>
    </row>
    <row r="34" spans="1:9">
      <c r="A34" s="919" t="s">
        <v>333</v>
      </c>
      <c r="B34" s="917">
        <v>0</v>
      </c>
      <c r="C34" s="354">
        <v>0</v>
      </c>
      <c r="D34" s="354">
        <f t="shared" si="0"/>
        <v>0</v>
      </c>
      <c r="F34" s="1019" t="s">
        <v>363</v>
      </c>
      <c r="G34" s="359">
        <v>0</v>
      </c>
      <c r="H34" s="359">
        <v>0</v>
      </c>
      <c r="I34" s="359">
        <v>0</v>
      </c>
    </row>
    <row r="35" spans="1:9">
      <c r="A35" s="919" t="s">
        <v>334</v>
      </c>
      <c r="B35" s="917">
        <v>0</v>
      </c>
      <c r="C35" s="354">
        <v>2</v>
      </c>
      <c r="D35" s="354">
        <f t="shared" si="0"/>
        <v>2</v>
      </c>
      <c r="F35" s="1019" t="s">
        <v>366</v>
      </c>
      <c r="G35" s="359">
        <v>0</v>
      </c>
      <c r="H35" s="359">
        <v>0</v>
      </c>
      <c r="I35" s="359">
        <v>0</v>
      </c>
    </row>
    <row r="36" spans="1:9">
      <c r="A36" s="919" t="s">
        <v>297</v>
      </c>
      <c r="B36" s="917">
        <v>0</v>
      </c>
      <c r="C36" s="354">
        <v>0</v>
      </c>
      <c r="D36" s="354">
        <f t="shared" si="0"/>
        <v>0</v>
      </c>
      <c r="F36" s="1019" t="s">
        <v>367</v>
      </c>
      <c r="G36" s="359">
        <v>0</v>
      </c>
      <c r="H36" s="359">
        <v>0</v>
      </c>
      <c r="I36" s="359">
        <v>0</v>
      </c>
    </row>
    <row r="37" spans="1:9">
      <c r="A37" s="919" t="s">
        <v>335</v>
      </c>
      <c r="B37" s="917">
        <v>0</v>
      </c>
      <c r="C37" s="354">
        <v>1</v>
      </c>
      <c r="D37" s="354">
        <f t="shared" si="0"/>
        <v>1</v>
      </c>
      <c r="F37" s="1019" t="s">
        <v>369</v>
      </c>
      <c r="G37" s="359">
        <v>0</v>
      </c>
      <c r="H37" s="359">
        <v>0</v>
      </c>
      <c r="I37" s="359">
        <v>0</v>
      </c>
    </row>
    <row r="38" spans="1:9">
      <c r="A38" s="919" t="s">
        <v>336</v>
      </c>
      <c r="B38" s="917">
        <v>1</v>
      </c>
      <c r="C38" s="354">
        <v>0</v>
      </c>
      <c r="D38" s="354">
        <f t="shared" si="0"/>
        <v>1</v>
      </c>
      <c r="F38" s="1019" t="s">
        <v>373</v>
      </c>
      <c r="G38" s="359">
        <v>0</v>
      </c>
      <c r="H38" s="359">
        <v>0</v>
      </c>
      <c r="I38" s="359">
        <v>0</v>
      </c>
    </row>
    <row r="39" spans="1:9">
      <c r="A39" s="919" t="s">
        <v>337</v>
      </c>
      <c r="B39" s="917">
        <v>2</v>
      </c>
      <c r="C39" s="354">
        <v>0</v>
      </c>
      <c r="D39" s="354">
        <f t="shared" si="0"/>
        <v>2</v>
      </c>
      <c r="F39" s="1019" t="s">
        <v>318</v>
      </c>
      <c r="G39" s="359">
        <v>1</v>
      </c>
      <c r="H39" s="359">
        <v>0</v>
      </c>
      <c r="I39" s="359">
        <v>1</v>
      </c>
    </row>
    <row r="40" spans="1:9">
      <c r="A40" s="919" t="s">
        <v>338</v>
      </c>
      <c r="B40" s="917">
        <v>6</v>
      </c>
      <c r="C40" s="354">
        <v>9</v>
      </c>
      <c r="D40" s="354">
        <f t="shared" si="0"/>
        <v>15</v>
      </c>
      <c r="F40" s="1019" t="s">
        <v>322</v>
      </c>
      <c r="G40" s="359">
        <v>0</v>
      </c>
      <c r="H40" s="359">
        <v>1</v>
      </c>
      <c r="I40" s="359">
        <v>1</v>
      </c>
    </row>
    <row r="41" spans="1:9">
      <c r="A41" s="919" t="s">
        <v>339</v>
      </c>
      <c r="B41" s="917">
        <v>0</v>
      </c>
      <c r="C41" s="354">
        <v>0</v>
      </c>
      <c r="D41" s="354">
        <f t="shared" si="0"/>
        <v>0</v>
      </c>
      <c r="F41" s="1019" t="s">
        <v>335</v>
      </c>
      <c r="G41" s="359">
        <v>0</v>
      </c>
      <c r="H41" s="359">
        <v>1</v>
      </c>
      <c r="I41" s="359">
        <v>1</v>
      </c>
    </row>
    <row r="42" spans="1:9">
      <c r="A42" s="919" t="s">
        <v>340</v>
      </c>
      <c r="B42" s="917">
        <v>0</v>
      </c>
      <c r="C42" s="354">
        <v>1</v>
      </c>
      <c r="D42" s="354">
        <f t="shared" si="0"/>
        <v>1</v>
      </c>
      <c r="F42" s="1019" t="s">
        <v>336</v>
      </c>
      <c r="G42" s="359">
        <v>1</v>
      </c>
      <c r="H42" s="359">
        <v>0</v>
      </c>
      <c r="I42" s="359">
        <v>1</v>
      </c>
    </row>
    <row r="43" spans="1:9">
      <c r="A43" s="919" t="s">
        <v>341</v>
      </c>
      <c r="B43" s="917">
        <v>1</v>
      </c>
      <c r="C43" s="354">
        <v>5</v>
      </c>
      <c r="D43" s="354">
        <f t="shared" si="0"/>
        <v>6</v>
      </c>
      <c r="F43" s="1019" t="s">
        <v>340</v>
      </c>
      <c r="G43" s="359">
        <v>0</v>
      </c>
      <c r="H43" s="359">
        <v>1</v>
      </c>
      <c r="I43" s="359">
        <v>1</v>
      </c>
    </row>
    <row r="44" spans="1:9">
      <c r="A44" s="919" t="s">
        <v>342</v>
      </c>
      <c r="B44" s="917">
        <v>0</v>
      </c>
      <c r="C44" s="354">
        <v>0</v>
      </c>
      <c r="D44" s="354">
        <f t="shared" si="0"/>
        <v>0</v>
      </c>
      <c r="F44" s="1019" t="s">
        <v>347</v>
      </c>
      <c r="G44" s="359">
        <v>1</v>
      </c>
      <c r="H44" s="359">
        <v>0</v>
      </c>
      <c r="I44" s="359">
        <v>1</v>
      </c>
    </row>
    <row r="45" spans="1:9">
      <c r="A45" s="919" t="s">
        <v>343</v>
      </c>
      <c r="B45" s="917">
        <v>0</v>
      </c>
      <c r="C45" s="354">
        <v>0</v>
      </c>
      <c r="D45" s="354">
        <f t="shared" si="0"/>
        <v>0</v>
      </c>
      <c r="F45" s="1019" t="s">
        <v>355</v>
      </c>
      <c r="G45" s="359">
        <v>0</v>
      </c>
      <c r="H45" s="359">
        <v>1</v>
      </c>
      <c r="I45" s="359">
        <v>1</v>
      </c>
    </row>
    <row r="46" spans="1:9">
      <c r="A46" s="919" t="s">
        <v>344</v>
      </c>
      <c r="B46" s="917">
        <v>0</v>
      </c>
      <c r="C46" s="354">
        <v>0</v>
      </c>
      <c r="D46" s="354">
        <f t="shared" si="0"/>
        <v>0</v>
      </c>
      <c r="F46" s="1019" t="s">
        <v>361</v>
      </c>
      <c r="G46" s="359">
        <v>1</v>
      </c>
      <c r="H46" s="359">
        <v>0</v>
      </c>
      <c r="I46" s="359">
        <v>1</v>
      </c>
    </row>
    <row r="47" spans="1:9">
      <c r="A47" s="919" t="s">
        <v>345</v>
      </c>
      <c r="B47" s="917">
        <v>0</v>
      </c>
      <c r="C47" s="354">
        <v>0</v>
      </c>
      <c r="D47" s="354">
        <f t="shared" si="0"/>
        <v>0</v>
      </c>
      <c r="F47" s="1019" t="s">
        <v>362</v>
      </c>
      <c r="G47" s="359">
        <v>1</v>
      </c>
      <c r="H47" s="359">
        <v>0</v>
      </c>
      <c r="I47" s="359">
        <v>1</v>
      </c>
    </row>
    <row r="48" spans="1:9">
      <c r="A48" s="919" t="s">
        <v>346</v>
      </c>
      <c r="B48" s="917">
        <v>0</v>
      </c>
      <c r="C48" s="354">
        <v>0</v>
      </c>
      <c r="D48" s="354">
        <f t="shared" si="0"/>
        <v>0</v>
      </c>
      <c r="F48" s="1019" t="s">
        <v>368</v>
      </c>
      <c r="G48" s="359">
        <v>1</v>
      </c>
      <c r="H48" s="359">
        <v>0</v>
      </c>
      <c r="I48" s="359">
        <v>1</v>
      </c>
    </row>
    <row r="49" spans="1:9">
      <c r="A49" s="919" t="s">
        <v>347</v>
      </c>
      <c r="B49" s="917">
        <v>1</v>
      </c>
      <c r="C49" s="354">
        <v>0</v>
      </c>
      <c r="D49" s="354">
        <f t="shared" si="0"/>
        <v>1</v>
      </c>
      <c r="F49" s="1019" t="s">
        <v>370</v>
      </c>
      <c r="G49" s="359">
        <v>0</v>
      </c>
      <c r="H49" s="359">
        <v>1</v>
      </c>
      <c r="I49" s="359">
        <v>1</v>
      </c>
    </row>
    <row r="50" spans="1:9">
      <c r="A50" s="919" t="s">
        <v>348</v>
      </c>
      <c r="B50" s="917">
        <v>0</v>
      </c>
      <c r="C50" s="354">
        <v>0</v>
      </c>
      <c r="D50" s="354">
        <f t="shared" si="0"/>
        <v>0</v>
      </c>
      <c r="F50" s="1019" t="s">
        <v>371</v>
      </c>
      <c r="G50" s="359">
        <v>1</v>
      </c>
      <c r="H50" s="359">
        <v>0</v>
      </c>
      <c r="I50" s="359">
        <v>1</v>
      </c>
    </row>
    <row r="51" spans="1:9">
      <c r="A51" s="919" t="s">
        <v>349</v>
      </c>
      <c r="B51" s="917">
        <v>0</v>
      </c>
      <c r="C51" s="354">
        <v>0</v>
      </c>
      <c r="D51" s="354">
        <f t="shared" si="0"/>
        <v>0</v>
      </c>
      <c r="F51" s="1019" t="s">
        <v>372</v>
      </c>
      <c r="G51" s="359">
        <v>0</v>
      </c>
      <c r="H51" s="359">
        <v>1</v>
      </c>
      <c r="I51" s="359">
        <v>1</v>
      </c>
    </row>
    <row r="52" spans="1:9">
      <c r="A52" s="919" t="s">
        <v>350</v>
      </c>
      <c r="B52" s="917">
        <v>4</v>
      </c>
      <c r="C52" s="354">
        <v>0</v>
      </c>
      <c r="D52" s="354">
        <f t="shared" si="0"/>
        <v>4</v>
      </c>
      <c r="F52" s="1019" t="s">
        <v>314</v>
      </c>
      <c r="G52" s="359">
        <v>1</v>
      </c>
      <c r="H52" s="359">
        <v>1</v>
      </c>
      <c r="I52" s="359">
        <v>2</v>
      </c>
    </row>
    <row r="53" spans="1:9">
      <c r="A53" s="919" t="s">
        <v>351</v>
      </c>
      <c r="B53" s="917">
        <v>0</v>
      </c>
      <c r="C53" s="354">
        <v>0</v>
      </c>
      <c r="D53" s="354">
        <f t="shared" si="0"/>
        <v>0</v>
      </c>
      <c r="F53" s="1019" t="s">
        <v>570</v>
      </c>
      <c r="G53" s="359">
        <v>1</v>
      </c>
      <c r="H53" s="359">
        <v>1</v>
      </c>
      <c r="I53" s="359">
        <v>2</v>
      </c>
    </row>
    <row r="54" spans="1:9">
      <c r="A54" s="919" t="s">
        <v>352</v>
      </c>
      <c r="B54" s="917">
        <v>0</v>
      </c>
      <c r="C54" s="354">
        <v>0</v>
      </c>
      <c r="D54" s="354">
        <f t="shared" si="0"/>
        <v>0</v>
      </c>
      <c r="F54" s="1019" t="s">
        <v>323</v>
      </c>
      <c r="G54" s="359">
        <v>0</v>
      </c>
      <c r="H54" s="359">
        <v>2</v>
      </c>
      <c r="I54" s="359">
        <v>2</v>
      </c>
    </row>
    <row r="55" spans="1:9">
      <c r="A55" s="919" t="s">
        <v>353</v>
      </c>
      <c r="B55" s="917">
        <v>0</v>
      </c>
      <c r="C55" s="354">
        <v>0</v>
      </c>
      <c r="D55" s="354">
        <f t="shared" si="0"/>
        <v>0</v>
      </c>
      <c r="F55" s="1019" t="s">
        <v>328</v>
      </c>
      <c r="G55" s="359">
        <v>1</v>
      </c>
      <c r="H55" s="359">
        <v>1</v>
      </c>
      <c r="I55" s="359">
        <v>2</v>
      </c>
    </row>
    <row r="56" spans="1:9">
      <c r="A56" s="919" t="s">
        <v>354</v>
      </c>
      <c r="B56" s="917">
        <v>4</v>
      </c>
      <c r="C56" s="354">
        <v>1</v>
      </c>
      <c r="D56" s="354">
        <f t="shared" si="0"/>
        <v>5</v>
      </c>
      <c r="F56" s="1019" t="s">
        <v>334</v>
      </c>
      <c r="G56" s="359">
        <v>0</v>
      </c>
      <c r="H56" s="359">
        <v>2</v>
      </c>
      <c r="I56" s="359">
        <v>2</v>
      </c>
    </row>
    <row r="57" spans="1:9">
      <c r="A57" s="919" t="s">
        <v>355</v>
      </c>
      <c r="B57" s="917">
        <v>0</v>
      </c>
      <c r="C57" s="354">
        <v>1</v>
      </c>
      <c r="D57" s="354">
        <f t="shared" si="0"/>
        <v>1</v>
      </c>
      <c r="F57" s="1019" t="s">
        <v>337</v>
      </c>
      <c r="G57" s="359">
        <v>2</v>
      </c>
      <c r="H57" s="359">
        <v>0</v>
      </c>
      <c r="I57" s="359">
        <v>2</v>
      </c>
    </row>
    <row r="58" spans="1:9">
      <c r="A58" s="919" t="s">
        <v>356</v>
      </c>
      <c r="B58" s="917">
        <v>0</v>
      </c>
      <c r="C58" s="354">
        <v>0</v>
      </c>
      <c r="D58" s="354">
        <f t="shared" si="0"/>
        <v>0</v>
      </c>
      <c r="F58" s="1019" t="s">
        <v>359</v>
      </c>
      <c r="G58" s="359">
        <v>1</v>
      </c>
      <c r="H58" s="359">
        <v>1</v>
      </c>
      <c r="I58" s="359">
        <v>2</v>
      </c>
    </row>
    <row r="59" spans="1:9">
      <c r="A59" s="919" t="s">
        <v>357</v>
      </c>
      <c r="B59" s="917">
        <v>0</v>
      </c>
      <c r="C59" s="354">
        <v>0</v>
      </c>
      <c r="D59" s="354">
        <f t="shared" si="0"/>
        <v>0</v>
      </c>
      <c r="F59" s="1019" t="s">
        <v>365</v>
      </c>
      <c r="G59" s="359">
        <v>1</v>
      </c>
      <c r="H59" s="359">
        <v>1</v>
      </c>
      <c r="I59" s="359">
        <v>2</v>
      </c>
    </row>
    <row r="60" spans="1:9">
      <c r="A60" s="919" t="s">
        <v>444</v>
      </c>
      <c r="B60" s="917">
        <v>0</v>
      </c>
      <c r="C60" s="354">
        <v>0</v>
      </c>
      <c r="D60" s="354">
        <f t="shared" si="0"/>
        <v>0</v>
      </c>
      <c r="F60" s="1019" t="s">
        <v>213</v>
      </c>
      <c r="G60" s="359">
        <v>0</v>
      </c>
      <c r="H60" s="359">
        <v>3</v>
      </c>
      <c r="I60" s="359">
        <v>3</v>
      </c>
    </row>
    <row r="61" spans="1:9">
      <c r="A61" s="919" t="s">
        <v>359</v>
      </c>
      <c r="B61" s="917">
        <v>1</v>
      </c>
      <c r="C61" s="354">
        <v>1</v>
      </c>
      <c r="D61" s="354">
        <f t="shared" si="0"/>
        <v>2</v>
      </c>
      <c r="F61" s="1019" t="s">
        <v>295</v>
      </c>
      <c r="G61" s="359">
        <v>1</v>
      </c>
      <c r="H61" s="359">
        <v>2</v>
      </c>
      <c r="I61" s="359">
        <v>3</v>
      </c>
    </row>
    <row r="62" spans="1:9">
      <c r="A62" s="919" t="s">
        <v>360</v>
      </c>
      <c r="B62" s="917">
        <v>0</v>
      </c>
      <c r="C62" s="354">
        <v>0</v>
      </c>
      <c r="D62" s="354">
        <f t="shared" si="0"/>
        <v>0</v>
      </c>
      <c r="F62" s="1019" t="s">
        <v>420</v>
      </c>
      <c r="G62" s="359">
        <v>0</v>
      </c>
      <c r="H62" s="359">
        <v>0</v>
      </c>
      <c r="I62" s="359">
        <v>3</v>
      </c>
    </row>
    <row r="63" spans="1:9">
      <c r="A63" s="919" t="s">
        <v>361</v>
      </c>
      <c r="B63" s="917">
        <v>1</v>
      </c>
      <c r="C63" s="354">
        <v>0</v>
      </c>
      <c r="D63" s="354">
        <f t="shared" si="0"/>
        <v>1</v>
      </c>
      <c r="F63" s="1019" t="s">
        <v>350</v>
      </c>
      <c r="G63" s="359">
        <v>4</v>
      </c>
      <c r="H63" s="359">
        <v>0</v>
      </c>
      <c r="I63" s="359">
        <v>4</v>
      </c>
    </row>
    <row r="64" spans="1:9">
      <c r="A64" s="919" t="s">
        <v>362</v>
      </c>
      <c r="B64" s="917">
        <v>1</v>
      </c>
      <c r="C64" s="354">
        <v>0</v>
      </c>
      <c r="D64" s="354">
        <f t="shared" si="0"/>
        <v>1</v>
      </c>
      <c r="F64" s="1019" t="s">
        <v>364</v>
      </c>
      <c r="G64" s="359">
        <v>3</v>
      </c>
      <c r="H64" s="359">
        <v>1</v>
      </c>
      <c r="I64" s="359">
        <v>4</v>
      </c>
    </row>
    <row r="65" spans="1:16">
      <c r="A65" s="919" t="s">
        <v>363</v>
      </c>
      <c r="B65" s="917">
        <v>0</v>
      </c>
      <c r="C65" s="354">
        <v>0</v>
      </c>
      <c r="D65" s="354">
        <f t="shared" si="0"/>
        <v>0</v>
      </c>
      <c r="F65" s="1019" t="s">
        <v>354</v>
      </c>
      <c r="G65" s="359">
        <v>4</v>
      </c>
      <c r="H65" s="359">
        <v>1</v>
      </c>
      <c r="I65" s="359">
        <v>5</v>
      </c>
    </row>
    <row r="66" spans="1:16">
      <c r="A66" s="919" t="s">
        <v>364</v>
      </c>
      <c r="B66" s="917">
        <v>3</v>
      </c>
      <c r="C66" s="354">
        <v>1</v>
      </c>
      <c r="D66" s="354">
        <f t="shared" si="0"/>
        <v>4</v>
      </c>
      <c r="F66" s="1019" t="s">
        <v>341</v>
      </c>
      <c r="G66" s="359">
        <v>1</v>
      </c>
      <c r="H66" s="359">
        <v>5</v>
      </c>
      <c r="I66" s="359">
        <v>6</v>
      </c>
    </row>
    <row r="67" spans="1:16">
      <c r="A67" s="919" t="s">
        <v>365</v>
      </c>
      <c r="B67" s="917">
        <v>1</v>
      </c>
      <c r="C67" s="354">
        <v>1</v>
      </c>
      <c r="D67" s="354">
        <f t="shared" si="0"/>
        <v>2</v>
      </c>
      <c r="F67" s="1019" t="s">
        <v>329</v>
      </c>
      <c r="G67" s="359">
        <v>3</v>
      </c>
      <c r="H67" s="359">
        <v>4</v>
      </c>
      <c r="I67" s="359">
        <v>7</v>
      </c>
    </row>
    <row r="68" spans="1:16">
      <c r="A68" s="919" t="s">
        <v>366</v>
      </c>
      <c r="B68" s="917">
        <v>0</v>
      </c>
      <c r="C68" s="354">
        <v>0</v>
      </c>
      <c r="D68" s="354">
        <f t="shared" ref="D68:D75" si="1">SUM(B68:C68)</f>
        <v>0</v>
      </c>
      <c r="F68" s="1019" t="s">
        <v>330</v>
      </c>
      <c r="G68" s="359">
        <v>4</v>
      </c>
      <c r="H68" s="359">
        <v>3</v>
      </c>
      <c r="I68" s="359">
        <v>7</v>
      </c>
    </row>
    <row r="69" spans="1:16">
      <c r="A69" s="919" t="s">
        <v>367</v>
      </c>
      <c r="B69" s="917">
        <v>0</v>
      </c>
      <c r="C69" s="354">
        <v>0</v>
      </c>
      <c r="D69" s="354">
        <f t="shared" si="1"/>
        <v>0</v>
      </c>
      <c r="F69" s="1019" t="s">
        <v>319</v>
      </c>
      <c r="G69" s="359">
        <v>2</v>
      </c>
      <c r="H69" s="359">
        <v>6</v>
      </c>
      <c r="I69" s="359">
        <v>8</v>
      </c>
    </row>
    <row r="70" spans="1:16">
      <c r="A70" s="919" t="s">
        <v>368</v>
      </c>
      <c r="B70" s="917">
        <v>1</v>
      </c>
      <c r="C70" s="354">
        <v>0</v>
      </c>
      <c r="D70" s="354">
        <f t="shared" si="1"/>
        <v>1</v>
      </c>
      <c r="F70" s="1019" t="s">
        <v>332</v>
      </c>
      <c r="G70" s="359">
        <v>5</v>
      </c>
      <c r="H70" s="359">
        <v>4</v>
      </c>
      <c r="I70" s="359">
        <v>9</v>
      </c>
    </row>
    <row r="71" spans="1:16" ht="15" customHeight="1">
      <c r="A71" s="919" t="s">
        <v>369</v>
      </c>
      <c r="B71" s="917">
        <v>0</v>
      </c>
      <c r="C71" s="354">
        <v>0</v>
      </c>
      <c r="D71" s="354">
        <f t="shared" si="1"/>
        <v>0</v>
      </c>
      <c r="F71" s="1019" t="s">
        <v>312</v>
      </c>
      <c r="G71" s="359">
        <v>0</v>
      </c>
      <c r="H71" s="359">
        <v>10</v>
      </c>
      <c r="I71" s="359">
        <v>10</v>
      </c>
      <c r="P71" s="419"/>
    </row>
    <row r="72" spans="1:16">
      <c r="A72" s="919" t="s">
        <v>370</v>
      </c>
      <c r="B72" s="917">
        <v>0</v>
      </c>
      <c r="C72" s="354">
        <v>1</v>
      </c>
      <c r="D72" s="354">
        <f t="shared" si="1"/>
        <v>1</v>
      </c>
      <c r="F72" s="1019" t="s">
        <v>338</v>
      </c>
      <c r="G72" s="359">
        <v>6</v>
      </c>
      <c r="H72" s="359">
        <v>9</v>
      </c>
      <c r="I72" s="359">
        <v>15</v>
      </c>
      <c r="P72" s="419"/>
    </row>
    <row r="73" spans="1:16">
      <c r="A73" s="919" t="s">
        <v>371</v>
      </c>
      <c r="B73" s="917">
        <v>1</v>
      </c>
      <c r="C73" s="354">
        <v>0</v>
      </c>
      <c r="D73" s="354">
        <f t="shared" si="1"/>
        <v>1</v>
      </c>
      <c r="F73" s="1019" t="s">
        <v>327</v>
      </c>
      <c r="G73" s="359">
        <v>5</v>
      </c>
      <c r="H73" s="359">
        <v>18</v>
      </c>
      <c r="I73" s="359">
        <v>23</v>
      </c>
      <c r="P73" s="419"/>
    </row>
    <row r="74" spans="1:16">
      <c r="A74" s="919" t="s">
        <v>372</v>
      </c>
      <c r="B74" s="917">
        <v>0</v>
      </c>
      <c r="C74" s="354">
        <v>1</v>
      </c>
      <c r="D74" s="354">
        <f t="shared" si="1"/>
        <v>1</v>
      </c>
      <c r="F74" s="1019" t="s">
        <v>441</v>
      </c>
      <c r="G74" s="359">
        <v>0</v>
      </c>
      <c r="H74" s="359">
        <v>44</v>
      </c>
      <c r="I74" s="359">
        <v>44</v>
      </c>
      <c r="L74" s="921"/>
      <c r="M74" s="921"/>
      <c r="N74" s="921"/>
      <c r="O74" s="419"/>
      <c r="P74" s="419"/>
    </row>
    <row r="75" spans="1:16">
      <c r="A75" s="919" t="s">
        <v>373</v>
      </c>
      <c r="B75" s="917">
        <v>0</v>
      </c>
      <c r="C75" s="354">
        <v>0</v>
      </c>
      <c r="D75" s="354">
        <f t="shared" si="1"/>
        <v>0</v>
      </c>
      <c r="F75" s="1019" t="s">
        <v>326</v>
      </c>
      <c r="G75" s="359">
        <v>37</v>
      </c>
      <c r="H75" s="359">
        <v>53</v>
      </c>
      <c r="I75" s="359">
        <v>90</v>
      </c>
      <c r="L75" s="921"/>
      <c r="M75" s="921"/>
      <c r="N75" s="921"/>
      <c r="O75" s="419"/>
      <c r="P75" s="419"/>
    </row>
    <row r="76" spans="1:16">
      <c r="A76" s="919" t="s">
        <v>420</v>
      </c>
      <c r="B76" s="984">
        <v>0</v>
      </c>
      <c r="C76" s="983">
        <v>0</v>
      </c>
      <c r="D76" s="354">
        <v>3</v>
      </c>
      <c r="F76" s="1019" t="s">
        <v>331</v>
      </c>
      <c r="G76" s="359">
        <v>49</v>
      </c>
      <c r="H76" s="359">
        <v>42</v>
      </c>
      <c r="I76" s="359">
        <v>91</v>
      </c>
      <c r="L76" s="921"/>
      <c r="M76" s="921"/>
      <c r="N76" s="921"/>
      <c r="O76" s="419"/>
      <c r="P76" s="419"/>
    </row>
    <row r="77" spans="1:16">
      <c r="A77" s="357" t="s">
        <v>8</v>
      </c>
      <c r="B77" s="358">
        <f>SUM(B4:B76)</f>
        <v>138</v>
      </c>
      <c r="C77" s="358">
        <f>SUM(C4:C76)</f>
        <v>220</v>
      </c>
      <c r="D77" s="1075">
        <f>SUM(D4:D76)</f>
        <v>361</v>
      </c>
      <c r="F77" s="347" t="s">
        <v>8</v>
      </c>
      <c r="G77" s="448">
        <v>138</v>
      </c>
      <c r="H77" s="448">
        <v>220</v>
      </c>
      <c r="I77" s="448">
        <v>361</v>
      </c>
      <c r="L77" s="419"/>
      <c r="M77" s="419"/>
      <c r="N77" s="419"/>
      <c r="O77" s="419"/>
      <c r="P77" s="419"/>
    </row>
    <row r="78" spans="1:16" s="335" customFormat="1">
      <c r="A78" s="603" t="s">
        <v>436</v>
      </c>
      <c r="B78" s="603" t="s">
        <v>437</v>
      </c>
      <c r="C78" s="335" t="s">
        <v>445</v>
      </c>
      <c r="D78" s="335" t="s">
        <v>33</v>
      </c>
    </row>
    <row r="79" spans="1:16" s="335" customFormat="1">
      <c r="A79" s="335">
        <f>B77</f>
        <v>138</v>
      </c>
      <c r="B79" s="335">
        <f>C77</f>
        <v>220</v>
      </c>
      <c r="C79" s="335">
        <f>D76</f>
        <v>3</v>
      </c>
      <c r="D79" s="335">
        <f>D77</f>
        <v>361</v>
      </c>
      <c r="G79" s="335" t="s">
        <v>446</v>
      </c>
      <c r="H79" s="335" t="s">
        <v>447</v>
      </c>
    </row>
    <row r="80" spans="1:16" s="377" customFormat="1">
      <c r="A80" s="1116" t="s">
        <v>448</v>
      </c>
      <c r="B80" s="1116"/>
      <c r="C80" s="1116"/>
      <c r="D80" s="1116"/>
      <c r="E80" s="1116"/>
      <c r="G80" s="335" t="s">
        <v>449</v>
      </c>
      <c r="H80" s="335">
        <v>26</v>
      </c>
    </row>
    <row r="81" spans="1:15" s="377" customFormat="1">
      <c r="A81" s="1116"/>
      <c r="B81" s="1116"/>
      <c r="C81" s="1116"/>
      <c r="D81" s="1116"/>
      <c r="E81" s="1116"/>
      <c r="G81" s="335" t="s">
        <v>450</v>
      </c>
      <c r="H81" s="335">
        <v>181</v>
      </c>
    </row>
    <row r="82" spans="1:15" s="335" customFormat="1">
      <c r="A82" s="1116"/>
      <c r="B82" s="1116"/>
      <c r="C82" s="1116"/>
      <c r="D82" s="1116"/>
      <c r="E82" s="1116"/>
      <c r="F82" s="377"/>
      <c r="G82" s="335" t="s">
        <v>451</v>
      </c>
      <c r="H82" s="335">
        <v>6</v>
      </c>
      <c r="I82" s="377"/>
      <c r="J82" s="377"/>
      <c r="K82" s="377"/>
      <c r="L82" s="377"/>
    </row>
    <row r="83" spans="1:15" s="335" customFormat="1">
      <c r="A83" s="1116"/>
      <c r="B83" s="1116"/>
      <c r="C83" s="1116"/>
      <c r="D83" s="1116"/>
      <c r="E83" s="1116"/>
      <c r="F83" s="377"/>
      <c r="G83" s="335" t="s">
        <v>452</v>
      </c>
      <c r="H83" s="335">
        <v>7</v>
      </c>
      <c r="I83" s="377"/>
      <c r="J83" s="377"/>
      <c r="K83" s="377"/>
      <c r="L83" s="377"/>
    </row>
    <row r="84" spans="1:15">
      <c r="A84" s="1116"/>
      <c r="B84" s="1116"/>
      <c r="C84" s="1116"/>
      <c r="D84" s="1116"/>
      <c r="E84" s="1116"/>
      <c r="F84" s="377"/>
      <c r="G84" s="377"/>
      <c r="H84" s="377"/>
      <c r="I84" s="377"/>
      <c r="J84" s="377"/>
      <c r="K84" s="377"/>
      <c r="L84" s="377"/>
      <c r="M84" s="377"/>
      <c r="N84" s="377"/>
      <c r="O84" s="377"/>
    </row>
    <row r="85" spans="1:15">
      <c r="A85" s="598"/>
      <c r="B85" s="598"/>
      <c r="C85" s="598"/>
      <c r="D85" s="598"/>
      <c r="F85" s="377"/>
      <c r="G85" s="377"/>
      <c r="H85" s="377"/>
      <c r="I85" s="377"/>
      <c r="J85" s="377"/>
      <c r="K85" s="377"/>
      <c r="L85" s="377"/>
      <c r="M85" s="377"/>
      <c r="N85" s="377"/>
      <c r="O85" s="377"/>
    </row>
    <row r="86" spans="1:15">
      <c r="F86" s="377"/>
      <c r="G86" s="377"/>
      <c r="H86" s="377"/>
      <c r="I86" s="377"/>
      <c r="J86" s="377"/>
      <c r="K86" s="377"/>
      <c r="L86" s="377"/>
      <c r="M86" s="377"/>
      <c r="N86" s="377"/>
      <c r="O86" s="377"/>
    </row>
    <row r="87" spans="1:15">
      <c r="F87" s="377"/>
      <c r="G87" s="377"/>
      <c r="H87" s="377"/>
      <c r="I87" s="377"/>
      <c r="J87" s="377"/>
      <c r="K87" s="377"/>
      <c r="L87" s="377"/>
      <c r="M87" s="377"/>
      <c r="N87" s="377"/>
      <c r="O87" s="377"/>
    </row>
    <row r="88" spans="1:15">
      <c r="L88" s="377"/>
      <c r="M88" s="377"/>
      <c r="N88" s="377"/>
      <c r="O88" s="377"/>
    </row>
    <row r="89" spans="1:15">
      <c r="L89" s="377"/>
      <c r="M89" s="377"/>
      <c r="N89" s="377"/>
      <c r="O89" s="377"/>
    </row>
    <row r="90" spans="1:15">
      <c r="L90" s="377"/>
      <c r="M90" s="377"/>
      <c r="N90" s="377"/>
      <c r="O90" s="377"/>
    </row>
  </sheetData>
  <sortState ref="F4:I77">
    <sortCondition ref="I3"/>
  </sortState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90" zoomScaleNormal="90" workbookViewId="0">
      <selection activeCell="S8" sqref="S8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</cols>
  <sheetData>
    <row r="1" spans="1:16">
      <c r="A1" s="348" t="s">
        <v>3</v>
      </c>
    </row>
    <row r="2" spans="1:16" ht="15.75" thickBot="1">
      <c r="A2" s="1" t="s">
        <v>4</v>
      </c>
    </row>
    <row r="3" spans="1:16" ht="15.75" thickBot="1">
      <c r="A3" s="588" t="s">
        <v>453</v>
      </c>
      <c r="B3" s="589" t="s">
        <v>454</v>
      </c>
      <c r="C3" s="589" t="s">
        <v>455</v>
      </c>
      <c r="D3" s="589" t="s">
        <v>456</v>
      </c>
      <c r="E3" s="590" t="s">
        <v>457</v>
      </c>
      <c r="F3" s="590" t="s">
        <v>458</v>
      </c>
      <c r="G3" s="590" t="s">
        <v>459</v>
      </c>
      <c r="H3" s="590" t="s">
        <v>460</v>
      </c>
      <c r="I3" s="590" t="s">
        <v>461</v>
      </c>
      <c r="J3" s="590" t="s">
        <v>462</v>
      </c>
      <c r="K3" s="590" t="s">
        <v>463</v>
      </c>
      <c r="L3" s="590" t="s">
        <v>464</v>
      </c>
      <c r="M3" s="590" t="s">
        <v>465</v>
      </c>
      <c r="N3" s="589" t="s">
        <v>8</v>
      </c>
      <c r="O3" s="589" t="s">
        <v>418</v>
      </c>
      <c r="P3" s="591" t="s">
        <v>419</v>
      </c>
    </row>
    <row r="4" spans="1:16">
      <c r="A4" s="922" t="s">
        <v>312</v>
      </c>
      <c r="B4" s="354">
        <v>6</v>
      </c>
      <c r="C4" s="354">
        <v>7</v>
      </c>
      <c r="D4" s="354">
        <v>3</v>
      </c>
      <c r="E4" s="354">
        <v>15</v>
      </c>
      <c r="F4" s="354">
        <v>3</v>
      </c>
      <c r="G4" s="354">
        <v>6</v>
      </c>
      <c r="H4" s="354">
        <v>10</v>
      </c>
      <c r="I4" s="354"/>
      <c r="J4" s="354"/>
      <c r="K4" s="354"/>
      <c r="L4" s="354"/>
      <c r="M4" s="354"/>
      <c r="N4" s="587">
        <f t="shared" ref="N4:N36" si="0">SUM(B4:M4)</f>
        <v>50</v>
      </c>
      <c r="O4" s="587">
        <v>8</v>
      </c>
      <c r="P4" s="599">
        <v>42</v>
      </c>
    </row>
    <row r="5" spans="1:16">
      <c r="A5" s="923" t="s">
        <v>438</v>
      </c>
      <c r="B5" s="355">
        <v>0</v>
      </c>
      <c r="C5" s="355">
        <v>0</v>
      </c>
      <c r="D5" s="355">
        <v>0</v>
      </c>
      <c r="E5" s="355">
        <v>0</v>
      </c>
      <c r="F5" s="355">
        <v>0</v>
      </c>
      <c r="G5" s="355">
        <v>0</v>
      </c>
      <c r="H5" s="354">
        <v>0</v>
      </c>
      <c r="I5" s="354"/>
      <c r="J5" s="354"/>
      <c r="K5" s="354"/>
      <c r="L5" s="354"/>
      <c r="M5" s="354"/>
      <c r="N5" s="587">
        <f t="shared" si="0"/>
        <v>0</v>
      </c>
      <c r="O5" s="562">
        <v>0</v>
      </c>
      <c r="P5" s="600">
        <v>0</v>
      </c>
    </row>
    <row r="6" spans="1:16">
      <c r="A6" s="923" t="s">
        <v>313</v>
      </c>
      <c r="B6" s="355">
        <v>6</v>
      </c>
      <c r="C6" s="355">
        <v>1</v>
      </c>
      <c r="D6" s="355">
        <v>1</v>
      </c>
      <c r="E6" s="355">
        <v>0</v>
      </c>
      <c r="F6" s="355">
        <v>0</v>
      </c>
      <c r="G6" s="355">
        <v>1</v>
      </c>
      <c r="H6" s="354">
        <v>0</v>
      </c>
      <c r="I6" s="354"/>
      <c r="J6" s="354"/>
      <c r="K6" s="354"/>
      <c r="L6" s="354"/>
      <c r="M6" s="354"/>
      <c r="N6" s="587">
        <f t="shared" si="0"/>
        <v>9</v>
      </c>
      <c r="O6" s="562">
        <v>8</v>
      </c>
      <c r="P6" s="600">
        <v>1</v>
      </c>
    </row>
    <row r="7" spans="1:16">
      <c r="A7" s="923" t="s">
        <v>314</v>
      </c>
      <c r="B7" s="355">
        <v>0</v>
      </c>
      <c r="C7" s="355">
        <v>1</v>
      </c>
      <c r="D7" s="355">
        <v>0</v>
      </c>
      <c r="E7" s="355">
        <v>0</v>
      </c>
      <c r="F7" s="355">
        <v>1</v>
      </c>
      <c r="G7" s="355">
        <v>0</v>
      </c>
      <c r="H7" s="354">
        <v>2</v>
      </c>
      <c r="I7" s="354"/>
      <c r="J7" s="354"/>
      <c r="K7" s="354"/>
      <c r="L7" s="354"/>
      <c r="M7" s="354"/>
      <c r="N7" s="587">
        <f t="shared" si="0"/>
        <v>4</v>
      </c>
      <c r="O7" s="562">
        <v>2</v>
      </c>
      <c r="P7" s="600">
        <v>2</v>
      </c>
    </row>
    <row r="8" spans="1:16">
      <c r="A8" s="923" t="s">
        <v>315</v>
      </c>
      <c r="B8" s="355">
        <v>0</v>
      </c>
      <c r="C8" s="355">
        <v>0</v>
      </c>
      <c r="D8" s="355">
        <v>1</v>
      </c>
      <c r="E8" s="355">
        <v>0</v>
      </c>
      <c r="F8" s="355">
        <v>1</v>
      </c>
      <c r="G8" s="355">
        <v>1</v>
      </c>
      <c r="H8" s="354">
        <v>0</v>
      </c>
      <c r="I8" s="354"/>
      <c r="J8" s="354"/>
      <c r="K8" s="354"/>
      <c r="L8" s="354"/>
      <c r="M8" s="354"/>
      <c r="N8" s="587">
        <f t="shared" si="0"/>
        <v>3</v>
      </c>
      <c r="O8" s="562">
        <v>1</v>
      </c>
      <c r="P8" s="600">
        <v>2</v>
      </c>
    </row>
    <row r="9" spans="1:16">
      <c r="A9" s="923" t="s">
        <v>316</v>
      </c>
      <c r="B9" s="355">
        <v>1</v>
      </c>
      <c r="C9" s="355">
        <v>2</v>
      </c>
      <c r="D9" s="355">
        <v>2</v>
      </c>
      <c r="E9" s="355">
        <v>1</v>
      </c>
      <c r="F9" s="355">
        <v>2</v>
      </c>
      <c r="G9" s="355">
        <v>0</v>
      </c>
      <c r="H9" s="354">
        <v>0</v>
      </c>
      <c r="I9" s="354"/>
      <c r="J9" s="354"/>
      <c r="K9" s="354"/>
      <c r="L9" s="354"/>
      <c r="M9" s="354"/>
      <c r="N9" s="587">
        <f t="shared" si="0"/>
        <v>8</v>
      </c>
      <c r="O9" s="562">
        <v>8</v>
      </c>
      <c r="P9" s="600">
        <v>0</v>
      </c>
    </row>
    <row r="10" spans="1:16">
      <c r="A10" s="919" t="s">
        <v>440</v>
      </c>
      <c r="B10" s="355">
        <v>0</v>
      </c>
      <c r="C10" s="355">
        <v>2</v>
      </c>
      <c r="D10" s="355">
        <v>1</v>
      </c>
      <c r="E10" s="355">
        <v>0</v>
      </c>
      <c r="F10" s="355">
        <v>0</v>
      </c>
      <c r="G10" s="355">
        <v>1</v>
      </c>
      <c r="H10" s="354">
        <v>0</v>
      </c>
      <c r="I10" s="354"/>
      <c r="J10" s="354"/>
      <c r="K10" s="354"/>
      <c r="L10" s="354"/>
      <c r="M10" s="354"/>
      <c r="N10" s="587">
        <f t="shared" si="0"/>
        <v>4</v>
      </c>
      <c r="O10" s="562">
        <v>2</v>
      </c>
      <c r="P10" s="600">
        <v>2</v>
      </c>
    </row>
    <row r="11" spans="1:16">
      <c r="A11" s="112" t="s">
        <v>570</v>
      </c>
      <c r="B11" s="355">
        <v>0</v>
      </c>
      <c r="C11" s="355">
        <v>0</v>
      </c>
      <c r="D11" s="355">
        <v>0</v>
      </c>
      <c r="E11" s="355">
        <v>0</v>
      </c>
      <c r="F11" s="355">
        <v>0</v>
      </c>
      <c r="G11" s="355">
        <v>0</v>
      </c>
      <c r="H11" s="354">
        <v>2</v>
      </c>
      <c r="I11" s="354"/>
      <c r="J11" s="354"/>
      <c r="K11" s="354"/>
      <c r="L11" s="354"/>
      <c r="M11" s="354"/>
      <c r="N11" s="587">
        <f t="shared" si="0"/>
        <v>2</v>
      </c>
      <c r="O11" s="562">
        <v>1</v>
      </c>
      <c r="P11" s="600">
        <v>1</v>
      </c>
    </row>
    <row r="12" spans="1:16">
      <c r="A12" s="923" t="s">
        <v>441</v>
      </c>
      <c r="B12" s="355">
        <v>53</v>
      </c>
      <c r="C12" s="355">
        <v>55</v>
      </c>
      <c r="D12" s="355">
        <v>40</v>
      </c>
      <c r="E12" s="355">
        <v>47</v>
      </c>
      <c r="F12" s="355">
        <v>79</v>
      </c>
      <c r="G12" s="355">
        <v>58</v>
      </c>
      <c r="H12" s="354">
        <v>44</v>
      </c>
      <c r="I12" s="354"/>
      <c r="J12" s="354"/>
      <c r="K12" s="354"/>
      <c r="L12" s="354"/>
      <c r="M12" s="354"/>
      <c r="N12" s="587">
        <f t="shared" si="0"/>
        <v>376</v>
      </c>
      <c r="O12" s="562">
        <v>1</v>
      </c>
      <c r="P12" s="600">
        <v>375</v>
      </c>
    </row>
    <row r="13" spans="1:16">
      <c r="A13" s="923" t="s">
        <v>213</v>
      </c>
      <c r="B13" s="355">
        <v>4</v>
      </c>
      <c r="C13" s="355">
        <v>7</v>
      </c>
      <c r="D13" s="355">
        <v>14</v>
      </c>
      <c r="E13" s="355">
        <v>37</v>
      </c>
      <c r="F13" s="355">
        <v>5</v>
      </c>
      <c r="G13" s="355">
        <v>1</v>
      </c>
      <c r="H13" s="354">
        <v>3</v>
      </c>
      <c r="I13" s="354"/>
      <c r="J13" s="354"/>
      <c r="K13" s="354"/>
      <c r="L13" s="354"/>
      <c r="M13" s="354"/>
      <c r="N13" s="587">
        <f t="shared" si="0"/>
        <v>71</v>
      </c>
      <c r="O13" s="562">
        <v>0</v>
      </c>
      <c r="P13" s="600">
        <v>71</v>
      </c>
    </row>
    <row r="14" spans="1:16">
      <c r="A14" s="923" t="s">
        <v>317</v>
      </c>
      <c r="B14" s="355">
        <v>1</v>
      </c>
      <c r="C14" s="355">
        <v>0</v>
      </c>
      <c r="D14" s="355">
        <v>0</v>
      </c>
      <c r="E14" s="355">
        <v>2</v>
      </c>
      <c r="F14" s="355">
        <v>0</v>
      </c>
      <c r="G14" s="355">
        <v>0</v>
      </c>
      <c r="H14" s="354">
        <v>0</v>
      </c>
      <c r="I14" s="354"/>
      <c r="J14" s="354"/>
      <c r="K14" s="354"/>
      <c r="L14" s="354"/>
      <c r="M14" s="354"/>
      <c r="N14" s="587">
        <f t="shared" si="0"/>
        <v>3</v>
      </c>
      <c r="O14" s="562">
        <v>1</v>
      </c>
      <c r="P14" s="600">
        <v>2</v>
      </c>
    </row>
    <row r="15" spans="1:16">
      <c r="A15" s="923" t="s">
        <v>318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2</v>
      </c>
      <c r="H15" s="354">
        <v>1</v>
      </c>
      <c r="I15" s="354"/>
      <c r="J15" s="354"/>
      <c r="K15" s="354"/>
      <c r="L15" s="354"/>
      <c r="M15" s="354"/>
      <c r="N15" s="587">
        <f t="shared" si="0"/>
        <v>3</v>
      </c>
      <c r="O15" s="562">
        <v>2</v>
      </c>
      <c r="P15" s="600">
        <v>1</v>
      </c>
    </row>
    <row r="16" spans="1:16">
      <c r="A16" s="923" t="s">
        <v>319</v>
      </c>
      <c r="B16" s="355">
        <v>16</v>
      </c>
      <c r="C16" s="355">
        <v>9</v>
      </c>
      <c r="D16" s="355">
        <v>8</v>
      </c>
      <c r="E16" s="355">
        <v>14</v>
      </c>
      <c r="F16" s="355">
        <v>5</v>
      </c>
      <c r="G16" s="355">
        <v>6</v>
      </c>
      <c r="H16" s="354">
        <v>8</v>
      </c>
      <c r="I16" s="354"/>
      <c r="J16" s="354"/>
      <c r="K16" s="354"/>
      <c r="L16" s="354"/>
      <c r="M16" s="354"/>
      <c r="N16" s="587">
        <f t="shared" si="0"/>
        <v>66</v>
      </c>
      <c r="O16" s="562">
        <v>15</v>
      </c>
      <c r="P16" s="600">
        <v>51</v>
      </c>
    </row>
    <row r="17" spans="1:16">
      <c r="A17" s="919" t="s">
        <v>439</v>
      </c>
      <c r="B17" s="355">
        <v>0</v>
      </c>
      <c r="C17" s="355">
        <v>1</v>
      </c>
      <c r="D17" s="355">
        <v>0</v>
      </c>
      <c r="E17" s="355">
        <v>0</v>
      </c>
      <c r="F17" s="355">
        <v>0</v>
      </c>
      <c r="G17" s="355">
        <v>0</v>
      </c>
      <c r="H17" s="354">
        <v>0</v>
      </c>
      <c r="I17" s="354"/>
      <c r="J17" s="354"/>
      <c r="K17" s="354"/>
      <c r="L17" s="354"/>
      <c r="M17" s="354"/>
      <c r="N17" s="587">
        <f t="shared" si="0"/>
        <v>1</v>
      </c>
      <c r="O17" s="562">
        <v>1</v>
      </c>
      <c r="P17" s="600">
        <v>0</v>
      </c>
    </row>
    <row r="18" spans="1:16">
      <c r="A18" s="923" t="s">
        <v>320</v>
      </c>
      <c r="B18" s="355">
        <v>0</v>
      </c>
      <c r="C18" s="355">
        <v>0</v>
      </c>
      <c r="D18" s="355">
        <v>0</v>
      </c>
      <c r="E18" s="355">
        <v>0</v>
      </c>
      <c r="F18" s="355">
        <v>0</v>
      </c>
      <c r="G18" s="355">
        <v>0</v>
      </c>
      <c r="H18" s="354">
        <v>0</v>
      </c>
      <c r="I18" s="354"/>
      <c r="J18" s="354"/>
      <c r="K18" s="354"/>
      <c r="L18" s="354"/>
      <c r="M18" s="354"/>
      <c r="N18" s="587">
        <f t="shared" si="0"/>
        <v>0</v>
      </c>
      <c r="O18" s="562">
        <v>0</v>
      </c>
      <c r="P18" s="600">
        <v>0</v>
      </c>
    </row>
    <row r="19" spans="1:16">
      <c r="A19" s="923" t="s">
        <v>321</v>
      </c>
      <c r="B19" s="355">
        <v>0</v>
      </c>
      <c r="C19" s="355">
        <v>1</v>
      </c>
      <c r="D19" s="355">
        <v>0</v>
      </c>
      <c r="E19" s="355">
        <v>0</v>
      </c>
      <c r="F19" s="355">
        <v>0</v>
      </c>
      <c r="G19" s="355">
        <v>0</v>
      </c>
      <c r="H19" s="354">
        <v>0</v>
      </c>
      <c r="I19" s="354"/>
      <c r="J19" s="354"/>
      <c r="K19" s="354"/>
      <c r="L19" s="354"/>
      <c r="M19" s="354"/>
      <c r="N19" s="587">
        <f t="shared" si="0"/>
        <v>1</v>
      </c>
      <c r="O19" s="562">
        <v>0</v>
      </c>
      <c r="P19" s="600">
        <v>1</v>
      </c>
    </row>
    <row r="20" spans="1:16">
      <c r="A20" s="923" t="s">
        <v>322</v>
      </c>
      <c r="B20" s="355">
        <v>2</v>
      </c>
      <c r="C20" s="355">
        <v>0</v>
      </c>
      <c r="D20" s="355">
        <v>5</v>
      </c>
      <c r="E20" s="355">
        <v>2</v>
      </c>
      <c r="F20" s="355">
        <v>2</v>
      </c>
      <c r="G20" s="355">
        <v>0</v>
      </c>
      <c r="H20" s="354">
        <v>1</v>
      </c>
      <c r="I20" s="354"/>
      <c r="J20" s="354"/>
      <c r="K20" s="354"/>
      <c r="L20" s="354"/>
      <c r="M20" s="354"/>
      <c r="N20" s="587">
        <f t="shared" si="0"/>
        <v>12</v>
      </c>
      <c r="O20" s="562">
        <v>7</v>
      </c>
      <c r="P20" s="600">
        <v>5</v>
      </c>
    </row>
    <row r="21" spans="1:16">
      <c r="A21" s="923" t="s">
        <v>323</v>
      </c>
      <c r="B21" s="355">
        <v>3</v>
      </c>
      <c r="C21" s="355">
        <v>2</v>
      </c>
      <c r="D21" s="355">
        <v>2</v>
      </c>
      <c r="E21" s="355">
        <v>4</v>
      </c>
      <c r="F21" s="355">
        <v>2</v>
      </c>
      <c r="G21" s="355">
        <v>4</v>
      </c>
      <c r="H21" s="354">
        <v>2</v>
      </c>
      <c r="I21" s="354"/>
      <c r="J21" s="354"/>
      <c r="K21" s="354"/>
      <c r="L21" s="354"/>
      <c r="M21" s="354"/>
      <c r="N21" s="587">
        <f t="shared" si="0"/>
        <v>19</v>
      </c>
      <c r="O21" s="562">
        <v>4</v>
      </c>
      <c r="P21" s="600">
        <v>15</v>
      </c>
    </row>
    <row r="22" spans="1:16">
      <c r="A22" s="923" t="s">
        <v>442</v>
      </c>
      <c r="B22" s="355">
        <v>0</v>
      </c>
      <c r="C22" s="355">
        <v>0</v>
      </c>
      <c r="D22" s="355">
        <v>0</v>
      </c>
      <c r="E22" s="355">
        <v>0</v>
      </c>
      <c r="F22" s="355">
        <v>0</v>
      </c>
      <c r="G22" s="355">
        <v>0</v>
      </c>
      <c r="H22" s="354">
        <v>0</v>
      </c>
      <c r="I22" s="354"/>
      <c r="J22" s="354"/>
      <c r="K22" s="354"/>
      <c r="L22" s="354"/>
      <c r="M22" s="354"/>
      <c r="N22" s="587">
        <f t="shared" si="0"/>
        <v>0</v>
      </c>
      <c r="O22" s="562">
        <v>0</v>
      </c>
      <c r="P22" s="600">
        <v>0</v>
      </c>
    </row>
    <row r="23" spans="1:16">
      <c r="A23" s="923" t="s">
        <v>324</v>
      </c>
      <c r="B23" s="355">
        <v>1</v>
      </c>
      <c r="C23" s="355">
        <v>3</v>
      </c>
      <c r="D23" s="355">
        <v>2</v>
      </c>
      <c r="E23" s="355">
        <v>1</v>
      </c>
      <c r="F23" s="355">
        <v>1</v>
      </c>
      <c r="G23" s="355">
        <v>1</v>
      </c>
      <c r="H23" s="354">
        <v>0</v>
      </c>
      <c r="I23" s="354"/>
      <c r="J23" s="354"/>
      <c r="K23" s="354"/>
      <c r="L23" s="354"/>
      <c r="M23" s="354"/>
      <c r="N23" s="587">
        <f t="shared" si="0"/>
        <v>9</v>
      </c>
      <c r="O23" s="562">
        <v>5</v>
      </c>
      <c r="P23" s="600">
        <v>4</v>
      </c>
    </row>
    <row r="24" spans="1:16">
      <c r="A24" s="923" t="s">
        <v>325</v>
      </c>
      <c r="B24" s="355">
        <v>0</v>
      </c>
      <c r="C24" s="355">
        <v>0</v>
      </c>
      <c r="D24" s="355">
        <v>0</v>
      </c>
      <c r="E24" s="355">
        <v>1</v>
      </c>
      <c r="F24" s="355">
        <v>0</v>
      </c>
      <c r="G24" s="355">
        <v>0</v>
      </c>
      <c r="H24" s="354">
        <v>0</v>
      </c>
      <c r="I24" s="354"/>
      <c r="J24" s="354"/>
      <c r="K24" s="354"/>
      <c r="L24" s="354"/>
      <c r="M24" s="354"/>
      <c r="N24" s="587">
        <f t="shared" si="0"/>
        <v>1</v>
      </c>
      <c r="O24" s="562">
        <v>0</v>
      </c>
      <c r="P24" s="600">
        <v>1</v>
      </c>
    </row>
    <row r="25" spans="1:16">
      <c r="A25" s="923" t="s">
        <v>326</v>
      </c>
      <c r="B25" s="355">
        <v>94</v>
      </c>
      <c r="C25" s="355">
        <v>90</v>
      </c>
      <c r="D25" s="355">
        <v>55</v>
      </c>
      <c r="E25" s="355">
        <v>86</v>
      </c>
      <c r="F25" s="355">
        <v>107</v>
      </c>
      <c r="G25" s="355">
        <v>76</v>
      </c>
      <c r="H25" s="354">
        <v>90</v>
      </c>
      <c r="I25" s="354"/>
      <c r="J25" s="354"/>
      <c r="K25" s="354"/>
      <c r="L25" s="354"/>
      <c r="M25" s="354"/>
      <c r="N25" s="587">
        <f t="shared" si="0"/>
        <v>598</v>
      </c>
      <c r="O25" s="562">
        <v>228</v>
      </c>
      <c r="P25" s="600">
        <v>370</v>
      </c>
    </row>
    <row r="26" spans="1:16">
      <c r="A26" s="923" t="s">
        <v>295</v>
      </c>
      <c r="B26" s="355">
        <v>3</v>
      </c>
      <c r="C26" s="355">
        <v>1</v>
      </c>
      <c r="D26" s="355">
        <v>3</v>
      </c>
      <c r="E26" s="355">
        <v>3</v>
      </c>
      <c r="F26" s="355">
        <v>8</v>
      </c>
      <c r="G26" s="355">
        <v>2</v>
      </c>
      <c r="H26" s="354">
        <v>3</v>
      </c>
      <c r="I26" s="354"/>
      <c r="J26" s="354"/>
      <c r="K26" s="354"/>
      <c r="L26" s="354"/>
      <c r="M26" s="354"/>
      <c r="N26" s="587">
        <f t="shared" si="0"/>
        <v>23</v>
      </c>
      <c r="O26" s="562">
        <v>7</v>
      </c>
      <c r="P26" s="600">
        <v>16</v>
      </c>
    </row>
    <row r="27" spans="1:16">
      <c r="A27" s="923" t="s">
        <v>327</v>
      </c>
      <c r="B27" s="355">
        <v>31</v>
      </c>
      <c r="C27" s="355">
        <v>19</v>
      </c>
      <c r="D27" s="355">
        <v>20</v>
      </c>
      <c r="E27" s="355">
        <v>18</v>
      </c>
      <c r="F27" s="355">
        <v>26</v>
      </c>
      <c r="G27" s="355">
        <v>20</v>
      </c>
      <c r="H27" s="354">
        <v>23</v>
      </c>
      <c r="I27" s="354"/>
      <c r="J27" s="354"/>
      <c r="K27" s="354"/>
      <c r="L27" s="354"/>
      <c r="M27" s="354"/>
      <c r="N27" s="587">
        <f t="shared" si="0"/>
        <v>157</v>
      </c>
      <c r="O27" s="562">
        <v>66</v>
      </c>
      <c r="P27" s="600">
        <v>91</v>
      </c>
    </row>
    <row r="28" spans="1:16">
      <c r="A28" s="923" t="s">
        <v>443</v>
      </c>
      <c r="B28" s="355">
        <v>0</v>
      </c>
      <c r="C28" s="355">
        <v>0</v>
      </c>
      <c r="D28" s="355">
        <v>0</v>
      </c>
      <c r="E28" s="355">
        <v>0</v>
      </c>
      <c r="F28" s="355">
        <v>2</v>
      </c>
      <c r="G28" s="355">
        <v>1</v>
      </c>
      <c r="H28" s="354">
        <v>0</v>
      </c>
      <c r="I28" s="354"/>
      <c r="J28" s="354"/>
      <c r="K28" s="354"/>
      <c r="L28" s="354"/>
      <c r="M28" s="354"/>
      <c r="N28" s="587">
        <f t="shared" si="0"/>
        <v>3</v>
      </c>
      <c r="O28" s="562">
        <v>1</v>
      </c>
      <c r="P28" s="600">
        <v>2</v>
      </c>
    </row>
    <row r="29" spans="1:16">
      <c r="A29" s="923" t="s">
        <v>328</v>
      </c>
      <c r="B29" s="355">
        <v>12</v>
      </c>
      <c r="C29" s="355">
        <v>6</v>
      </c>
      <c r="D29" s="355">
        <v>12</v>
      </c>
      <c r="E29" s="355">
        <v>13</v>
      </c>
      <c r="F29" s="355">
        <v>6</v>
      </c>
      <c r="G29" s="355">
        <v>4</v>
      </c>
      <c r="H29" s="354">
        <v>2</v>
      </c>
      <c r="I29" s="354"/>
      <c r="J29" s="354"/>
      <c r="K29" s="354"/>
      <c r="L29" s="354"/>
      <c r="M29" s="354"/>
      <c r="N29" s="587">
        <f t="shared" si="0"/>
        <v>55</v>
      </c>
      <c r="O29" s="562">
        <v>26</v>
      </c>
      <c r="P29" s="600">
        <v>29</v>
      </c>
    </row>
    <row r="30" spans="1:16">
      <c r="A30" s="923" t="s">
        <v>329</v>
      </c>
      <c r="B30" s="355">
        <v>2</v>
      </c>
      <c r="C30" s="355">
        <v>1</v>
      </c>
      <c r="D30" s="355">
        <v>3</v>
      </c>
      <c r="E30" s="355">
        <v>5</v>
      </c>
      <c r="F30" s="355">
        <v>1</v>
      </c>
      <c r="G30" s="355">
        <v>1</v>
      </c>
      <c r="H30" s="354">
        <v>7</v>
      </c>
      <c r="I30" s="354"/>
      <c r="J30" s="354"/>
      <c r="K30" s="354"/>
      <c r="L30" s="354"/>
      <c r="M30" s="354"/>
      <c r="N30" s="587">
        <f t="shared" si="0"/>
        <v>20</v>
      </c>
      <c r="O30" s="562">
        <v>6</v>
      </c>
      <c r="P30" s="600">
        <v>14</v>
      </c>
    </row>
    <row r="31" spans="1:16">
      <c r="A31" s="923" t="s">
        <v>330</v>
      </c>
      <c r="B31" s="355">
        <v>11</v>
      </c>
      <c r="C31" s="355">
        <v>12</v>
      </c>
      <c r="D31" s="355">
        <v>8</v>
      </c>
      <c r="E31" s="355">
        <v>14</v>
      </c>
      <c r="F31" s="355">
        <v>4</v>
      </c>
      <c r="G31" s="355">
        <v>12</v>
      </c>
      <c r="H31" s="354">
        <v>7</v>
      </c>
      <c r="I31" s="354"/>
      <c r="J31" s="354"/>
      <c r="K31" s="354"/>
      <c r="L31" s="354"/>
      <c r="M31" s="354"/>
      <c r="N31" s="587">
        <f t="shared" si="0"/>
        <v>68</v>
      </c>
      <c r="O31" s="562">
        <v>40</v>
      </c>
      <c r="P31" s="600">
        <v>28</v>
      </c>
    </row>
    <row r="32" spans="1:16">
      <c r="A32" s="923" t="s">
        <v>331</v>
      </c>
      <c r="B32" s="355">
        <v>53</v>
      </c>
      <c r="C32" s="355">
        <v>67</v>
      </c>
      <c r="D32" s="355">
        <v>77</v>
      </c>
      <c r="E32" s="355">
        <v>94</v>
      </c>
      <c r="F32" s="355">
        <v>100</v>
      </c>
      <c r="G32" s="355">
        <v>70</v>
      </c>
      <c r="H32" s="354">
        <v>91</v>
      </c>
      <c r="I32" s="354"/>
      <c r="J32" s="354"/>
      <c r="K32" s="354"/>
      <c r="L32" s="354"/>
      <c r="M32" s="354"/>
      <c r="N32" s="587">
        <f t="shared" si="0"/>
        <v>552</v>
      </c>
      <c r="O32" s="562">
        <v>256</v>
      </c>
      <c r="P32" s="600">
        <v>296</v>
      </c>
    </row>
    <row r="33" spans="1:16">
      <c r="A33" s="923" t="s">
        <v>332</v>
      </c>
      <c r="B33" s="355">
        <v>6</v>
      </c>
      <c r="C33" s="355">
        <v>3</v>
      </c>
      <c r="D33" s="355">
        <v>3</v>
      </c>
      <c r="E33" s="355">
        <v>11</v>
      </c>
      <c r="F33" s="355">
        <v>5</v>
      </c>
      <c r="G33" s="355">
        <v>2</v>
      </c>
      <c r="H33" s="354">
        <v>9</v>
      </c>
      <c r="I33" s="354"/>
      <c r="J33" s="354"/>
      <c r="K33" s="354"/>
      <c r="L33" s="354"/>
      <c r="M33" s="354"/>
      <c r="N33" s="587">
        <f t="shared" si="0"/>
        <v>39</v>
      </c>
      <c r="O33" s="562">
        <v>18</v>
      </c>
      <c r="P33" s="600">
        <v>21</v>
      </c>
    </row>
    <row r="34" spans="1:16">
      <c r="A34" s="923" t="s">
        <v>333</v>
      </c>
      <c r="B34" s="355">
        <v>0</v>
      </c>
      <c r="C34" s="355">
        <v>1</v>
      </c>
      <c r="D34" s="355">
        <v>1</v>
      </c>
      <c r="E34" s="355">
        <v>0</v>
      </c>
      <c r="F34" s="355">
        <v>1</v>
      </c>
      <c r="G34" s="355">
        <v>2</v>
      </c>
      <c r="H34" s="354">
        <v>0</v>
      </c>
      <c r="I34" s="354"/>
      <c r="J34" s="354"/>
      <c r="K34" s="354"/>
      <c r="L34" s="354"/>
      <c r="M34" s="354"/>
      <c r="N34" s="587">
        <f t="shared" si="0"/>
        <v>5</v>
      </c>
      <c r="O34" s="562">
        <v>4</v>
      </c>
      <c r="P34" s="600">
        <v>1</v>
      </c>
    </row>
    <row r="35" spans="1:16">
      <c r="A35" s="923" t="s">
        <v>334</v>
      </c>
      <c r="B35" s="355">
        <v>0</v>
      </c>
      <c r="C35" s="355">
        <v>1</v>
      </c>
      <c r="D35" s="355">
        <v>1</v>
      </c>
      <c r="E35" s="355">
        <v>3</v>
      </c>
      <c r="F35" s="355">
        <v>2</v>
      </c>
      <c r="G35" s="355">
        <v>1</v>
      </c>
      <c r="H35" s="354">
        <v>2</v>
      </c>
      <c r="I35" s="354"/>
      <c r="J35" s="354"/>
      <c r="K35" s="354"/>
      <c r="L35" s="354"/>
      <c r="M35" s="354"/>
      <c r="N35" s="587">
        <f t="shared" si="0"/>
        <v>10</v>
      </c>
      <c r="O35" s="562">
        <v>5</v>
      </c>
      <c r="P35" s="600">
        <v>5</v>
      </c>
    </row>
    <row r="36" spans="1:16">
      <c r="A36" s="923" t="s">
        <v>297</v>
      </c>
      <c r="B36" s="355">
        <v>1</v>
      </c>
      <c r="C36" s="355">
        <v>1</v>
      </c>
      <c r="D36" s="355">
        <v>2</v>
      </c>
      <c r="E36" s="355">
        <v>1</v>
      </c>
      <c r="F36" s="355">
        <v>1</v>
      </c>
      <c r="G36" s="355">
        <v>2</v>
      </c>
      <c r="H36" s="354">
        <v>0</v>
      </c>
      <c r="I36" s="354"/>
      <c r="J36" s="354"/>
      <c r="K36" s="354"/>
      <c r="L36" s="354"/>
      <c r="M36" s="354"/>
      <c r="N36" s="587">
        <f t="shared" si="0"/>
        <v>8</v>
      </c>
      <c r="O36" s="562">
        <v>5</v>
      </c>
      <c r="P36" s="600">
        <v>3</v>
      </c>
    </row>
    <row r="37" spans="1:16">
      <c r="A37" s="923" t="s">
        <v>335</v>
      </c>
      <c r="B37" s="355">
        <v>2</v>
      </c>
      <c r="C37" s="355">
        <v>0</v>
      </c>
      <c r="D37" s="355">
        <v>1</v>
      </c>
      <c r="E37" s="355">
        <v>8</v>
      </c>
      <c r="F37" s="355">
        <v>3</v>
      </c>
      <c r="G37" s="355">
        <v>3</v>
      </c>
      <c r="H37" s="354">
        <v>1</v>
      </c>
      <c r="I37" s="354"/>
      <c r="J37" s="354"/>
      <c r="K37" s="354"/>
      <c r="L37" s="354"/>
      <c r="M37" s="354"/>
      <c r="N37" s="587">
        <f t="shared" ref="N37:N68" si="1">SUM(B37:M37)</f>
        <v>18</v>
      </c>
      <c r="O37" s="562">
        <v>5</v>
      </c>
      <c r="P37" s="600">
        <v>13</v>
      </c>
    </row>
    <row r="38" spans="1:16">
      <c r="A38" s="923" t="s">
        <v>336</v>
      </c>
      <c r="B38" s="355">
        <v>0</v>
      </c>
      <c r="C38" s="355">
        <v>2</v>
      </c>
      <c r="D38" s="355">
        <v>0</v>
      </c>
      <c r="E38" s="355">
        <v>0</v>
      </c>
      <c r="F38" s="355">
        <v>0</v>
      </c>
      <c r="G38" s="355">
        <v>1</v>
      </c>
      <c r="H38" s="354">
        <v>1</v>
      </c>
      <c r="I38" s="354"/>
      <c r="J38" s="354"/>
      <c r="K38" s="354"/>
      <c r="L38" s="354"/>
      <c r="M38" s="354"/>
      <c r="N38" s="587">
        <f t="shared" si="1"/>
        <v>4</v>
      </c>
      <c r="O38" s="562">
        <v>2</v>
      </c>
      <c r="P38" s="600">
        <v>2</v>
      </c>
    </row>
    <row r="39" spans="1:16">
      <c r="A39" s="923" t="s">
        <v>337</v>
      </c>
      <c r="B39" s="355">
        <v>1</v>
      </c>
      <c r="C39" s="355">
        <v>2</v>
      </c>
      <c r="D39" s="355">
        <v>2</v>
      </c>
      <c r="E39" s="355">
        <v>1</v>
      </c>
      <c r="F39" s="355">
        <v>1</v>
      </c>
      <c r="G39" s="355">
        <v>1</v>
      </c>
      <c r="H39" s="354">
        <v>2</v>
      </c>
      <c r="I39" s="354"/>
      <c r="J39" s="354"/>
      <c r="K39" s="354"/>
      <c r="L39" s="354"/>
      <c r="M39" s="354"/>
      <c r="N39" s="587">
        <f t="shared" si="1"/>
        <v>10</v>
      </c>
      <c r="O39" s="562">
        <v>6</v>
      </c>
      <c r="P39" s="600">
        <v>4</v>
      </c>
    </row>
    <row r="40" spans="1:16">
      <c r="A40" s="923" t="s">
        <v>338</v>
      </c>
      <c r="B40" s="355">
        <v>16</v>
      </c>
      <c r="C40" s="355">
        <v>11</v>
      </c>
      <c r="D40" s="355">
        <v>8</v>
      </c>
      <c r="E40" s="355">
        <v>12</v>
      </c>
      <c r="F40" s="355">
        <v>12</v>
      </c>
      <c r="G40" s="355">
        <v>11</v>
      </c>
      <c r="H40" s="354">
        <v>15</v>
      </c>
      <c r="I40" s="354"/>
      <c r="J40" s="354"/>
      <c r="K40" s="354"/>
      <c r="L40" s="354"/>
      <c r="M40" s="354"/>
      <c r="N40" s="587">
        <f t="shared" si="1"/>
        <v>85</v>
      </c>
      <c r="O40" s="562">
        <v>42</v>
      </c>
      <c r="P40" s="600">
        <v>43</v>
      </c>
    </row>
    <row r="41" spans="1:16">
      <c r="A41" s="923" t="s">
        <v>339</v>
      </c>
      <c r="B41" s="355">
        <v>0</v>
      </c>
      <c r="C41" s="355">
        <v>0</v>
      </c>
      <c r="D41" s="355">
        <v>0</v>
      </c>
      <c r="E41" s="355">
        <v>0</v>
      </c>
      <c r="F41" s="355">
        <v>0</v>
      </c>
      <c r="G41" s="355">
        <v>0</v>
      </c>
      <c r="H41" s="354">
        <v>0</v>
      </c>
      <c r="I41" s="354"/>
      <c r="J41" s="354"/>
      <c r="K41" s="354"/>
      <c r="L41" s="354"/>
      <c r="M41" s="354"/>
      <c r="N41" s="587">
        <f t="shared" si="1"/>
        <v>0</v>
      </c>
      <c r="O41" s="562">
        <v>0</v>
      </c>
      <c r="P41" s="600">
        <v>0</v>
      </c>
    </row>
    <row r="42" spans="1:16">
      <c r="A42" s="923" t="s">
        <v>340</v>
      </c>
      <c r="B42" s="355">
        <v>1</v>
      </c>
      <c r="C42" s="355">
        <v>4</v>
      </c>
      <c r="D42" s="355">
        <v>2</v>
      </c>
      <c r="E42" s="355">
        <v>1</v>
      </c>
      <c r="F42" s="355">
        <v>1</v>
      </c>
      <c r="G42" s="355">
        <v>0</v>
      </c>
      <c r="H42" s="354">
        <v>1</v>
      </c>
      <c r="I42" s="354"/>
      <c r="J42" s="354"/>
      <c r="K42" s="354"/>
      <c r="L42" s="354"/>
      <c r="M42" s="354"/>
      <c r="N42" s="587">
        <f t="shared" si="1"/>
        <v>10</v>
      </c>
      <c r="O42" s="562">
        <v>4</v>
      </c>
      <c r="P42" s="600">
        <v>6</v>
      </c>
    </row>
    <row r="43" spans="1:16">
      <c r="A43" s="923" t="s">
        <v>341</v>
      </c>
      <c r="B43" s="355">
        <v>5</v>
      </c>
      <c r="C43" s="355">
        <v>14</v>
      </c>
      <c r="D43" s="355">
        <v>1</v>
      </c>
      <c r="E43" s="355">
        <v>3</v>
      </c>
      <c r="F43" s="355">
        <v>5</v>
      </c>
      <c r="G43" s="355">
        <v>8</v>
      </c>
      <c r="H43" s="354">
        <v>6</v>
      </c>
      <c r="I43" s="354"/>
      <c r="J43" s="354"/>
      <c r="K43" s="354"/>
      <c r="L43" s="354"/>
      <c r="M43" s="354"/>
      <c r="N43" s="587">
        <f t="shared" si="1"/>
        <v>42</v>
      </c>
      <c r="O43" s="562">
        <v>20</v>
      </c>
      <c r="P43" s="600">
        <v>22</v>
      </c>
    </row>
    <row r="44" spans="1:16">
      <c r="A44" s="923" t="s">
        <v>342</v>
      </c>
      <c r="B44" s="355">
        <v>0</v>
      </c>
      <c r="C44" s="355">
        <v>2</v>
      </c>
      <c r="D44" s="355">
        <v>0</v>
      </c>
      <c r="E44" s="355">
        <v>0</v>
      </c>
      <c r="F44" s="355">
        <v>0</v>
      </c>
      <c r="G44" s="355">
        <v>0</v>
      </c>
      <c r="H44" s="354">
        <v>0</v>
      </c>
      <c r="I44" s="354"/>
      <c r="J44" s="354"/>
      <c r="K44" s="354"/>
      <c r="L44" s="354"/>
      <c r="M44" s="354"/>
      <c r="N44" s="587">
        <f t="shared" si="1"/>
        <v>2</v>
      </c>
      <c r="O44" s="562">
        <v>2</v>
      </c>
      <c r="P44" s="600">
        <v>0</v>
      </c>
    </row>
    <row r="45" spans="1:16">
      <c r="A45" s="923" t="s">
        <v>343</v>
      </c>
      <c r="B45" s="355">
        <v>0</v>
      </c>
      <c r="C45" s="355">
        <v>0</v>
      </c>
      <c r="D45" s="355">
        <v>3</v>
      </c>
      <c r="E45" s="355">
        <v>1</v>
      </c>
      <c r="F45" s="355">
        <v>1</v>
      </c>
      <c r="G45" s="355">
        <v>0</v>
      </c>
      <c r="H45" s="354">
        <v>0</v>
      </c>
      <c r="I45" s="354"/>
      <c r="J45" s="354"/>
      <c r="K45" s="354"/>
      <c r="L45" s="354"/>
      <c r="M45" s="354"/>
      <c r="N45" s="587">
        <f t="shared" si="1"/>
        <v>5</v>
      </c>
      <c r="O45" s="562">
        <v>4</v>
      </c>
      <c r="P45" s="600">
        <v>1</v>
      </c>
    </row>
    <row r="46" spans="1:16">
      <c r="A46" s="923" t="s">
        <v>344</v>
      </c>
      <c r="B46" s="355">
        <v>0</v>
      </c>
      <c r="C46" s="355">
        <v>0</v>
      </c>
      <c r="D46" s="355">
        <v>0</v>
      </c>
      <c r="E46" s="355">
        <v>0</v>
      </c>
      <c r="F46" s="355">
        <v>0</v>
      </c>
      <c r="G46" s="355">
        <v>0</v>
      </c>
      <c r="H46" s="354">
        <v>0</v>
      </c>
      <c r="I46" s="354"/>
      <c r="J46" s="354"/>
      <c r="K46" s="354"/>
      <c r="L46" s="354"/>
      <c r="M46" s="354"/>
      <c r="N46" s="587">
        <f t="shared" si="1"/>
        <v>0</v>
      </c>
      <c r="O46" s="562">
        <v>0</v>
      </c>
      <c r="P46" s="600">
        <v>0</v>
      </c>
    </row>
    <row r="47" spans="1:16">
      <c r="A47" s="923" t="s">
        <v>345</v>
      </c>
      <c r="B47" s="355">
        <v>0</v>
      </c>
      <c r="C47" s="355">
        <v>0</v>
      </c>
      <c r="D47" s="355">
        <v>0</v>
      </c>
      <c r="E47" s="355">
        <v>0</v>
      </c>
      <c r="F47" s="355">
        <v>0</v>
      </c>
      <c r="G47" s="355">
        <v>1</v>
      </c>
      <c r="H47" s="354">
        <v>0</v>
      </c>
      <c r="I47" s="354"/>
      <c r="J47" s="354"/>
      <c r="K47" s="354"/>
      <c r="L47" s="354"/>
      <c r="M47" s="354"/>
      <c r="N47" s="587">
        <f t="shared" si="1"/>
        <v>1</v>
      </c>
      <c r="O47" s="562">
        <v>0</v>
      </c>
      <c r="P47" s="600">
        <v>1</v>
      </c>
    </row>
    <row r="48" spans="1:16">
      <c r="A48" s="923" t="s">
        <v>346</v>
      </c>
      <c r="B48" s="355">
        <v>0</v>
      </c>
      <c r="C48" s="355">
        <v>1</v>
      </c>
      <c r="D48" s="355">
        <v>0</v>
      </c>
      <c r="E48" s="355">
        <v>1</v>
      </c>
      <c r="F48" s="355">
        <v>2</v>
      </c>
      <c r="G48" s="355">
        <v>0</v>
      </c>
      <c r="H48" s="354">
        <v>0</v>
      </c>
      <c r="I48" s="354"/>
      <c r="J48" s="354"/>
      <c r="K48" s="354"/>
      <c r="L48" s="354"/>
      <c r="M48" s="354"/>
      <c r="N48" s="587">
        <f t="shared" si="1"/>
        <v>4</v>
      </c>
      <c r="O48" s="562">
        <v>2</v>
      </c>
      <c r="P48" s="600">
        <v>2</v>
      </c>
    </row>
    <row r="49" spans="1:16">
      <c r="A49" s="923" t="s">
        <v>347</v>
      </c>
      <c r="B49" s="355">
        <v>1</v>
      </c>
      <c r="C49" s="355">
        <v>0</v>
      </c>
      <c r="D49" s="355">
        <v>0</v>
      </c>
      <c r="E49" s="355">
        <v>0</v>
      </c>
      <c r="F49" s="355">
        <v>0</v>
      </c>
      <c r="G49" s="355">
        <v>1</v>
      </c>
      <c r="H49" s="354">
        <v>1</v>
      </c>
      <c r="I49" s="354"/>
      <c r="J49" s="354"/>
      <c r="K49" s="354"/>
      <c r="L49" s="354"/>
      <c r="M49" s="354"/>
      <c r="N49" s="587">
        <f t="shared" si="1"/>
        <v>3</v>
      </c>
      <c r="O49" s="562">
        <v>2</v>
      </c>
      <c r="P49" s="600">
        <v>1</v>
      </c>
    </row>
    <row r="50" spans="1:16">
      <c r="A50" s="923" t="s">
        <v>348</v>
      </c>
      <c r="B50" s="355">
        <v>2</v>
      </c>
      <c r="C50" s="355">
        <v>0</v>
      </c>
      <c r="D50" s="355">
        <v>0</v>
      </c>
      <c r="E50" s="355">
        <v>0</v>
      </c>
      <c r="F50" s="355">
        <v>0</v>
      </c>
      <c r="G50" s="355">
        <v>1</v>
      </c>
      <c r="H50" s="354">
        <v>0</v>
      </c>
      <c r="I50" s="354"/>
      <c r="J50" s="354"/>
      <c r="K50" s="354"/>
      <c r="L50" s="354"/>
      <c r="M50" s="354"/>
      <c r="N50" s="587">
        <f t="shared" si="1"/>
        <v>3</v>
      </c>
      <c r="O50" s="562">
        <v>2</v>
      </c>
      <c r="P50" s="600">
        <v>1</v>
      </c>
    </row>
    <row r="51" spans="1:16">
      <c r="A51" s="923" t="s">
        <v>349</v>
      </c>
      <c r="B51" s="355">
        <v>1</v>
      </c>
      <c r="C51" s="355">
        <v>1</v>
      </c>
      <c r="D51" s="355">
        <v>0</v>
      </c>
      <c r="E51" s="355">
        <v>0</v>
      </c>
      <c r="F51" s="355">
        <v>0</v>
      </c>
      <c r="G51" s="355">
        <v>0</v>
      </c>
      <c r="H51" s="354">
        <v>0</v>
      </c>
      <c r="I51" s="354"/>
      <c r="J51" s="354"/>
      <c r="K51" s="354"/>
      <c r="L51" s="354"/>
      <c r="M51" s="354"/>
      <c r="N51" s="587">
        <f t="shared" si="1"/>
        <v>2</v>
      </c>
      <c r="O51" s="562">
        <v>2</v>
      </c>
      <c r="P51" s="600">
        <v>0</v>
      </c>
    </row>
    <row r="52" spans="1:16">
      <c r="A52" s="923" t="s">
        <v>350</v>
      </c>
      <c r="B52" s="355">
        <v>1</v>
      </c>
      <c r="C52" s="355">
        <v>3</v>
      </c>
      <c r="D52" s="355">
        <v>0</v>
      </c>
      <c r="E52" s="355">
        <v>0</v>
      </c>
      <c r="F52" s="355">
        <v>0</v>
      </c>
      <c r="G52" s="355">
        <v>0</v>
      </c>
      <c r="H52" s="354">
        <v>4</v>
      </c>
      <c r="I52" s="354"/>
      <c r="J52" s="354"/>
      <c r="K52" s="354"/>
      <c r="L52" s="354"/>
      <c r="M52" s="354"/>
      <c r="N52" s="587">
        <f t="shared" si="1"/>
        <v>8</v>
      </c>
      <c r="O52" s="562">
        <v>5</v>
      </c>
      <c r="P52" s="600">
        <v>3</v>
      </c>
    </row>
    <row r="53" spans="1:16">
      <c r="A53" s="923" t="s">
        <v>351</v>
      </c>
      <c r="B53" s="355">
        <v>0</v>
      </c>
      <c r="C53" s="355">
        <v>0</v>
      </c>
      <c r="D53" s="355">
        <v>0</v>
      </c>
      <c r="E53" s="355">
        <v>1</v>
      </c>
      <c r="F53" s="355">
        <v>0</v>
      </c>
      <c r="G53" s="355">
        <v>0</v>
      </c>
      <c r="H53" s="354">
        <v>0</v>
      </c>
      <c r="I53" s="354"/>
      <c r="J53" s="354"/>
      <c r="K53" s="354"/>
      <c r="L53" s="354"/>
      <c r="M53" s="354"/>
      <c r="N53" s="587">
        <f t="shared" si="1"/>
        <v>1</v>
      </c>
      <c r="O53" s="562">
        <v>1</v>
      </c>
      <c r="P53" s="600">
        <v>0</v>
      </c>
    </row>
    <row r="54" spans="1:16">
      <c r="A54" s="923" t="s">
        <v>352</v>
      </c>
      <c r="B54" s="355">
        <v>1</v>
      </c>
      <c r="C54" s="355">
        <v>0</v>
      </c>
      <c r="D54" s="355">
        <v>0</v>
      </c>
      <c r="E54" s="355">
        <v>0</v>
      </c>
      <c r="F54" s="355">
        <v>0</v>
      </c>
      <c r="G54" s="355">
        <v>0</v>
      </c>
      <c r="H54" s="354">
        <v>0</v>
      </c>
      <c r="I54" s="354"/>
      <c r="J54" s="354"/>
      <c r="K54" s="354"/>
      <c r="L54" s="354"/>
      <c r="M54" s="354"/>
      <c r="N54" s="587">
        <f t="shared" si="1"/>
        <v>1</v>
      </c>
      <c r="O54" s="562">
        <v>1</v>
      </c>
      <c r="P54" s="600">
        <v>0</v>
      </c>
    </row>
    <row r="55" spans="1:16">
      <c r="A55" s="923" t="s">
        <v>353</v>
      </c>
      <c r="B55" s="355">
        <v>0</v>
      </c>
      <c r="C55" s="355">
        <v>0</v>
      </c>
      <c r="D55" s="355">
        <v>0</v>
      </c>
      <c r="E55" s="355">
        <v>0</v>
      </c>
      <c r="F55" s="355">
        <v>0</v>
      </c>
      <c r="G55" s="355">
        <v>1</v>
      </c>
      <c r="H55" s="354">
        <v>0</v>
      </c>
      <c r="I55" s="354"/>
      <c r="J55" s="354"/>
      <c r="K55" s="354"/>
      <c r="L55" s="354"/>
      <c r="M55" s="354"/>
      <c r="N55" s="587">
        <f t="shared" si="1"/>
        <v>1</v>
      </c>
      <c r="O55" s="562">
        <v>1</v>
      </c>
      <c r="P55" s="600">
        <v>0</v>
      </c>
    </row>
    <row r="56" spans="1:16">
      <c r="A56" s="923" t="s">
        <v>354</v>
      </c>
      <c r="B56" s="355">
        <v>1</v>
      </c>
      <c r="C56" s="355">
        <v>6</v>
      </c>
      <c r="D56" s="355">
        <v>4</v>
      </c>
      <c r="E56" s="355">
        <v>1</v>
      </c>
      <c r="F56" s="355">
        <v>6</v>
      </c>
      <c r="G56" s="355">
        <v>0</v>
      </c>
      <c r="H56" s="354">
        <v>5</v>
      </c>
      <c r="I56" s="354"/>
      <c r="J56" s="354"/>
      <c r="K56" s="354"/>
      <c r="L56" s="354"/>
      <c r="M56" s="354"/>
      <c r="N56" s="587">
        <f t="shared" si="1"/>
        <v>23</v>
      </c>
      <c r="O56" s="562">
        <v>15</v>
      </c>
      <c r="P56" s="600">
        <v>8</v>
      </c>
    </row>
    <row r="57" spans="1:16">
      <c r="A57" s="923" t="s">
        <v>355</v>
      </c>
      <c r="B57" s="355">
        <v>0</v>
      </c>
      <c r="C57" s="355">
        <v>0</v>
      </c>
      <c r="D57" s="355">
        <v>0</v>
      </c>
      <c r="E57" s="355">
        <v>0</v>
      </c>
      <c r="F57" s="355">
        <v>0</v>
      </c>
      <c r="G57" s="355">
        <v>1</v>
      </c>
      <c r="H57" s="354">
        <v>1</v>
      </c>
      <c r="I57" s="354"/>
      <c r="J57" s="354"/>
      <c r="K57" s="354"/>
      <c r="L57" s="354"/>
      <c r="M57" s="354"/>
      <c r="N57" s="587">
        <f t="shared" si="1"/>
        <v>2</v>
      </c>
      <c r="O57" s="562">
        <v>1</v>
      </c>
      <c r="P57" s="600">
        <v>1</v>
      </c>
    </row>
    <row r="58" spans="1:16">
      <c r="A58" s="923" t="s">
        <v>356</v>
      </c>
      <c r="B58" s="355">
        <v>0</v>
      </c>
      <c r="C58" s="355">
        <v>3</v>
      </c>
      <c r="D58" s="355">
        <v>0</v>
      </c>
      <c r="E58" s="355">
        <v>0</v>
      </c>
      <c r="F58" s="355">
        <v>0</v>
      </c>
      <c r="G58" s="355">
        <v>0</v>
      </c>
      <c r="H58" s="354">
        <v>0</v>
      </c>
      <c r="I58" s="354"/>
      <c r="J58" s="354"/>
      <c r="K58" s="354"/>
      <c r="L58" s="354"/>
      <c r="M58" s="354"/>
      <c r="N58" s="587">
        <f t="shared" si="1"/>
        <v>3</v>
      </c>
      <c r="O58" s="562">
        <v>3</v>
      </c>
      <c r="P58" s="600">
        <v>0</v>
      </c>
    </row>
    <row r="59" spans="1:16">
      <c r="A59" s="923" t="s">
        <v>357</v>
      </c>
      <c r="B59" s="355">
        <v>2</v>
      </c>
      <c r="C59" s="355">
        <v>1</v>
      </c>
      <c r="D59" s="355">
        <v>0</v>
      </c>
      <c r="E59" s="355">
        <v>0</v>
      </c>
      <c r="F59" s="355">
        <v>3</v>
      </c>
      <c r="G59" s="355">
        <v>0</v>
      </c>
      <c r="H59" s="354">
        <v>0</v>
      </c>
      <c r="I59" s="354"/>
      <c r="J59" s="354"/>
      <c r="K59" s="354"/>
      <c r="L59" s="354"/>
      <c r="M59" s="354"/>
      <c r="N59" s="587">
        <f t="shared" si="1"/>
        <v>6</v>
      </c>
      <c r="O59" s="562">
        <v>6</v>
      </c>
      <c r="P59" s="600">
        <v>0</v>
      </c>
    </row>
    <row r="60" spans="1:16">
      <c r="A60" s="923" t="s">
        <v>444</v>
      </c>
      <c r="B60" s="355">
        <v>0</v>
      </c>
      <c r="C60" s="355">
        <v>0</v>
      </c>
      <c r="D60" s="355">
        <v>1</v>
      </c>
      <c r="E60" s="355">
        <v>0</v>
      </c>
      <c r="F60" s="355">
        <v>0</v>
      </c>
      <c r="G60" s="355">
        <v>0</v>
      </c>
      <c r="H60" s="354">
        <v>0</v>
      </c>
      <c r="I60" s="354"/>
      <c r="J60" s="354"/>
      <c r="K60" s="354"/>
      <c r="L60" s="354"/>
      <c r="M60" s="354"/>
      <c r="N60" s="587">
        <f t="shared" si="1"/>
        <v>1</v>
      </c>
      <c r="O60" s="562">
        <v>0</v>
      </c>
      <c r="P60" s="600">
        <v>1</v>
      </c>
    </row>
    <row r="61" spans="1:16">
      <c r="A61" s="923" t="s">
        <v>359</v>
      </c>
      <c r="B61" s="355">
        <v>1</v>
      </c>
      <c r="C61" s="355">
        <v>2</v>
      </c>
      <c r="D61" s="355">
        <v>2</v>
      </c>
      <c r="E61" s="355">
        <v>1</v>
      </c>
      <c r="F61" s="355">
        <v>3</v>
      </c>
      <c r="G61" s="355">
        <v>0</v>
      </c>
      <c r="H61" s="354">
        <v>2</v>
      </c>
      <c r="I61" s="354"/>
      <c r="J61" s="354"/>
      <c r="K61" s="354"/>
      <c r="L61" s="354"/>
      <c r="M61" s="354"/>
      <c r="N61" s="587">
        <f t="shared" si="1"/>
        <v>11</v>
      </c>
      <c r="O61" s="562">
        <v>6</v>
      </c>
      <c r="P61" s="600">
        <v>5</v>
      </c>
    </row>
    <row r="62" spans="1:16">
      <c r="A62" s="923" t="s">
        <v>360</v>
      </c>
      <c r="B62" s="355">
        <v>0</v>
      </c>
      <c r="C62" s="355">
        <v>0</v>
      </c>
      <c r="D62" s="355">
        <v>0</v>
      </c>
      <c r="E62" s="355">
        <v>0</v>
      </c>
      <c r="F62" s="355">
        <v>1</v>
      </c>
      <c r="G62" s="355">
        <v>1</v>
      </c>
      <c r="H62" s="354">
        <v>0</v>
      </c>
      <c r="I62" s="354"/>
      <c r="J62" s="354"/>
      <c r="K62" s="354"/>
      <c r="L62" s="354"/>
      <c r="M62" s="354"/>
      <c r="N62" s="587">
        <f t="shared" si="1"/>
        <v>2</v>
      </c>
      <c r="O62" s="562">
        <v>1</v>
      </c>
      <c r="P62" s="600">
        <v>1</v>
      </c>
    </row>
    <row r="63" spans="1:16">
      <c r="A63" s="923" t="s">
        <v>361</v>
      </c>
      <c r="B63" s="355">
        <v>0</v>
      </c>
      <c r="C63" s="355">
        <v>0</v>
      </c>
      <c r="D63" s="355">
        <v>0</v>
      </c>
      <c r="E63" s="355">
        <v>0</v>
      </c>
      <c r="F63" s="355">
        <v>0</v>
      </c>
      <c r="G63" s="355">
        <v>2</v>
      </c>
      <c r="H63" s="354">
        <v>1</v>
      </c>
      <c r="I63" s="354"/>
      <c r="J63" s="354"/>
      <c r="K63" s="354"/>
      <c r="L63" s="354"/>
      <c r="M63" s="354"/>
      <c r="N63" s="587">
        <f t="shared" si="1"/>
        <v>3</v>
      </c>
      <c r="O63" s="562">
        <v>2</v>
      </c>
      <c r="P63" s="600">
        <v>1</v>
      </c>
    </row>
    <row r="64" spans="1:16">
      <c r="A64" s="923" t="s">
        <v>362</v>
      </c>
      <c r="B64" s="355">
        <v>0</v>
      </c>
      <c r="C64" s="355">
        <v>4</v>
      </c>
      <c r="D64" s="355">
        <v>1</v>
      </c>
      <c r="E64" s="355">
        <v>0</v>
      </c>
      <c r="F64" s="355">
        <v>0</v>
      </c>
      <c r="G64" s="355">
        <v>0</v>
      </c>
      <c r="H64" s="354">
        <v>1</v>
      </c>
      <c r="I64" s="354"/>
      <c r="J64" s="354"/>
      <c r="K64" s="354"/>
      <c r="L64" s="354"/>
      <c r="M64" s="354"/>
      <c r="N64" s="587">
        <f t="shared" si="1"/>
        <v>6</v>
      </c>
      <c r="O64" s="562">
        <v>5</v>
      </c>
      <c r="P64" s="600">
        <v>1</v>
      </c>
    </row>
    <row r="65" spans="1:16">
      <c r="A65" s="923" t="s">
        <v>363</v>
      </c>
      <c r="B65" s="355">
        <v>0</v>
      </c>
      <c r="C65" s="355">
        <v>0</v>
      </c>
      <c r="D65" s="355">
        <v>0</v>
      </c>
      <c r="E65" s="355">
        <v>0</v>
      </c>
      <c r="F65" s="355">
        <v>0</v>
      </c>
      <c r="G65" s="355">
        <v>1</v>
      </c>
      <c r="H65" s="354">
        <v>0</v>
      </c>
      <c r="I65" s="354"/>
      <c r="J65" s="354"/>
      <c r="K65" s="354"/>
      <c r="L65" s="354"/>
      <c r="M65" s="354"/>
      <c r="N65" s="587">
        <f t="shared" si="1"/>
        <v>1</v>
      </c>
      <c r="O65" s="562">
        <v>1</v>
      </c>
      <c r="P65" s="600">
        <v>0</v>
      </c>
    </row>
    <row r="66" spans="1:16">
      <c r="A66" s="923" t="s">
        <v>364</v>
      </c>
      <c r="B66" s="355">
        <v>2</v>
      </c>
      <c r="C66" s="355">
        <v>14</v>
      </c>
      <c r="D66" s="355">
        <v>0</v>
      </c>
      <c r="E66" s="355">
        <v>1</v>
      </c>
      <c r="F66" s="355">
        <v>0</v>
      </c>
      <c r="G66" s="355">
        <v>0</v>
      </c>
      <c r="H66" s="354">
        <v>4</v>
      </c>
      <c r="I66" s="354"/>
      <c r="J66" s="354"/>
      <c r="K66" s="354"/>
      <c r="L66" s="354"/>
      <c r="M66" s="354"/>
      <c r="N66" s="587">
        <f t="shared" si="1"/>
        <v>21</v>
      </c>
      <c r="O66" s="562">
        <v>17</v>
      </c>
      <c r="P66" s="600">
        <v>4</v>
      </c>
    </row>
    <row r="67" spans="1:16">
      <c r="A67" s="923" t="s">
        <v>365</v>
      </c>
      <c r="B67" s="355">
        <v>1</v>
      </c>
      <c r="C67" s="355">
        <v>3</v>
      </c>
      <c r="D67" s="355">
        <v>0</v>
      </c>
      <c r="E67" s="355">
        <v>2</v>
      </c>
      <c r="F67" s="355">
        <v>0</v>
      </c>
      <c r="G67" s="355">
        <v>0</v>
      </c>
      <c r="H67" s="354">
        <v>2</v>
      </c>
      <c r="I67" s="354"/>
      <c r="J67" s="354"/>
      <c r="K67" s="354"/>
      <c r="L67" s="354"/>
      <c r="M67" s="354"/>
      <c r="N67" s="587">
        <f t="shared" si="1"/>
        <v>8</v>
      </c>
      <c r="O67" s="562">
        <v>5</v>
      </c>
      <c r="P67" s="600">
        <v>3</v>
      </c>
    </row>
    <row r="68" spans="1:16">
      <c r="A68" s="923" t="s">
        <v>366</v>
      </c>
      <c r="B68" s="355">
        <v>0</v>
      </c>
      <c r="C68" s="355">
        <v>0</v>
      </c>
      <c r="D68" s="355">
        <v>0</v>
      </c>
      <c r="E68" s="355">
        <v>1</v>
      </c>
      <c r="F68" s="355">
        <v>0</v>
      </c>
      <c r="G68" s="355">
        <v>0</v>
      </c>
      <c r="H68" s="354">
        <v>0</v>
      </c>
      <c r="I68" s="354"/>
      <c r="J68" s="354"/>
      <c r="K68" s="354"/>
      <c r="L68" s="354"/>
      <c r="M68" s="354"/>
      <c r="N68" s="587">
        <f t="shared" si="1"/>
        <v>1</v>
      </c>
      <c r="O68" s="562">
        <v>1</v>
      </c>
      <c r="P68" s="600">
        <v>0</v>
      </c>
    </row>
    <row r="69" spans="1:16">
      <c r="A69" s="923" t="s">
        <v>367</v>
      </c>
      <c r="B69" s="355">
        <v>3</v>
      </c>
      <c r="C69" s="355">
        <v>1</v>
      </c>
      <c r="D69" s="355">
        <v>0</v>
      </c>
      <c r="E69" s="355">
        <v>0</v>
      </c>
      <c r="F69" s="355">
        <v>0</v>
      </c>
      <c r="G69" s="355">
        <v>0</v>
      </c>
      <c r="H69" s="354">
        <v>0</v>
      </c>
      <c r="I69" s="354"/>
      <c r="J69" s="354"/>
      <c r="K69" s="354"/>
      <c r="L69" s="354"/>
      <c r="M69" s="354"/>
      <c r="N69" s="587">
        <f t="shared" ref="N69:N75" si="2">SUM(B69:M69)</f>
        <v>4</v>
      </c>
      <c r="O69" s="562">
        <v>3</v>
      </c>
      <c r="P69" s="600">
        <v>1</v>
      </c>
    </row>
    <row r="70" spans="1:16">
      <c r="A70" s="923" t="s">
        <v>368</v>
      </c>
      <c r="B70" s="355">
        <v>2</v>
      </c>
      <c r="C70" s="355">
        <v>0</v>
      </c>
      <c r="D70" s="355">
        <v>0</v>
      </c>
      <c r="E70" s="355">
        <v>0</v>
      </c>
      <c r="F70" s="355">
        <v>1</v>
      </c>
      <c r="G70" s="355">
        <v>0</v>
      </c>
      <c r="H70" s="354">
        <v>1</v>
      </c>
      <c r="I70" s="354"/>
      <c r="J70" s="354"/>
      <c r="K70" s="354"/>
      <c r="L70" s="354"/>
      <c r="M70" s="354"/>
      <c r="N70" s="587">
        <f t="shared" si="2"/>
        <v>4</v>
      </c>
      <c r="O70" s="562">
        <v>4</v>
      </c>
      <c r="P70" s="600">
        <v>0</v>
      </c>
    </row>
    <row r="71" spans="1:16">
      <c r="A71" s="923" t="s">
        <v>369</v>
      </c>
      <c r="B71" s="355">
        <v>0</v>
      </c>
      <c r="C71" s="355">
        <v>0</v>
      </c>
      <c r="D71" s="355">
        <v>1</v>
      </c>
      <c r="E71" s="355">
        <v>1</v>
      </c>
      <c r="F71" s="355">
        <v>1</v>
      </c>
      <c r="G71" s="355">
        <v>0</v>
      </c>
      <c r="H71" s="354">
        <v>0</v>
      </c>
      <c r="I71" s="354"/>
      <c r="J71" s="354"/>
      <c r="K71" s="354"/>
      <c r="L71" s="354"/>
      <c r="M71" s="354"/>
      <c r="N71" s="587">
        <f t="shared" si="2"/>
        <v>3</v>
      </c>
      <c r="O71" s="562">
        <v>3</v>
      </c>
      <c r="P71" s="600">
        <v>0</v>
      </c>
    </row>
    <row r="72" spans="1:16">
      <c r="A72" s="923" t="s">
        <v>370</v>
      </c>
      <c r="B72" s="355">
        <v>2</v>
      </c>
      <c r="C72" s="355">
        <v>0</v>
      </c>
      <c r="D72" s="355">
        <v>1</v>
      </c>
      <c r="E72" s="355">
        <v>1</v>
      </c>
      <c r="F72" s="355">
        <v>0</v>
      </c>
      <c r="G72" s="355">
        <v>2</v>
      </c>
      <c r="H72" s="354">
        <v>1</v>
      </c>
      <c r="I72" s="354"/>
      <c r="J72" s="354"/>
      <c r="K72" s="354"/>
      <c r="L72" s="354"/>
      <c r="M72" s="354"/>
      <c r="N72" s="587">
        <f t="shared" si="2"/>
        <v>7</v>
      </c>
      <c r="O72" s="562">
        <v>4</v>
      </c>
      <c r="P72" s="600">
        <v>3</v>
      </c>
    </row>
    <row r="73" spans="1:16">
      <c r="A73" s="923" t="s">
        <v>371</v>
      </c>
      <c r="B73" s="355">
        <v>2</v>
      </c>
      <c r="C73" s="355">
        <v>0</v>
      </c>
      <c r="D73" s="355">
        <v>1</v>
      </c>
      <c r="E73" s="355">
        <v>0</v>
      </c>
      <c r="F73" s="355">
        <v>0</v>
      </c>
      <c r="G73" s="355">
        <v>1</v>
      </c>
      <c r="H73" s="354">
        <v>1</v>
      </c>
      <c r="I73" s="354"/>
      <c r="J73" s="354"/>
      <c r="K73" s="354"/>
      <c r="L73" s="354"/>
      <c r="M73" s="354"/>
      <c r="N73" s="587">
        <f t="shared" si="2"/>
        <v>5</v>
      </c>
      <c r="O73" s="562">
        <v>2</v>
      </c>
      <c r="P73" s="600">
        <v>3</v>
      </c>
    </row>
    <row r="74" spans="1:16">
      <c r="A74" s="923" t="s">
        <v>372</v>
      </c>
      <c r="B74" s="355">
        <v>0</v>
      </c>
      <c r="C74" s="355">
        <v>0</v>
      </c>
      <c r="D74" s="355">
        <v>0</v>
      </c>
      <c r="E74" s="355">
        <v>0</v>
      </c>
      <c r="F74" s="355">
        <v>0</v>
      </c>
      <c r="G74" s="355">
        <v>0</v>
      </c>
      <c r="H74" s="354">
        <v>1</v>
      </c>
      <c r="I74" s="354"/>
      <c r="J74" s="354"/>
      <c r="K74" s="354"/>
      <c r="L74" s="354"/>
      <c r="M74" s="354"/>
      <c r="N74" s="587">
        <f t="shared" si="2"/>
        <v>1</v>
      </c>
      <c r="O74" s="562">
        <v>0</v>
      </c>
      <c r="P74" s="600">
        <v>1</v>
      </c>
    </row>
    <row r="75" spans="1:16">
      <c r="A75" s="923" t="s">
        <v>373</v>
      </c>
      <c r="B75" s="355">
        <v>1</v>
      </c>
      <c r="C75" s="355">
        <v>1</v>
      </c>
      <c r="D75" s="355">
        <v>0</v>
      </c>
      <c r="E75" s="355">
        <v>0</v>
      </c>
      <c r="F75" s="355">
        <v>2</v>
      </c>
      <c r="G75" s="355">
        <v>0</v>
      </c>
      <c r="H75" s="354">
        <v>0</v>
      </c>
      <c r="I75" s="354"/>
      <c r="J75" s="354"/>
      <c r="K75" s="354"/>
      <c r="L75" s="354"/>
      <c r="M75" s="354"/>
      <c r="N75" s="587">
        <f t="shared" si="2"/>
        <v>4</v>
      </c>
      <c r="O75" s="562">
        <v>1</v>
      </c>
      <c r="P75" s="600">
        <v>3</v>
      </c>
    </row>
    <row r="76" spans="1:16" ht="15.75" thickBot="1">
      <c r="A76" s="924" t="s">
        <v>420</v>
      </c>
      <c r="B76" s="356">
        <v>7</v>
      </c>
      <c r="C76" s="356">
        <v>17</v>
      </c>
      <c r="D76" s="356">
        <v>16</v>
      </c>
      <c r="E76" s="356">
        <v>7</v>
      </c>
      <c r="F76" s="356">
        <v>3</v>
      </c>
      <c r="G76" s="356">
        <v>1</v>
      </c>
      <c r="H76" s="613">
        <v>3</v>
      </c>
      <c r="I76" s="613"/>
      <c r="J76" s="354"/>
      <c r="K76" s="354"/>
      <c r="L76" s="354"/>
      <c r="M76" s="354"/>
      <c r="N76" s="587">
        <f>SUM(B76:M76)</f>
        <v>54</v>
      </c>
      <c r="O76" s="601"/>
      <c r="P76" s="602"/>
    </row>
    <row r="77" spans="1:16" ht="15.75" thickBot="1">
      <c r="A77" s="583" t="s">
        <v>33</v>
      </c>
      <c r="B77" s="584">
        <f t="shared" ref="B77:N77" si="3">SUM(B4:B76)</f>
        <v>361</v>
      </c>
      <c r="C77" s="584">
        <f t="shared" si="3"/>
        <v>385</v>
      </c>
      <c r="D77" s="584">
        <f t="shared" si="3"/>
        <v>308</v>
      </c>
      <c r="E77" s="584">
        <f t="shared" si="3"/>
        <v>415</v>
      </c>
      <c r="F77" s="584">
        <f t="shared" si="3"/>
        <v>409</v>
      </c>
      <c r="G77" s="584">
        <f t="shared" si="3"/>
        <v>311</v>
      </c>
      <c r="H77" s="584">
        <f t="shared" si="3"/>
        <v>361</v>
      </c>
      <c r="I77" s="584">
        <f t="shared" si="3"/>
        <v>0</v>
      </c>
      <c r="J77" s="584">
        <f t="shared" si="3"/>
        <v>0</v>
      </c>
      <c r="K77" s="584">
        <f t="shared" si="3"/>
        <v>0</v>
      </c>
      <c r="L77" s="584">
        <f t="shared" si="3"/>
        <v>0</v>
      </c>
      <c r="M77" s="584">
        <f t="shared" si="3"/>
        <v>0</v>
      </c>
      <c r="N77" s="584">
        <f t="shared" si="3"/>
        <v>2550</v>
      </c>
      <c r="O77" s="584">
        <f>SUM(O4:O75)</f>
        <v>909</v>
      </c>
      <c r="P77" s="585">
        <f>SUM(P4:P75)</f>
        <v>1587</v>
      </c>
    </row>
    <row r="79" spans="1:16">
      <c r="A79" s="1116" t="s">
        <v>448</v>
      </c>
      <c r="B79" s="1116"/>
      <c r="C79" s="1116"/>
      <c r="D79" s="1116"/>
      <c r="E79" s="1116"/>
    </row>
    <row r="80" spans="1:16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  <row r="82" spans="1:5">
      <c r="A82" s="1116"/>
      <c r="B82" s="1116"/>
      <c r="C82" s="1116"/>
      <c r="D82" s="1116"/>
      <c r="E82" s="1116"/>
    </row>
    <row r="83" spans="1:5">
      <c r="A83" s="1116"/>
      <c r="B83" s="1116"/>
      <c r="C83" s="1116"/>
      <c r="D83" s="1116"/>
      <c r="E83" s="1116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>
      <selection activeCell="N4" sqref="N4"/>
    </sheetView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8" t="s">
        <v>453</v>
      </c>
      <c r="B3" s="579" t="s">
        <v>454</v>
      </c>
      <c r="C3" s="579" t="s">
        <v>455</v>
      </c>
      <c r="D3" s="579" t="s">
        <v>456</v>
      </c>
      <c r="E3" s="580" t="s">
        <v>457</v>
      </c>
      <c r="F3" s="581" t="s">
        <v>458</v>
      </c>
      <c r="G3" s="609" t="s">
        <v>459</v>
      </c>
      <c r="H3" s="614" t="s">
        <v>460</v>
      </c>
      <c r="I3" s="632" t="s">
        <v>461</v>
      </c>
      <c r="J3" s="609" t="s">
        <v>462</v>
      </c>
      <c r="K3" s="632" t="s">
        <v>463</v>
      </c>
      <c r="L3" s="610" t="s">
        <v>464</v>
      </c>
      <c r="M3" s="610" t="s">
        <v>465</v>
      </c>
      <c r="N3" s="582" t="s">
        <v>8</v>
      </c>
    </row>
    <row r="4" spans="1:14">
      <c r="A4" s="574" t="s">
        <v>312</v>
      </c>
      <c r="B4" s="575">
        <v>2</v>
      </c>
      <c r="C4" s="575">
        <v>2</v>
      </c>
      <c r="D4" s="575">
        <v>0</v>
      </c>
      <c r="E4" s="575">
        <v>1</v>
      </c>
      <c r="F4" s="576">
        <v>0</v>
      </c>
      <c r="G4" s="575">
        <v>3</v>
      </c>
      <c r="H4" s="615">
        <v>0</v>
      </c>
      <c r="I4" s="576"/>
      <c r="J4" s="576"/>
      <c r="K4" s="680"/>
      <c r="L4" s="354"/>
      <c r="M4" s="754"/>
      <c r="N4" s="577">
        <f>SUM(B4:M4)</f>
        <v>8</v>
      </c>
    </row>
    <row r="5" spans="1:14">
      <c r="A5" s="572" t="s">
        <v>438</v>
      </c>
      <c r="B5" s="571">
        <v>0</v>
      </c>
      <c r="C5" s="571">
        <v>0</v>
      </c>
      <c r="D5" s="571">
        <v>0</v>
      </c>
      <c r="E5" s="571">
        <v>0</v>
      </c>
      <c r="F5" s="573">
        <v>0</v>
      </c>
      <c r="G5" s="571">
        <v>0</v>
      </c>
      <c r="H5" s="615">
        <v>0</v>
      </c>
      <c r="I5" s="576"/>
      <c r="J5" s="576"/>
      <c r="K5" s="681"/>
      <c r="L5" s="354"/>
      <c r="M5" s="754"/>
      <c r="N5" s="577">
        <f t="shared" ref="N5:N36" si="0">SUM(B5:M5)</f>
        <v>0</v>
      </c>
    </row>
    <row r="6" spans="1:14">
      <c r="A6" s="572" t="s">
        <v>313</v>
      </c>
      <c r="B6" s="571">
        <v>6</v>
      </c>
      <c r="C6" s="571">
        <v>1</v>
      </c>
      <c r="D6" s="571">
        <v>0</v>
      </c>
      <c r="E6" s="571">
        <v>0</v>
      </c>
      <c r="F6" s="573">
        <v>0</v>
      </c>
      <c r="G6" s="571">
        <v>1</v>
      </c>
      <c r="H6" s="615">
        <v>0</v>
      </c>
      <c r="I6" s="576"/>
      <c r="J6" s="576"/>
      <c r="K6" s="681"/>
      <c r="L6" s="354"/>
      <c r="M6" s="754"/>
      <c r="N6" s="577">
        <f t="shared" si="0"/>
        <v>8</v>
      </c>
    </row>
    <row r="7" spans="1:14">
      <c r="A7" s="572" t="s">
        <v>314</v>
      </c>
      <c r="B7" s="571">
        <v>0</v>
      </c>
      <c r="C7" s="571">
        <v>1</v>
      </c>
      <c r="D7" s="571">
        <v>0</v>
      </c>
      <c r="E7" s="571">
        <v>0</v>
      </c>
      <c r="F7" s="573">
        <v>0</v>
      </c>
      <c r="G7" s="571">
        <v>0</v>
      </c>
      <c r="H7" s="615">
        <v>1</v>
      </c>
      <c r="I7" s="576"/>
      <c r="J7" s="576"/>
      <c r="K7" s="681"/>
      <c r="L7" s="354"/>
      <c r="M7" s="754"/>
      <c r="N7" s="577">
        <f t="shared" si="0"/>
        <v>2</v>
      </c>
    </row>
    <row r="8" spans="1:14">
      <c r="A8" s="572" t="s">
        <v>315</v>
      </c>
      <c r="B8" s="571">
        <v>0</v>
      </c>
      <c r="C8" s="571">
        <v>0</v>
      </c>
      <c r="D8" s="571">
        <v>0</v>
      </c>
      <c r="E8" s="571">
        <v>0</v>
      </c>
      <c r="F8" s="573">
        <v>1</v>
      </c>
      <c r="G8" s="571">
        <v>0</v>
      </c>
      <c r="H8" s="615">
        <v>0</v>
      </c>
      <c r="I8" s="576"/>
      <c r="J8" s="576"/>
      <c r="K8" s="681"/>
      <c r="L8" s="354"/>
      <c r="M8" s="754"/>
      <c r="N8" s="577">
        <f t="shared" si="0"/>
        <v>1</v>
      </c>
    </row>
    <row r="9" spans="1:14">
      <c r="A9" s="572" t="s">
        <v>316</v>
      </c>
      <c r="B9" s="571">
        <v>1</v>
      </c>
      <c r="C9" s="571">
        <v>2</v>
      </c>
      <c r="D9" s="571">
        <v>2</v>
      </c>
      <c r="E9" s="571">
        <v>1</v>
      </c>
      <c r="F9" s="573">
        <v>2</v>
      </c>
      <c r="G9" s="571">
        <v>0</v>
      </c>
      <c r="H9" s="615">
        <v>0</v>
      </c>
      <c r="I9" s="576"/>
      <c r="J9" s="576"/>
      <c r="K9" s="681"/>
      <c r="L9" s="354"/>
      <c r="M9" s="754"/>
      <c r="N9" s="577">
        <f t="shared" si="0"/>
        <v>8</v>
      </c>
    </row>
    <row r="10" spans="1:14">
      <c r="A10" s="919" t="s">
        <v>440</v>
      </c>
      <c r="B10" s="571">
        <v>0</v>
      </c>
      <c r="C10" s="571">
        <v>1</v>
      </c>
      <c r="D10" s="571">
        <v>0</v>
      </c>
      <c r="E10" s="571">
        <v>0</v>
      </c>
      <c r="F10" s="573">
        <v>0</v>
      </c>
      <c r="G10" s="571">
        <v>1</v>
      </c>
      <c r="H10" s="615">
        <v>0</v>
      </c>
      <c r="I10" s="576"/>
      <c r="J10" s="576"/>
      <c r="K10" s="681"/>
      <c r="L10" s="354"/>
      <c r="M10" s="754"/>
      <c r="N10" s="577">
        <f t="shared" si="0"/>
        <v>2</v>
      </c>
    </row>
    <row r="11" spans="1:14">
      <c r="A11" s="112" t="s">
        <v>570</v>
      </c>
      <c r="B11" s="571">
        <v>0</v>
      </c>
      <c r="C11" s="571">
        <v>0</v>
      </c>
      <c r="D11" s="571">
        <v>0</v>
      </c>
      <c r="E11" s="571">
        <v>0</v>
      </c>
      <c r="F11" s="573">
        <v>0</v>
      </c>
      <c r="G11" s="571">
        <v>0</v>
      </c>
      <c r="H11" s="615">
        <v>1</v>
      </c>
      <c r="I11" s="576"/>
      <c r="J11" s="576"/>
      <c r="K11" s="681"/>
      <c r="L11" s="354"/>
      <c r="M11" s="754"/>
      <c r="N11" s="577">
        <f t="shared" si="0"/>
        <v>1</v>
      </c>
    </row>
    <row r="12" spans="1:14">
      <c r="A12" s="572" t="s">
        <v>441</v>
      </c>
      <c r="B12" s="571">
        <v>0</v>
      </c>
      <c r="C12" s="571">
        <v>0</v>
      </c>
      <c r="D12" s="571">
        <v>0</v>
      </c>
      <c r="E12" s="571">
        <v>0</v>
      </c>
      <c r="F12" s="573">
        <v>1</v>
      </c>
      <c r="G12" s="571">
        <v>0</v>
      </c>
      <c r="H12" s="615">
        <v>0</v>
      </c>
      <c r="I12" s="576"/>
      <c r="J12" s="576"/>
      <c r="K12" s="681"/>
      <c r="L12" s="354"/>
      <c r="M12" s="754"/>
      <c r="N12" s="577">
        <f t="shared" si="0"/>
        <v>1</v>
      </c>
    </row>
    <row r="13" spans="1:14">
      <c r="A13" s="572" t="s">
        <v>213</v>
      </c>
      <c r="B13" s="571">
        <v>0</v>
      </c>
      <c r="C13" s="571">
        <v>0</v>
      </c>
      <c r="D13" s="571">
        <v>0</v>
      </c>
      <c r="E13" s="571">
        <v>0</v>
      </c>
      <c r="F13" s="573">
        <v>0</v>
      </c>
      <c r="G13" s="571">
        <v>0</v>
      </c>
      <c r="H13" s="615">
        <v>0</v>
      </c>
      <c r="I13" s="576"/>
      <c r="J13" s="576"/>
      <c r="K13" s="681"/>
      <c r="L13" s="354"/>
      <c r="M13" s="754"/>
      <c r="N13" s="577">
        <f t="shared" si="0"/>
        <v>0</v>
      </c>
    </row>
    <row r="14" spans="1:14">
      <c r="A14" s="572" t="s">
        <v>317</v>
      </c>
      <c r="B14" s="571">
        <v>1</v>
      </c>
      <c r="C14" s="571">
        <v>0</v>
      </c>
      <c r="D14" s="571">
        <v>0</v>
      </c>
      <c r="E14" s="571">
        <v>0</v>
      </c>
      <c r="F14" s="573">
        <v>0</v>
      </c>
      <c r="G14" s="571">
        <v>0</v>
      </c>
      <c r="H14" s="615">
        <v>0</v>
      </c>
      <c r="I14" s="576"/>
      <c r="J14" s="576"/>
      <c r="K14" s="681"/>
      <c r="L14" s="354"/>
      <c r="M14" s="754"/>
      <c r="N14" s="577">
        <f t="shared" si="0"/>
        <v>1</v>
      </c>
    </row>
    <row r="15" spans="1:14">
      <c r="A15" s="572" t="s">
        <v>318</v>
      </c>
      <c r="B15" s="571">
        <v>0</v>
      </c>
      <c r="C15" s="571">
        <v>0</v>
      </c>
      <c r="D15" s="571">
        <v>0</v>
      </c>
      <c r="E15" s="571">
        <v>0</v>
      </c>
      <c r="F15" s="573">
        <v>0</v>
      </c>
      <c r="G15" s="571">
        <v>1</v>
      </c>
      <c r="H15" s="615">
        <v>1</v>
      </c>
      <c r="I15" s="576"/>
      <c r="J15" s="576"/>
      <c r="K15" s="681"/>
      <c r="L15" s="354"/>
      <c r="M15" s="754"/>
      <c r="N15" s="577">
        <f t="shared" si="0"/>
        <v>2</v>
      </c>
    </row>
    <row r="16" spans="1:14">
      <c r="A16" s="572" t="s">
        <v>319</v>
      </c>
      <c r="B16" s="571">
        <v>4</v>
      </c>
      <c r="C16" s="571">
        <v>2</v>
      </c>
      <c r="D16" s="571">
        <v>3</v>
      </c>
      <c r="E16" s="571">
        <v>0</v>
      </c>
      <c r="F16" s="573">
        <v>1</v>
      </c>
      <c r="G16" s="571">
        <v>3</v>
      </c>
      <c r="H16" s="615">
        <v>2</v>
      </c>
      <c r="I16" s="576"/>
      <c r="J16" s="576"/>
      <c r="K16" s="681"/>
      <c r="L16" s="354"/>
      <c r="M16" s="754"/>
      <c r="N16" s="577">
        <f t="shared" si="0"/>
        <v>15</v>
      </c>
    </row>
    <row r="17" spans="1:14">
      <c r="A17" s="919" t="s">
        <v>439</v>
      </c>
      <c r="B17" s="571">
        <v>0</v>
      </c>
      <c r="C17" s="571">
        <v>1</v>
      </c>
      <c r="D17" s="571">
        <v>0</v>
      </c>
      <c r="E17" s="571">
        <v>0</v>
      </c>
      <c r="F17" s="573">
        <v>0</v>
      </c>
      <c r="G17" s="571">
        <v>0</v>
      </c>
      <c r="H17" s="615">
        <v>0</v>
      </c>
      <c r="I17" s="576"/>
      <c r="J17" s="576"/>
      <c r="K17" s="681"/>
      <c r="L17" s="354"/>
      <c r="M17" s="754"/>
      <c r="N17" s="577">
        <f t="shared" si="0"/>
        <v>1</v>
      </c>
    </row>
    <row r="18" spans="1:14">
      <c r="A18" s="572" t="s">
        <v>320</v>
      </c>
      <c r="B18" s="571">
        <v>0</v>
      </c>
      <c r="C18" s="571">
        <v>0</v>
      </c>
      <c r="D18" s="571">
        <v>0</v>
      </c>
      <c r="E18" s="571">
        <v>0</v>
      </c>
      <c r="F18" s="573">
        <v>0</v>
      </c>
      <c r="G18" s="571">
        <v>0</v>
      </c>
      <c r="H18" s="615">
        <v>0</v>
      </c>
      <c r="I18" s="576"/>
      <c r="J18" s="576"/>
      <c r="K18" s="681"/>
      <c r="L18" s="354"/>
      <c r="M18" s="754"/>
      <c r="N18" s="577">
        <f t="shared" si="0"/>
        <v>0</v>
      </c>
    </row>
    <row r="19" spans="1:14">
      <c r="A19" s="572" t="s">
        <v>321</v>
      </c>
      <c r="B19" s="571">
        <v>0</v>
      </c>
      <c r="C19" s="571">
        <v>0</v>
      </c>
      <c r="D19" s="571">
        <v>0</v>
      </c>
      <c r="E19" s="571">
        <v>0</v>
      </c>
      <c r="F19" s="573">
        <v>0</v>
      </c>
      <c r="G19" s="571">
        <v>0</v>
      </c>
      <c r="H19" s="615">
        <v>0</v>
      </c>
      <c r="I19" s="576"/>
      <c r="J19" s="576"/>
      <c r="K19" s="681"/>
      <c r="L19" s="354"/>
      <c r="M19" s="754"/>
      <c r="N19" s="577">
        <f t="shared" si="0"/>
        <v>0</v>
      </c>
    </row>
    <row r="20" spans="1:14">
      <c r="A20" s="572" t="s">
        <v>322</v>
      </c>
      <c r="B20" s="571">
        <v>1</v>
      </c>
      <c r="C20" s="571">
        <v>0</v>
      </c>
      <c r="D20" s="571">
        <v>3</v>
      </c>
      <c r="E20" s="571">
        <v>1</v>
      </c>
      <c r="F20" s="573">
        <v>2</v>
      </c>
      <c r="G20" s="571">
        <v>0</v>
      </c>
      <c r="H20" s="615">
        <v>0</v>
      </c>
      <c r="I20" s="576"/>
      <c r="J20" s="576"/>
      <c r="K20" s="681"/>
      <c r="L20" s="354"/>
      <c r="M20" s="754"/>
      <c r="N20" s="577">
        <f t="shared" si="0"/>
        <v>7</v>
      </c>
    </row>
    <row r="21" spans="1:14">
      <c r="A21" s="572" t="s">
        <v>323</v>
      </c>
      <c r="B21" s="571">
        <v>1</v>
      </c>
      <c r="C21" s="571">
        <v>0</v>
      </c>
      <c r="D21" s="571">
        <v>1</v>
      </c>
      <c r="E21" s="571">
        <v>0</v>
      </c>
      <c r="F21" s="573">
        <v>0</v>
      </c>
      <c r="G21" s="571">
        <v>2</v>
      </c>
      <c r="H21" s="615">
        <v>0</v>
      </c>
      <c r="I21" s="576"/>
      <c r="J21" s="576"/>
      <c r="K21" s="681"/>
      <c r="L21" s="354"/>
      <c r="M21" s="754"/>
      <c r="N21" s="577">
        <f t="shared" si="0"/>
        <v>4</v>
      </c>
    </row>
    <row r="22" spans="1:14">
      <c r="A22" s="572" t="s">
        <v>442</v>
      </c>
      <c r="B22" s="571">
        <v>0</v>
      </c>
      <c r="C22" s="571">
        <v>0</v>
      </c>
      <c r="D22" s="571">
        <v>0</v>
      </c>
      <c r="E22" s="571">
        <v>0</v>
      </c>
      <c r="F22" s="573">
        <v>0</v>
      </c>
      <c r="G22" s="571">
        <v>0</v>
      </c>
      <c r="H22" s="615">
        <v>0</v>
      </c>
      <c r="I22" s="576"/>
      <c r="J22" s="576"/>
      <c r="K22" s="681"/>
      <c r="L22" s="354"/>
      <c r="M22" s="754"/>
      <c r="N22" s="577">
        <f t="shared" si="0"/>
        <v>0</v>
      </c>
    </row>
    <row r="23" spans="1:14">
      <c r="A23" s="572" t="s">
        <v>324</v>
      </c>
      <c r="B23" s="571">
        <v>1</v>
      </c>
      <c r="C23" s="571">
        <v>2</v>
      </c>
      <c r="D23" s="571">
        <v>1</v>
      </c>
      <c r="E23" s="571">
        <v>0</v>
      </c>
      <c r="F23" s="573">
        <v>1</v>
      </c>
      <c r="G23" s="571">
        <v>0</v>
      </c>
      <c r="H23" s="615">
        <v>0</v>
      </c>
      <c r="I23" s="576"/>
      <c r="J23" s="576"/>
      <c r="K23" s="681"/>
      <c r="L23" s="354"/>
      <c r="M23" s="754"/>
      <c r="N23" s="577">
        <f t="shared" si="0"/>
        <v>5</v>
      </c>
    </row>
    <row r="24" spans="1:14">
      <c r="A24" s="572" t="s">
        <v>325</v>
      </c>
      <c r="B24" s="571">
        <v>0</v>
      </c>
      <c r="C24" s="571">
        <v>0</v>
      </c>
      <c r="D24" s="571">
        <v>0</v>
      </c>
      <c r="E24" s="571">
        <v>0</v>
      </c>
      <c r="F24" s="573">
        <v>0</v>
      </c>
      <c r="G24" s="571">
        <v>0</v>
      </c>
      <c r="H24" s="615">
        <v>0</v>
      </c>
      <c r="I24" s="576"/>
      <c r="J24" s="576"/>
      <c r="K24" s="681"/>
      <c r="L24" s="354"/>
      <c r="M24" s="754"/>
      <c r="N24" s="577">
        <f t="shared" si="0"/>
        <v>0</v>
      </c>
    </row>
    <row r="25" spans="1:14">
      <c r="A25" s="572" t="s">
        <v>326</v>
      </c>
      <c r="B25" s="571">
        <v>41</v>
      </c>
      <c r="C25" s="571">
        <v>32</v>
      </c>
      <c r="D25" s="571">
        <v>25</v>
      </c>
      <c r="E25" s="571">
        <v>28</v>
      </c>
      <c r="F25" s="573">
        <v>44</v>
      </c>
      <c r="G25" s="571">
        <v>21</v>
      </c>
      <c r="H25" s="615">
        <v>37</v>
      </c>
      <c r="I25" s="576"/>
      <c r="J25" s="576"/>
      <c r="K25" s="681"/>
      <c r="L25" s="354"/>
      <c r="M25" s="754"/>
      <c r="N25" s="577">
        <f t="shared" si="0"/>
        <v>228</v>
      </c>
    </row>
    <row r="26" spans="1:14">
      <c r="A26" s="572" t="s">
        <v>295</v>
      </c>
      <c r="B26" s="571">
        <v>1</v>
      </c>
      <c r="C26" s="571">
        <v>0</v>
      </c>
      <c r="D26" s="571">
        <v>2</v>
      </c>
      <c r="E26" s="571">
        <v>2</v>
      </c>
      <c r="F26" s="573">
        <v>1</v>
      </c>
      <c r="G26" s="571">
        <v>0</v>
      </c>
      <c r="H26" s="615">
        <v>1</v>
      </c>
      <c r="I26" s="576"/>
      <c r="J26" s="576"/>
      <c r="K26" s="681"/>
      <c r="L26" s="354"/>
      <c r="M26" s="754"/>
      <c r="N26" s="577">
        <f t="shared" si="0"/>
        <v>7</v>
      </c>
    </row>
    <row r="27" spans="1:14">
      <c r="A27" s="572" t="s">
        <v>327</v>
      </c>
      <c r="B27" s="571">
        <v>14</v>
      </c>
      <c r="C27" s="571">
        <v>10</v>
      </c>
      <c r="D27" s="571">
        <v>6</v>
      </c>
      <c r="E27" s="571">
        <v>11</v>
      </c>
      <c r="F27" s="573">
        <v>6</v>
      </c>
      <c r="G27" s="571">
        <v>14</v>
      </c>
      <c r="H27" s="615">
        <v>5</v>
      </c>
      <c r="I27" s="576"/>
      <c r="J27" s="576"/>
      <c r="K27" s="681"/>
      <c r="L27" s="354"/>
      <c r="M27" s="754"/>
      <c r="N27" s="577">
        <f t="shared" si="0"/>
        <v>66</v>
      </c>
    </row>
    <row r="28" spans="1:14">
      <c r="A28" s="572" t="s">
        <v>443</v>
      </c>
      <c r="B28" s="571">
        <v>0</v>
      </c>
      <c r="C28" s="571">
        <v>0</v>
      </c>
      <c r="D28" s="571">
        <v>0</v>
      </c>
      <c r="E28" s="571">
        <v>0</v>
      </c>
      <c r="F28" s="573">
        <v>1</v>
      </c>
      <c r="G28" s="571">
        <v>0</v>
      </c>
      <c r="H28" s="615">
        <v>0</v>
      </c>
      <c r="I28" s="576"/>
      <c r="J28" s="576"/>
      <c r="K28" s="681"/>
      <c r="L28" s="354"/>
      <c r="M28" s="754"/>
      <c r="N28" s="577">
        <f t="shared" si="0"/>
        <v>1</v>
      </c>
    </row>
    <row r="29" spans="1:14">
      <c r="A29" s="572" t="s">
        <v>328</v>
      </c>
      <c r="B29" s="571">
        <v>4</v>
      </c>
      <c r="C29" s="571">
        <v>2</v>
      </c>
      <c r="D29" s="571">
        <v>6</v>
      </c>
      <c r="E29" s="571">
        <v>7</v>
      </c>
      <c r="F29" s="573">
        <v>3</v>
      </c>
      <c r="G29" s="571">
        <v>3</v>
      </c>
      <c r="H29" s="615">
        <v>1</v>
      </c>
      <c r="I29" s="576"/>
      <c r="J29" s="576"/>
      <c r="K29" s="681"/>
      <c r="L29" s="354"/>
      <c r="M29" s="754"/>
      <c r="N29" s="577">
        <f t="shared" si="0"/>
        <v>26</v>
      </c>
    </row>
    <row r="30" spans="1:14">
      <c r="A30" s="572" t="s">
        <v>329</v>
      </c>
      <c r="B30" s="571">
        <v>1</v>
      </c>
      <c r="C30" s="571">
        <v>1</v>
      </c>
      <c r="D30" s="571">
        <v>0</v>
      </c>
      <c r="E30" s="571">
        <v>1</v>
      </c>
      <c r="F30" s="573">
        <v>0</v>
      </c>
      <c r="G30" s="571">
        <v>0</v>
      </c>
      <c r="H30" s="615">
        <v>3</v>
      </c>
      <c r="I30" s="576"/>
      <c r="J30" s="576"/>
      <c r="K30" s="681"/>
      <c r="L30" s="354"/>
      <c r="M30" s="754"/>
      <c r="N30" s="577">
        <f t="shared" si="0"/>
        <v>6</v>
      </c>
    </row>
    <row r="31" spans="1:14">
      <c r="A31" s="572" t="s">
        <v>330</v>
      </c>
      <c r="B31" s="571">
        <v>6</v>
      </c>
      <c r="C31" s="571">
        <v>9</v>
      </c>
      <c r="D31" s="571">
        <v>4</v>
      </c>
      <c r="E31" s="571">
        <v>7</v>
      </c>
      <c r="F31" s="573">
        <v>3</v>
      </c>
      <c r="G31" s="571">
        <v>7</v>
      </c>
      <c r="H31" s="615">
        <v>4</v>
      </c>
      <c r="I31" s="576"/>
      <c r="J31" s="576"/>
      <c r="K31" s="681"/>
      <c r="L31" s="354"/>
      <c r="M31" s="754"/>
      <c r="N31" s="577">
        <f t="shared" si="0"/>
        <v>40</v>
      </c>
    </row>
    <row r="32" spans="1:14">
      <c r="A32" s="572" t="s">
        <v>331</v>
      </c>
      <c r="B32" s="571">
        <v>28</v>
      </c>
      <c r="C32" s="571">
        <v>31</v>
      </c>
      <c r="D32" s="571">
        <v>35</v>
      </c>
      <c r="E32" s="571">
        <v>36</v>
      </c>
      <c r="F32" s="573">
        <v>43</v>
      </c>
      <c r="G32" s="571">
        <v>34</v>
      </c>
      <c r="H32" s="615">
        <v>49</v>
      </c>
      <c r="I32" s="576"/>
      <c r="J32" s="576"/>
      <c r="K32" s="681"/>
      <c r="L32" s="354"/>
      <c r="M32" s="754"/>
      <c r="N32" s="577">
        <f t="shared" si="0"/>
        <v>256</v>
      </c>
    </row>
    <row r="33" spans="1:14">
      <c r="A33" s="572" t="s">
        <v>332</v>
      </c>
      <c r="B33" s="571">
        <v>0</v>
      </c>
      <c r="C33" s="571">
        <v>2</v>
      </c>
      <c r="D33" s="571">
        <v>3</v>
      </c>
      <c r="E33" s="571">
        <v>6</v>
      </c>
      <c r="F33" s="573">
        <v>1</v>
      </c>
      <c r="G33" s="571">
        <v>1</v>
      </c>
      <c r="H33" s="615">
        <v>5</v>
      </c>
      <c r="I33" s="576"/>
      <c r="J33" s="576"/>
      <c r="K33" s="681"/>
      <c r="L33" s="354"/>
      <c r="M33" s="754"/>
      <c r="N33" s="577">
        <f t="shared" si="0"/>
        <v>18</v>
      </c>
    </row>
    <row r="34" spans="1:14">
      <c r="A34" s="572" t="s">
        <v>333</v>
      </c>
      <c r="B34" s="571">
        <v>0</v>
      </c>
      <c r="C34" s="571">
        <v>1</v>
      </c>
      <c r="D34" s="571">
        <v>1</v>
      </c>
      <c r="E34" s="571">
        <v>0</v>
      </c>
      <c r="F34" s="573">
        <v>1</v>
      </c>
      <c r="G34" s="571">
        <v>1</v>
      </c>
      <c r="H34" s="615">
        <v>0</v>
      </c>
      <c r="I34" s="576"/>
      <c r="J34" s="576"/>
      <c r="K34" s="681"/>
      <c r="L34" s="354"/>
      <c r="M34" s="754"/>
      <c r="N34" s="577">
        <f t="shared" si="0"/>
        <v>4</v>
      </c>
    </row>
    <row r="35" spans="1:14">
      <c r="A35" s="572" t="s">
        <v>334</v>
      </c>
      <c r="B35" s="571">
        <v>0</v>
      </c>
      <c r="C35" s="571">
        <v>1</v>
      </c>
      <c r="D35" s="571">
        <v>1</v>
      </c>
      <c r="E35" s="571">
        <v>1</v>
      </c>
      <c r="F35" s="573">
        <v>1</v>
      </c>
      <c r="G35" s="571">
        <v>1</v>
      </c>
      <c r="H35" s="615">
        <v>0</v>
      </c>
      <c r="I35" s="576"/>
      <c r="J35" s="576"/>
      <c r="K35" s="681"/>
      <c r="L35" s="354"/>
      <c r="M35" s="754"/>
      <c r="N35" s="577">
        <f t="shared" si="0"/>
        <v>5</v>
      </c>
    </row>
    <row r="36" spans="1:14">
      <c r="A36" s="572" t="s">
        <v>297</v>
      </c>
      <c r="B36" s="571">
        <v>0</v>
      </c>
      <c r="C36" s="571">
        <v>1</v>
      </c>
      <c r="D36" s="571">
        <v>1</v>
      </c>
      <c r="E36" s="571">
        <v>1</v>
      </c>
      <c r="F36" s="573">
        <v>0</v>
      </c>
      <c r="G36" s="571">
        <v>2</v>
      </c>
      <c r="H36" s="615">
        <v>0</v>
      </c>
      <c r="I36" s="576"/>
      <c r="J36" s="576"/>
      <c r="K36" s="681"/>
      <c r="L36" s="354"/>
      <c r="M36" s="754"/>
      <c r="N36" s="577">
        <f t="shared" si="0"/>
        <v>5</v>
      </c>
    </row>
    <row r="37" spans="1:14">
      <c r="A37" s="572" t="s">
        <v>335</v>
      </c>
      <c r="B37" s="571">
        <v>0</v>
      </c>
      <c r="C37" s="571">
        <v>0</v>
      </c>
      <c r="D37" s="571">
        <v>1</v>
      </c>
      <c r="E37" s="571">
        <v>1</v>
      </c>
      <c r="F37" s="573">
        <v>1</v>
      </c>
      <c r="G37" s="571">
        <v>2</v>
      </c>
      <c r="H37" s="615">
        <v>0</v>
      </c>
      <c r="I37" s="576"/>
      <c r="J37" s="576"/>
      <c r="K37" s="681"/>
      <c r="L37" s="354"/>
      <c r="M37" s="754"/>
      <c r="N37" s="577">
        <f t="shared" ref="N37:N68" si="1">SUM(B37:M37)</f>
        <v>5</v>
      </c>
    </row>
    <row r="38" spans="1:14">
      <c r="A38" s="572" t="s">
        <v>336</v>
      </c>
      <c r="B38" s="571">
        <v>0</v>
      </c>
      <c r="C38" s="571">
        <v>1</v>
      </c>
      <c r="D38" s="571">
        <v>0</v>
      </c>
      <c r="E38" s="571">
        <v>0</v>
      </c>
      <c r="F38" s="573">
        <v>0</v>
      </c>
      <c r="G38" s="571">
        <v>0</v>
      </c>
      <c r="H38" s="615">
        <v>1</v>
      </c>
      <c r="I38" s="576"/>
      <c r="J38" s="576"/>
      <c r="K38" s="681"/>
      <c r="L38" s="354"/>
      <c r="M38" s="754"/>
      <c r="N38" s="577">
        <f t="shared" si="1"/>
        <v>2</v>
      </c>
    </row>
    <row r="39" spans="1:14">
      <c r="A39" s="572" t="s">
        <v>337</v>
      </c>
      <c r="B39" s="571">
        <v>1</v>
      </c>
      <c r="C39" s="571">
        <v>1</v>
      </c>
      <c r="D39" s="571">
        <v>1</v>
      </c>
      <c r="E39" s="571">
        <v>1</v>
      </c>
      <c r="F39" s="573">
        <v>0</v>
      </c>
      <c r="G39" s="571">
        <v>0</v>
      </c>
      <c r="H39" s="615">
        <v>2</v>
      </c>
      <c r="I39" s="576"/>
      <c r="J39" s="576"/>
      <c r="K39" s="681"/>
      <c r="L39" s="354"/>
      <c r="M39" s="754"/>
      <c r="N39" s="577">
        <f t="shared" si="1"/>
        <v>6</v>
      </c>
    </row>
    <row r="40" spans="1:14">
      <c r="A40" s="572" t="s">
        <v>338</v>
      </c>
      <c r="B40" s="571">
        <v>5</v>
      </c>
      <c r="C40" s="571">
        <v>9</v>
      </c>
      <c r="D40" s="571">
        <v>5</v>
      </c>
      <c r="E40" s="571">
        <v>4</v>
      </c>
      <c r="F40" s="573">
        <v>7</v>
      </c>
      <c r="G40" s="571">
        <v>6</v>
      </c>
      <c r="H40" s="615">
        <v>6</v>
      </c>
      <c r="I40" s="576"/>
      <c r="J40" s="576"/>
      <c r="K40" s="681"/>
      <c r="L40" s="354"/>
      <c r="M40" s="754"/>
      <c r="N40" s="577">
        <f t="shared" si="1"/>
        <v>42</v>
      </c>
    </row>
    <row r="41" spans="1:14">
      <c r="A41" s="572" t="s">
        <v>339</v>
      </c>
      <c r="B41" s="571">
        <v>0</v>
      </c>
      <c r="C41" s="571">
        <v>0</v>
      </c>
      <c r="D41" s="571">
        <v>0</v>
      </c>
      <c r="E41" s="571">
        <v>0</v>
      </c>
      <c r="F41" s="573">
        <v>0</v>
      </c>
      <c r="G41" s="571">
        <v>0</v>
      </c>
      <c r="H41" s="615">
        <v>0</v>
      </c>
      <c r="I41" s="576"/>
      <c r="J41" s="576"/>
      <c r="K41" s="681"/>
      <c r="L41" s="354"/>
      <c r="M41" s="754"/>
      <c r="N41" s="577">
        <f t="shared" si="1"/>
        <v>0</v>
      </c>
    </row>
    <row r="42" spans="1:14">
      <c r="A42" s="572" t="s">
        <v>340</v>
      </c>
      <c r="B42" s="571">
        <v>1</v>
      </c>
      <c r="C42" s="571">
        <v>0</v>
      </c>
      <c r="D42" s="571">
        <v>2</v>
      </c>
      <c r="E42" s="571">
        <v>0</v>
      </c>
      <c r="F42" s="573">
        <v>1</v>
      </c>
      <c r="G42" s="571">
        <v>0</v>
      </c>
      <c r="H42" s="615">
        <v>0</v>
      </c>
      <c r="I42" s="576"/>
      <c r="J42" s="576"/>
      <c r="K42" s="681"/>
      <c r="L42" s="354"/>
      <c r="M42" s="754"/>
      <c r="N42" s="577">
        <f t="shared" si="1"/>
        <v>4</v>
      </c>
    </row>
    <row r="43" spans="1:14">
      <c r="A43" s="572" t="s">
        <v>341</v>
      </c>
      <c r="B43" s="571">
        <v>1</v>
      </c>
      <c r="C43" s="571">
        <v>10</v>
      </c>
      <c r="D43" s="571">
        <v>1</v>
      </c>
      <c r="E43" s="571">
        <v>1</v>
      </c>
      <c r="F43" s="573">
        <v>2</v>
      </c>
      <c r="G43" s="571">
        <v>4</v>
      </c>
      <c r="H43" s="615">
        <v>1</v>
      </c>
      <c r="I43" s="576"/>
      <c r="J43" s="576"/>
      <c r="K43" s="681"/>
      <c r="L43" s="354"/>
      <c r="M43" s="754"/>
      <c r="N43" s="577">
        <f t="shared" si="1"/>
        <v>20</v>
      </c>
    </row>
    <row r="44" spans="1:14">
      <c r="A44" s="572" t="s">
        <v>342</v>
      </c>
      <c r="B44" s="571">
        <v>0</v>
      </c>
      <c r="C44" s="571">
        <v>2</v>
      </c>
      <c r="D44" s="571">
        <v>0</v>
      </c>
      <c r="E44" s="571">
        <v>0</v>
      </c>
      <c r="F44" s="573">
        <v>0</v>
      </c>
      <c r="G44" s="571">
        <v>0</v>
      </c>
      <c r="H44" s="615">
        <v>0</v>
      </c>
      <c r="I44" s="576"/>
      <c r="J44" s="576"/>
      <c r="K44" s="681"/>
      <c r="L44" s="354"/>
      <c r="M44" s="754"/>
      <c r="N44" s="577">
        <f t="shared" si="1"/>
        <v>2</v>
      </c>
    </row>
    <row r="45" spans="1:14">
      <c r="A45" s="572" t="s">
        <v>343</v>
      </c>
      <c r="B45" s="571">
        <v>0</v>
      </c>
      <c r="C45" s="571">
        <v>0</v>
      </c>
      <c r="D45" s="571">
        <v>2</v>
      </c>
      <c r="E45" s="571">
        <v>1</v>
      </c>
      <c r="F45" s="573">
        <v>1</v>
      </c>
      <c r="G45" s="571">
        <v>0</v>
      </c>
      <c r="H45" s="615">
        <v>0</v>
      </c>
      <c r="I45" s="576"/>
      <c r="J45" s="576"/>
      <c r="K45" s="681"/>
      <c r="L45" s="354"/>
      <c r="M45" s="754"/>
      <c r="N45" s="577">
        <f t="shared" si="1"/>
        <v>4</v>
      </c>
    </row>
    <row r="46" spans="1:14">
      <c r="A46" s="572" t="s">
        <v>344</v>
      </c>
      <c r="B46" s="571">
        <v>0</v>
      </c>
      <c r="C46" s="571">
        <v>0</v>
      </c>
      <c r="D46" s="571">
        <v>0</v>
      </c>
      <c r="E46" s="571">
        <v>0</v>
      </c>
      <c r="F46" s="573">
        <v>0</v>
      </c>
      <c r="G46" s="571">
        <v>0</v>
      </c>
      <c r="H46" s="615">
        <v>0</v>
      </c>
      <c r="I46" s="576"/>
      <c r="J46" s="576"/>
      <c r="K46" s="681"/>
      <c r="L46" s="354"/>
      <c r="M46" s="754"/>
      <c r="N46" s="577">
        <f t="shared" si="1"/>
        <v>0</v>
      </c>
    </row>
    <row r="47" spans="1:14">
      <c r="A47" s="572" t="s">
        <v>345</v>
      </c>
      <c r="B47" s="571">
        <v>0</v>
      </c>
      <c r="C47" s="571">
        <v>0</v>
      </c>
      <c r="D47" s="571">
        <v>0</v>
      </c>
      <c r="E47" s="571">
        <v>0</v>
      </c>
      <c r="F47" s="573">
        <v>0</v>
      </c>
      <c r="G47" s="571">
        <v>0</v>
      </c>
      <c r="H47" s="615">
        <v>0</v>
      </c>
      <c r="I47" s="576"/>
      <c r="J47" s="576"/>
      <c r="K47" s="681"/>
      <c r="L47" s="354"/>
      <c r="M47" s="754"/>
      <c r="N47" s="577">
        <f t="shared" si="1"/>
        <v>0</v>
      </c>
    </row>
    <row r="48" spans="1:14">
      <c r="A48" s="572" t="s">
        <v>346</v>
      </c>
      <c r="B48" s="571">
        <v>0</v>
      </c>
      <c r="C48" s="571">
        <v>1</v>
      </c>
      <c r="D48" s="571">
        <v>0</v>
      </c>
      <c r="E48" s="571">
        <v>0</v>
      </c>
      <c r="F48" s="573">
        <v>1</v>
      </c>
      <c r="G48" s="571">
        <v>0</v>
      </c>
      <c r="H48" s="615">
        <v>0</v>
      </c>
      <c r="I48" s="576"/>
      <c r="J48" s="576"/>
      <c r="K48" s="681"/>
      <c r="L48" s="354"/>
      <c r="M48" s="754"/>
      <c r="N48" s="577">
        <f t="shared" si="1"/>
        <v>2</v>
      </c>
    </row>
    <row r="49" spans="1:14">
      <c r="A49" s="572" t="s">
        <v>347</v>
      </c>
      <c r="B49" s="571">
        <v>0</v>
      </c>
      <c r="C49" s="571">
        <v>0</v>
      </c>
      <c r="D49" s="571">
        <v>0</v>
      </c>
      <c r="E49" s="571">
        <v>0</v>
      </c>
      <c r="F49" s="573">
        <v>0</v>
      </c>
      <c r="G49" s="571">
        <v>1</v>
      </c>
      <c r="H49" s="615">
        <v>1</v>
      </c>
      <c r="I49" s="576"/>
      <c r="J49" s="576"/>
      <c r="K49" s="681"/>
      <c r="L49" s="354"/>
      <c r="M49" s="754"/>
      <c r="N49" s="577">
        <f t="shared" si="1"/>
        <v>2</v>
      </c>
    </row>
    <row r="50" spans="1:14">
      <c r="A50" s="572" t="s">
        <v>348</v>
      </c>
      <c r="B50" s="571">
        <v>1</v>
      </c>
      <c r="C50" s="571">
        <v>0</v>
      </c>
      <c r="D50" s="571">
        <v>0</v>
      </c>
      <c r="E50" s="571">
        <v>0</v>
      </c>
      <c r="F50" s="573">
        <v>0</v>
      </c>
      <c r="G50" s="571">
        <v>1</v>
      </c>
      <c r="H50" s="615">
        <v>0</v>
      </c>
      <c r="I50" s="576"/>
      <c r="J50" s="576"/>
      <c r="K50" s="681"/>
      <c r="L50" s="354"/>
      <c r="M50" s="754"/>
      <c r="N50" s="577">
        <f t="shared" si="1"/>
        <v>2</v>
      </c>
    </row>
    <row r="51" spans="1:14">
      <c r="A51" s="572" t="s">
        <v>349</v>
      </c>
      <c r="B51" s="571">
        <v>1</v>
      </c>
      <c r="C51" s="571">
        <v>1</v>
      </c>
      <c r="D51" s="571">
        <v>0</v>
      </c>
      <c r="E51" s="571">
        <v>0</v>
      </c>
      <c r="F51" s="573">
        <v>0</v>
      </c>
      <c r="G51" s="571">
        <v>0</v>
      </c>
      <c r="H51" s="615">
        <v>0</v>
      </c>
      <c r="I51" s="576"/>
      <c r="J51" s="576"/>
      <c r="K51" s="681"/>
      <c r="L51" s="354"/>
      <c r="M51" s="754"/>
      <c r="N51" s="577">
        <f t="shared" si="1"/>
        <v>2</v>
      </c>
    </row>
    <row r="52" spans="1:14">
      <c r="A52" s="572" t="s">
        <v>350</v>
      </c>
      <c r="B52" s="571">
        <v>0</v>
      </c>
      <c r="C52" s="571">
        <v>1</v>
      </c>
      <c r="D52" s="571">
        <v>0</v>
      </c>
      <c r="E52" s="571">
        <v>0</v>
      </c>
      <c r="F52" s="573">
        <v>0</v>
      </c>
      <c r="G52" s="571">
        <v>0</v>
      </c>
      <c r="H52" s="615">
        <v>4</v>
      </c>
      <c r="I52" s="576"/>
      <c r="J52" s="576"/>
      <c r="K52" s="681"/>
      <c r="L52" s="354"/>
      <c r="M52" s="754"/>
      <c r="N52" s="577">
        <f t="shared" si="1"/>
        <v>5</v>
      </c>
    </row>
    <row r="53" spans="1:14">
      <c r="A53" s="572" t="s">
        <v>351</v>
      </c>
      <c r="B53" s="571">
        <v>0</v>
      </c>
      <c r="C53" s="571">
        <v>0</v>
      </c>
      <c r="D53" s="571">
        <v>0</v>
      </c>
      <c r="E53" s="571">
        <v>1</v>
      </c>
      <c r="F53" s="573">
        <v>0</v>
      </c>
      <c r="G53" s="571">
        <v>0</v>
      </c>
      <c r="H53" s="615">
        <v>0</v>
      </c>
      <c r="I53" s="576"/>
      <c r="J53" s="576"/>
      <c r="K53" s="681"/>
      <c r="L53" s="354"/>
      <c r="M53" s="754"/>
      <c r="N53" s="577">
        <f t="shared" si="1"/>
        <v>1</v>
      </c>
    </row>
    <row r="54" spans="1:14">
      <c r="A54" s="572" t="s">
        <v>352</v>
      </c>
      <c r="B54" s="571">
        <v>1</v>
      </c>
      <c r="C54" s="571">
        <v>0</v>
      </c>
      <c r="D54" s="571">
        <v>0</v>
      </c>
      <c r="E54" s="571">
        <v>0</v>
      </c>
      <c r="F54" s="573">
        <v>0</v>
      </c>
      <c r="G54" s="571">
        <v>0</v>
      </c>
      <c r="H54" s="615">
        <v>0</v>
      </c>
      <c r="I54" s="576"/>
      <c r="J54" s="576"/>
      <c r="K54" s="681"/>
      <c r="L54" s="354"/>
      <c r="M54" s="754"/>
      <c r="N54" s="577">
        <f t="shared" si="1"/>
        <v>1</v>
      </c>
    </row>
    <row r="55" spans="1:14">
      <c r="A55" s="572" t="s">
        <v>353</v>
      </c>
      <c r="B55" s="571">
        <v>0</v>
      </c>
      <c r="C55" s="571">
        <v>0</v>
      </c>
      <c r="D55" s="571">
        <v>0</v>
      </c>
      <c r="E55" s="571">
        <v>0</v>
      </c>
      <c r="F55" s="573">
        <v>0</v>
      </c>
      <c r="G55" s="571">
        <v>1</v>
      </c>
      <c r="H55" s="615">
        <v>0</v>
      </c>
      <c r="I55" s="576"/>
      <c r="J55" s="576"/>
      <c r="K55" s="681"/>
      <c r="L55" s="354"/>
      <c r="M55" s="754"/>
      <c r="N55" s="577">
        <f t="shared" si="1"/>
        <v>1</v>
      </c>
    </row>
    <row r="56" spans="1:14">
      <c r="A56" s="572" t="s">
        <v>354</v>
      </c>
      <c r="B56" s="571">
        <v>0</v>
      </c>
      <c r="C56" s="571">
        <v>2</v>
      </c>
      <c r="D56" s="571">
        <v>3</v>
      </c>
      <c r="E56" s="571">
        <v>1</v>
      </c>
      <c r="F56" s="573">
        <v>5</v>
      </c>
      <c r="G56" s="571">
        <v>0</v>
      </c>
      <c r="H56" s="615">
        <v>4</v>
      </c>
      <c r="I56" s="576"/>
      <c r="J56" s="576"/>
      <c r="K56" s="681"/>
      <c r="L56" s="354"/>
      <c r="M56" s="754"/>
      <c r="N56" s="577">
        <f t="shared" si="1"/>
        <v>15</v>
      </c>
    </row>
    <row r="57" spans="1:14">
      <c r="A57" s="572" t="s">
        <v>355</v>
      </c>
      <c r="B57" s="571">
        <v>0</v>
      </c>
      <c r="C57" s="571">
        <v>0</v>
      </c>
      <c r="D57" s="571">
        <v>0</v>
      </c>
      <c r="E57" s="571">
        <v>0</v>
      </c>
      <c r="F57" s="573">
        <v>0</v>
      </c>
      <c r="G57" s="571">
        <v>1</v>
      </c>
      <c r="H57" s="615">
        <v>0</v>
      </c>
      <c r="I57" s="576"/>
      <c r="J57" s="576"/>
      <c r="K57" s="681"/>
      <c r="L57" s="354"/>
      <c r="M57" s="754"/>
      <c r="N57" s="577">
        <f t="shared" si="1"/>
        <v>1</v>
      </c>
    </row>
    <row r="58" spans="1:14">
      <c r="A58" s="572" t="s">
        <v>356</v>
      </c>
      <c r="B58" s="571">
        <v>0</v>
      </c>
      <c r="C58" s="571">
        <v>3</v>
      </c>
      <c r="D58" s="571">
        <v>0</v>
      </c>
      <c r="E58" s="571">
        <v>0</v>
      </c>
      <c r="F58" s="573">
        <v>0</v>
      </c>
      <c r="G58" s="571">
        <v>0</v>
      </c>
      <c r="H58" s="615">
        <v>0</v>
      </c>
      <c r="I58" s="576"/>
      <c r="J58" s="576"/>
      <c r="K58" s="681"/>
      <c r="L58" s="354"/>
      <c r="M58" s="754"/>
      <c r="N58" s="577">
        <f t="shared" si="1"/>
        <v>3</v>
      </c>
    </row>
    <row r="59" spans="1:14">
      <c r="A59" s="572" t="s">
        <v>357</v>
      </c>
      <c r="B59" s="571">
        <v>2</v>
      </c>
      <c r="C59" s="571">
        <v>1</v>
      </c>
      <c r="D59" s="571">
        <v>0</v>
      </c>
      <c r="E59" s="571">
        <v>0</v>
      </c>
      <c r="F59" s="573">
        <v>3</v>
      </c>
      <c r="G59" s="571">
        <v>0</v>
      </c>
      <c r="H59" s="615">
        <v>0</v>
      </c>
      <c r="I59" s="576"/>
      <c r="J59" s="576"/>
      <c r="K59" s="681"/>
      <c r="L59" s="354"/>
      <c r="M59" s="754"/>
      <c r="N59" s="577">
        <f t="shared" si="1"/>
        <v>6</v>
      </c>
    </row>
    <row r="60" spans="1:14">
      <c r="A60" s="572" t="s">
        <v>444</v>
      </c>
      <c r="B60" s="571">
        <v>0</v>
      </c>
      <c r="C60" s="571">
        <v>0</v>
      </c>
      <c r="D60" s="571">
        <v>0</v>
      </c>
      <c r="E60" s="571">
        <v>0</v>
      </c>
      <c r="F60" s="573">
        <v>0</v>
      </c>
      <c r="G60" s="571">
        <v>0</v>
      </c>
      <c r="H60" s="615">
        <v>0</v>
      </c>
      <c r="I60" s="576"/>
      <c r="J60" s="576"/>
      <c r="K60" s="681"/>
      <c r="L60" s="354"/>
      <c r="M60" s="754"/>
      <c r="N60" s="577">
        <f t="shared" si="1"/>
        <v>0</v>
      </c>
    </row>
    <row r="61" spans="1:14">
      <c r="A61" s="572" t="s">
        <v>359</v>
      </c>
      <c r="B61" s="571">
        <v>0</v>
      </c>
      <c r="C61" s="571">
        <v>1</v>
      </c>
      <c r="D61" s="571">
        <v>1</v>
      </c>
      <c r="E61" s="571">
        <v>1</v>
      </c>
      <c r="F61" s="573">
        <v>2</v>
      </c>
      <c r="G61" s="571">
        <v>0</v>
      </c>
      <c r="H61" s="615">
        <v>1</v>
      </c>
      <c r="I61" s="576"/>
      <c r="J61" s="576"/>
      <c r="K61" s="681"/>
      <c r="L61" s="354"/>
      <c r="M61" s="754"/>
      <c r="N61" s="577">
        <f t="shared" si="1"/>
        <v>6</v>
      </c>
    </row>
    <row r="62" spans="1:14">
      <c r="A62" s="572" t="s">
        <v>360</v>
      </c>
      <c r="B62" s="571">
        <v>0</v>
      </c>
      <c r="C62" s="571">
        <v>0</v>
      </c>
      <c r="D62" s="571">
        <v>0</v>
      </c>
      <c r="E62" s="571">
        <v>0</v>
      </c>
      <c r="F62" s="573">
        <v>1</v>
      </c>
      <c r="G62" s="571">
        <v>0</v>
      </c>
      <c r="H62" s="615">
        <v>0</v>
      </c>
      <c r="I62" s="576"/>
      <c r="J62" s="576"/>
      <c r="K62" s="681"/>
      <c r="L62" s="354"/>
      <c r="M62" s="754"/>
      <c r="N62" s="577">
        <f t="shared" si="1"/>
        <v>1</v>
      </c>
    </row>
    <row r="63" spans="1:14">
      <c r="A63" s="572" t="s">
        <v>361</v>
      </c>
      <c r="B63" s="571">
        <v>0</v>
      </c>
      <c r="C63" s="571">
        <v>0</v>
      </c>
      <c r="D63" s="571">
        <v>0</v>
      </c>
      <c r="E63" s="571">
        <v>0</v>
      </c>
      <c r="F63" s="573">
        <v>0</v>
      </c>
      <c r="G63" s="571">
        <v>1</v>
      </c>
      <c r="H63" s="615">
        <v>1</v>
      </c>
      <c r="I63" s="576"/>
      <c r="J63" s="576"/>
      <c r="K63" s="681"/>
      <c r="L63" s="354"/>
      <c r="M63" s="754"/>
      <c r="N63" s="577">
        <f t="shared" si="1"/>
        <v>2</v>
      </c>
    </row>
    <row r="64" spans="1:14">
      <c r="A64" s="572" t="s">
        <v>362</v>
      </c>
      <c r="B64" s="571">
        <v>0</v>
      </c>
      <c r="C64" s="571">
        <v>4</v>
      </c>
      <c r="D64" s="571">
        <v>0</v>
      </c>
      <c r="E64" s="571">
        <v>0</v>
      </c>
      <c r="F64" s="573">
        <v>0</v>
      </c>
      <c r="G64" s="571">
        <v>0</v>
      </c>
      <c r="H64" s="615">
        <v>1</v>
      </c>
      <c r="I64" s="576"/>
      <c r="J64" s="576"/>
      <c r="K64" s="681"/>
      <c r="L64" s="354"/>
      <c r="M64" s="754"/>
      <c r="N64" s="577">
        <f t="shared" si="1"/>
        <v>5</v>
      </c>
    </row>
    <row r="65" spans="1:14">
      <c r="A65" s="572" t="s">
        <v>363</v>
      </c>
      <c r="B65" s="571">
        <v>0</v>
      </c>
      <c r="C65" s="571">
        <v>0</v>
      </c>
      <c r="D65" s="571">
        <v>0</v>
      </c>
      <c r="E65" s="571">
        <v>0</v>
      </c>
      <c r="F65" s="573">
        <v>0</v>
      </c>
      <c r="G65" s="571">
        <v>1</v>
      </c>
      <c r="H65" s="615">
        <v>0</v>
      </c>
      <c r="I65" s="576"/>
      <c r="J65" s="576"/>
      <c r="K65" s="681"/>
      <c r="L65" s="354"/>
      <c r="M65" s="754"/>
      <c r="N65" s="577">
        <f t="shared" si="1"/>
        <v>1</v>
      </c>
    </row>
    <row r="66" spans="1:14">
      <c r="A66" s="572" t="s">
        <v>364</v>
      </c>
      <c r="B66" s="571">
        <v>1</v>
      </c>
      <c r="C66" s="571">
        <v>13</v>
      </c>
      <c r="D66" s="571">
        <v>0</v>
      </c>
      <c r="E66" s="571">
        <v>0</v>
      </c>
      <c r="F66" s="573">
        <v>0</v>
      </c>
      <c r="G66" s="571">
        <v>0</v>
      </c>
      <c r="H66" s="615">
        <v>3</v>
      </c>
      <c r="I66" s="576"/>
      <c r="J66" s="576"/>
      <c r="K66" s="681"/>
      <c r="L66" s="354"/>
      <c r="M66" s="754"/>
      <c r="N66" s="577">
        <f t="shared" si="1"/>
        <v>17</v>
      </c>
    </row>
    <row r="67" spans="1:14">
      <c r="A67" s="572" t="s">
        <v>365</v>
      </c>
      <c r="B67" s="571">
        <v>1</v>
      </c>
      <c r="C67" s="571">
        <v>3</v>
      </c>
      <c r="D67" s="571">
        <v>0</v>
      </c>
      <c r="E67" s="571">
        <v>0</v>
      </c>
      <c r="F67" s="573">
        <v>0</v>
      </c>
      <c r="G67" s="571">
        <v>0</v>
      </c>
      <c r="H67" s="615">
        <v>1</v>
      </c>
      <c r="I67" s="576"/>
      <c r="J67" s="576"/>
      <c r="K67" s="681"/>
      <c r="L67" s="354"/>
      <c r="M67" s="754"/>
      <c r="N67" s="577">
        <f t="shared" si="1"/>
        <v>5</v>
      </c>
    </row>
    <row r="68" spans="1:14">
      <c r="A68" s="572" t="s">
        <v>366</v>
      </c>
      <c r="B68" s="571">
        <v>0</v>
      </c>
      <c r="C68" s="571">
        <v>0</v>
      </c>
      <c r="D68" s="571">
        <v>0</v>
      </c>
      <c r="E68" s="571">
        <v>1</v>
      </c>
      <c r="F68" s="573">
        <v>0</v>
      </c>
      <c r="G68" s="571">
        <v>0</v>
      </c>
      <c r="H68" s="615">
        <v>0</v>
      </c>
      <c r="I68" s="576"/>
      <c r="J68" s="576"/>
      <c r="K68" s="681"/>
      <c r="L68" s="354"/>
      <c r="M68" s="754"/>
      <c r="N68" s="577">
        <f t="shared" si="1"/>
        <v>1</v>
      </c>
    </row>
    <row r="69" spans="1:14">
      <c r="A69" s="572" t="s">
        <v>367</v>
      </c>
      <c r="B69" s="571">
        <v>3</v>
      </c>
      <c r="C69" s="571">
        <v>0</v>
      </c>
      <c r="D69" s="571">
        <v>0</v>
      </c>
      <c r="E69" s="571">
        <v>0</v>
      </c>
      <c r="F69" s="573">
        <v>0</v>
      </c>
      <c r="G69" s="571">
        <v>0</v>
      </c>
      <c r="H69" s="615">
        <v>0</v>
      </c>
      <c r="I69" s="576"/>
      <c r="J69" s="576"/>
      <c r="K69" s="681"/>
      <c r="L69" s="354"/>
      <c r="M69" s="754"/>
      <c r="N69" s="577">
        <f t="shared" ref="N69:N75" si="2">SUM(B69:M69)</f>
        <v>3</v>
      </c>
    </row>
    <row r="70" spans="1:14">
      <c r="A70" s="572" t="s">
        <v>368</v>
      </c>
      <c r="B70" s="571">
        <v>2</v>
      </c>
      <c r="C70" s="571">
        <v>0</v>
      </c>
      <c r="D70" s="571">
        <v>0</v>
      </c>
      <c r="E70" s="571">
        <v>0</v>
      </c>
      <c r="F70" s="573">
        <v>1</v>
      </c>
      <c r="G70" s="571">
        <v>0</v>
      </c>
      <c r="H70" s="615">
        <v>1</v>
      </c>
      <c r="I70" s="576"/>
      <c r="J70" s="576"/>
      <c r="K70" s="681"/>
      <c r="L70" s="354"/>
      <c r="M70" s="754"/>
      <c r="N70" s="577">
        <f t="shared" si="2"/>
        <v>4</v>
      </c>
    </row>
    <row r="71" spans="1:14">
      <c r="A71" s="572" t="s">
        <v>369</v>
      </c>
      <c r="B71" s="571">
        <v>0</v>
      </c>
      <c r="C71" s="571">
        <v>0</v>
      </c>
      <c r="D71" s="571">
        <v>1</v>
      </c>
      <c r="E71" s="571">
        <v>1</v>
      </c>
      <c r="F71" s="573">
        <v>1</v>
      </c>
      <c r="G71" s="571">
        <v>0</v>
      </c>
      <c r="H71" s="615">
        <v>0</v>
      </c>
      <c r="I71" s="576"/>
      <c r="J71" s="576"/>
      <c r="K71" s="681"/>
      <c r="L71" s="354"/>
      <c r="M71" s="754"/>
      <c r="N71" s="577">
        <f t="shared" si="2"/>
        <v>3</v>
      </c>
    </row>
    <row r="72" spans="1:14">
      <c r="A72" s="572" t="s">
        <v>370</v>
      </c>
      <c r="B72" s="571">
        <v>2</v>
      </c>
      <c r="C72" s="571">
        <v>0</v>
      </c>
      <c r="D72" s="571">
        <v>0</v>
      </c>
      <c r="E72" s="571">
        <v>1</v>
      </c>
      <c r="F72" s="573">
        <v>0</v>
      </c>
      <c r="G72" s="571">
        <v>1</v>
      </c>
      <c r="H72" s="615">
        <v>0</v>
      </c>
      <c r="I72" s="576"/>
      <c r="J72" s="576"/>
      <c r="K72" s="681"/>
      <c r="L72" s="354"/>
      <c r="M72" s="754"/>
      <c r="N72" s="577">
        <f t="shared" si="2"/>
        <v>4</v>
      </c>
    </row>
    <row r="73" spans="1:14">
      <c r="A73" s="572" t="s">
        <v>371</v>
      </c>
      <c r="B73" s="571">
        <v>1</v>
      </c>
      <c r="C73" s="571">
        <v>0</v>
      </c>
      <c r="D73" s="571">
        <v>0</v>
      </c>
      <c r="E73" s="571">
        <v>0</v>
      </c>
      <c r="F73" s="573">
        <v>0</v>
      </c>
      <c r="G73" s="571">
        <v>0</v>
      </c>
      <c r="H73" s="615">
        <v>1</v>
      </c>
      <c r="I73" s="576"/>
      <c r="J73" s="576"/>
      <c r="K73" s="681"/>
      <c r="L73" s="354"/>
      <c r="M73" s="754"/>
      <c r="N73" s="577">
        <f t="shared" si="2"/>
        <v>2</v>
      </c>
    </row>
    <row r="74" spans="1:14">
      <c r="A74" s="572" t="s">
        <v>372</v>
      </c>
      <c r="B74" s="571">
        <v>0</v>
      </c>
      <c r="C74" s="571">
        <v>0</v>
      </c>
      <c r="D74" s="571">
        <v>0</v>
      </c>
      <c r="E74" s="571">
        <v>0</v>
      </c>
      <c r="F74" s="573">
        <v>0</v>
      </c>
      <c r="G74" s="571">
        <v>0</v>
      </c>
      <c r="H74" s="615">
        <v>0</v>
      </c>
      <c r="I74" s="576"/>
      <c r="J74" s="576"/>
      <c r="K74" s="681"/>
      <c r="L74" s="354"/>
      <c r="M74" s="754"/>
      <c r="N74" s="577">
        <f t="shared" si="2"/>
        <v>0</v>
      </c>
    </row>
    <row r="75" spans="1:14" ht="15.75" thickBot="1">
      <c r="A75" s="586" t="s">
        <v>373</v>
      </c>
      <c r="B75" s="593">
        <v>0</v>
      </c>
      <c r="C75" s="593">
        <v>0</v>
      </c>
      <c r="D75" s="593">
        <v>0</v>
      </c>
      <c r="E75" s="593">
        <v>0</v>
      </c>
      <c r="F75" s="594">
        <v>1</v>
      </c>
      <c r="G75" s="593">
        <v>0</v>
      </c>
      <c r="H75" s="65">
        <v>0</v>
      </c>
      <c r="I75" s="679"/>
      <c r="J75" s="679"/>
      <c r="K75" s="682"/>
      <c r="L75" s="354"/>
      <c r="M75" s="72"/>
      <c r="N75" s="577">
        <f t="shared" si="2"/>
        <v>1</v>
      </c>
    </row>
    <row r="76" spans="1:14" ht="15.75" thickBot="1">
      <c r="A76" s="583" t="s">
        <v>33</v>
      </c>
      <c r="B76" s="595">
        <f t="shared" ref="B76:N76" si="3">SUM(B4:B75)</f>
        <v>135</v>
      </c>
      <c r="C76" s="595">
        <f t="shared" si="3"/>
        <v>155</v>
      </c>
      <c r="D76" s="595">
        <f t="shared" si="3"/>
        <v>111</v>
      </c>
      <c r="E76" s="595">
        <f t="shared" si="3"/>
        <v>117</v>
      </c>
      <c r="F76" s="596">
        <f t="shared" si="3"/>
        <v>139</v>
      </c>
      <c r="G76" s="597">
        <f t="shared" si="3"/>
        <v>114</v>
      </c>
      <c r="H76" s="597">
        <f t="shared" si="3"/>
        <v>138</v>
      </c>
      <c r="I76" s="597">
        <f t="shared" si="3"/>
        <v>0</v>
      </c>
      <c r="J76" s="597">
        <f t="shared" si="3"/>
        <v>0</v>
      </c>
      <c r="K76" s="597">
        <f t="shared" si="3"/>
        <v>0</v>
      </c>
      <c r="L76" s="597">
        <f t="shared" si="3"/>
        <v>0</v>
      </c>
      <c r="M76" s="597">
        <f t="shared" si="3"/>
        <v>0</v>
      </c>
      <c r="N76" s="597">
        <f t="shared" si="3"/>
        <v>909</v>
      </c>
    </row>
    <row r="78" spans="1:14" ht="15" customHeight="1">
      <c r="A78" s="1116" t="s">
        <v>448</v>
      </c>
      <c r="B78" s="1116"/>
      <c r="C78" s="1116"/>
      <c r="D78" s="1116"/>
      <c r="E78" s="1116"/>
    </row>
    <row r="79" spans="1:14">
      <c r="A79" s="1116"/>
      <c r="B79" s="1116"/>
      <c r="C79" s="1116"/>
      <c r="D79" s="1116"/>
      <c r="E79" s="1116"/>
    </row>
    <row r="80" spans="1:14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  <row r="82" spans="1:5">
      <c r="A82" s="1116"/>
      <c r="B82" s="1116"/>
      <c r="C82" s="1116"/>
      <c r="D82" s="1116"/>
      <c r="E82" s="1116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>
      <selection activeCell="G1" sqref="G1"/>
    </sheetView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8" t="s">
        <v>453</v>
      </c>
      <c r="B3" s="579" t="s">
        <v>454</v>
      </c>
      <c r="C3" s="579" t="s">
        <v>455</v>
      </c>
      <c r="D3" s="579" t="s">
        <v>456</v>
      </c>
      <c r="E3" s="580" t="s">
        <v>457</v>
      </c>
      <c r="F3" s="581" t="s">
        <v>458</v>
      </c>
      <c r="G3" s="610" t="s">
        <v>459</v>
      </c>
      <c r="H3" s="610" t="s">
        <v>460</v>
      </c>
      <c r="I3" s="610" t="s">
        <v>461</v>
      </c>
      <c r="J3" s="610" t="s">
        <v>462</v>
      </c>
      <c r="K3" s="610" t="s">
        <v>463</v>
      </c>
      <c r="L3" s="610" t="s">
        <v>464</v>
      </c>
      <c r="M3" s="610" t="s">
        <v>465</v>
      </c>
      <c r="N3" s="582" t="s">
        <v>8</v>
      </c>
    </row>
    <row r="4" spans="1:14">
      <c r="A4" s="574" t="s">
        <v>312</v>
      </c>
      <c r="B4" s="575">
        <v>4</v>
      </c>
      <c r="C4" s="575">
        <v>5</v>
      </c>
      <c r="D4" s="575">
        <v>3</v>
      </c>
      <c r="E4" s="575">
        <v>14</v>
      </c>
      <c r="F4" s="354">
        <v>3</v>
      </c>
      <c r="G4" s="576">
        <v>3</v>
      </c>
      <c r="H4" s="625">
        <v>10</v>
      </c>
      <c r="I4" s="625"/>
      <c r="J4" s="625"/>
      <c r="K4" s="576"/>
      <c r="L4" s="354"/>
      <c r="M4" s="754"/>
      <c r="N4" s="577">
        <f t="shared" ref="N4:N36" si="0">SUM(B4:M4)</f>
        <v>42</v>
      </c>
    </row>
    <row r="5" spans="1:14">
      <c r="A5" s="572" t="s">
        <v>438</v>
      </c>
      <c r="B5" s="571">
        <v>0</v>
      </c>
      <c r="C5" s="571">
        <v>0</v>
      </c>
      <c r="D5" s="571">
        <v>0</v>
      </c>
      <c r="E5" s="571">
        <v>0</v>
      </c>
      <c r="F5" s="354">
        <v>0</v>
      </c>
      <c r="G5" s="573">
        <v>0</v>
      </c>
      <c r="H5" s="576">
        <v>0</v>
      </c>
      <c r="I5" s="576"/>
      <c r="J5" s="576"/>
      <c r="K5" s="573"/>
      <c r="L5" s="354"/>
      <c r="M5" s="754"/>
      <c r="N5" s="577">
        <f t="shared" si="0"/>
        <v>0</v>
      </c>
    </row>
    <row r="6" spans="1:14">
      <c r="A6" s="572" t="s">
        <v>313</v>
      </c>
      <c r="B6" s="571">
        <v>0</v>
      </c>
      <c r="C6" s="571">
        <v>0</v>
      </c>
      <c r="D6" s="571">
        <v>1</v>
      </c>
      <c r="E6" s="571">
        <v>0</v>
      </c>
      <c r="F6" s="354">
        <v>0</v>
      </c>
      <c r="G6" s="573">
        <v>0</v>
      </c>
      <c r="H6" s="576">
        <v>0</v>
      </c>
      <c r="I6" s="576"/>
      <c r="J6" s="576"/>
      <c r="K6" s="573"/>
      <c r="L6" s="354"/>
      <c r="M6" s="754"/>
      <c r="N6" s="577">
        <f t="shared" si="0"/>
        <v>1</v>
      </c>
    </row>
    <row r="7" spans="1:14">
      <c r="A7" s="572" t="s">
        <v>314</v>
      </c>
      <c r="B7" s="571">
        <v>0</v>
      </c>
      <c r="C7" s="571">
        <v>0</v>
      </c>
      <c r="D7" s="571">
        <v>0</v>
      </c>
      <c r="E7" s="571">
        <v>0</v>
      </c>
      <c r="F7" s="354">
        <v>1</v>
      </c>
      <c r="G7" s="573">
        <v>0</v>
      </c>
      <c r="H7" s="576">
        <v>1</v>
      </c>
      <c r="I7" s="576"/>
      <c r="J7" s="576"/>
      <c r="K7" s="573"/>
      <c r="L7" s="354"/>
      <c r="M7" s="754"/>
      <c r="N7" s="577">
        <f t="shared" si="0"/>
        <v>2</v>
      </c>
    </row>
    <row r="8" spans="1:14">
      <c r="A8" s="572" t="s">
        <v>315</v>
      </c>
      <c r="B8" s="571">
        <v>0</v>
      </c>
      <c r="C8" s="571">
        <v>0</v>
      </c>
      <c r="D8" s="571">
        <v>1</v>
      </c>
      <c r="E8" s="571">
        <v>0</v>
      </c>
      <c r="F8" s="354">
        <v>0</v>
      </c>
      <c r="G8" s="573">
        <v>1</v>
      </c>
      <c r="H8" s="576">
        <v>0</v>
      </c>
      <c r="I8" s="576"/>
      <c r="J8" s="576"/>
      <c r="K8" s="573"/>
      <c r="L8" s="354"/>
      <c r="M8" s="754"/>
      <c r="N8" s="577">
        <f t="shared" si="0"/>
        <v>2</v>
      </c>
    </row>
    <row r="9" spans="1:14">
      <c r="A9" s="572" t="s">
        <v>316</v>
      </c>
      <c r="B9" s="571">
        <v>0</v>
      </c>
      <c r="C9" s="571">
        <v>0</v>
      </c>
      <c r="D9" s="571">
        <v>0</v>
      </c>
      <c r="E9" s="571">
        <v>0</v>
      </c>
      <c r="F9" s="354">
        <v>0</v>
      </c>
      <c r="G9" s="573">
        <v>0</v>
      </c>
      <c r="H9" s="576">
        <v>0</v>
      </c>
      <c r="I9" s="576"/>
      <c r="J9" s="576"/>
      <c r="K9" s="573"/>
      <c r="L9" s="354"/>
      <c r="M9" s="754"/>
      <c r="N9" s="577">
        <f t="shared" si="0"/>
        <v>0</v>
      </c>
    </row>
    <row r="10" spans="1:14">
      <c r="A10" s="919" t="s">
        <v>440</v>
      </c>
      <c r="B10" s="571">
        <v>0</v>
      </c>
      <c r="C10" s="571">
        <v>1</v>
      </c>
      <c r="D10" s="571">
        <v>1</v>
      </c>
      <c r="E10" s="571">
        <v>0</v>
      </c>
      <c r="F10" s="354">
        <v>0</v>
      </c>
      <c r="G10" s="573">
        <v>0</v>
      </c>
      <c r="H10" s="576">
        <v>0</v>
      </c>
      <c r="I10" s="576"/>
      <c r="J10" s="576"/>
      <c r="K10" s="573"/>
      <c r="L10" s="354"/>
      <c r="M10" s="754"/>
      <c r="N10" s="577">
        <f t="shared" si="0"/>
        <v>2</v>
      </c>
    </row>
    <row r="11" spans="1:14">
      <c r="A11" s="112" t="s">
        <v>570</v>
      </c>
      <c r="B11" s="571">
        <v>0</v>
      </c>
      <c r="C11" s="571">
        <v>0</v>
      </c>
      <c r="D11" s="571">
        <v>0</v>
      </c>
      <c r="E11" s="571">
        <v>0</v>
      </c>
      <c r="F11" s="354">
        <v>0</v>
      </c>
      <c r="G11" s="573">
        <v>0</v>
      </c>
      <c r="H11" s="576">
        <v>1</v>
      </c>
      <c r="I11" s="576"/>
      <c r="J11" s="576"/>
      <c r="K11" s="573"/>
      <c r="L11" s="354"/>
      <c r="M11" s="754"/>
      <c r="N11" s="577">
        <f t="shared" si="0"/>
        <v>1</v>
      </c>
    </row>
    <row r="12" spans="1:14">
      <c r="A12" s="572" t="s">
        <v>441</v>
      </c>
      <c r="B12" s="571">
        <v>53</v>
      </c>
      <c r="C12" s="571">
        <v>55</v>
      </c>
      <c r="D12" s="571">
        <v>40</v>
      </c>
      <c r="E12" s="571">
        <v>47</v>
      </c>
      <c r="F12" s="354">
        <v>78</v>
      </c>
      <c r="G12" s="573">
        <v>58</v>
      </c>
      <c r="H12" s="576">
        <v>44</v>
      </c>
      <c r="I12" s="576"/>
      <c r="J12" s="576"/>
      <c r="K12" s="573"/>
      <c r="L12" s="354"/>
      <c r="M12" s="754"/>
      <c r="N12" s="577">
        <f t="shared" si="0"/>
        <v>375</v>
      </c>
    </row>
    <row r="13" spans="1:14">
      <c r="A13" s="572" t="s">
        <v>213</v>
      </c>
      <c r="B13" s="571">
        <v>4</v>
      </c>
      <c r="C13" s="571">
        <v>7</v>
      </c>
      <c r="D13" s="571">
        <v>14</v>
      </c>
      <c r="E13" s="571">
        <v>37</v>
      </c>
      <c r="F13" s="354">
        <v>5</v>
      </c>
      <c r="G13" s="573">
        <v>1</v>
      </c>
      <c r="H13" s="576">
        <v>3</v>
      </c>
      <c r="I13" s="576"/>
      <c r="J13" s="576"/>
      <c r="K13" s="573"/>
      <c r="L13" s="354"/>
      <c r="M13" s="754"/>
      <c r="N13" s="577">
        <f t="shared" si="0"/>
        <v>71</v>
      </c>
    </row>
    <row r="14" spans="1:14">
      <c r="A14" s="572" t="s">
        <v>317</v>
      </c>
      <c r="B14" s="571">
        <v>0</v>
      </c>
      <c r="C14" s="571">
        <v>0</v>
      </c>
      <c r="D14" s="571">
        <v>0</v>
      </c>
      <c r="E14" s="571">
        <v>2</v>
      </c>
      <c r="F14" s="354">
        <v>0</v>
      </c>
      <c r="G14" s="573">
        <v>0</v>
      </c>
      <c r="H14" s="576">
        <v>0</v>
      </c>
      <c r="I14" s="576"/>
      <c r="J14" s="576"/>
      <c r="K14" s="573"/>
      <c r="L14" s="354"/>
      <c r="M14" s="754"/>
      <c r="N14" s="577">
        <f t="shared" si="0"/>
        <v>2</v>
      </c>
    </row>
    <row r="15" spans="1:14">
      <c r="A15" s="572" t="s">
        <v>318</v>
      </c>
      <c r="B15" s="571">
        <v>0</v>
      </c>
      <c r="C15" s="571">
        <v>0</v>
      </c>
      <c r="D15" s="571">
        <v>0</v>
      </c>
      <c r="E15" s="571">
        <v>0</v>
      </c>
      <c r="F15" s="354">
        <v>0</v>
      </c>
      <c r="G15" s="573">
        <v>1</v>
      </c>
      <c r="H15" s="576">
        <v>0</v>
      </c>
      <c r="I15" s="576"/>
      <c r="J15" s="576"/>
      <c r="K15" s="573"/>
      <c r="L15" s="354"/>
      <c r="M15" s="754"/>
      <c r="N15" s="577">
        <f t="shared" si="0"/>
        <v>1</v>
      </c>
    </row>
    <row r="16" spans="1:14">
      <c r="A16" s="572" t="s">
        <v>319</v>
      </c>
      <c r="B16" s="571">
        <v>12</v>
      </c>
      <c r="C16" s="571">
        <v>7</v>
      </c>
      <c r="D16" s="571">
        <v>5</v>
      </c>
      <c r="E16" s="571">
        <v>14</v>
      </c>
      <c r="F16" s="354">
        <v>4</v>
      </c>
      <c r="G16" s="573">
        <v>3</v>
      </c>
      <c r="H16" s="576">
        <v>6</v>
      </c>
      <c r="I16" s="576"/>
      <c r="J16" s="576"/>
      <c r="K16" s="573"/>
      <c r="L16" s="354"/>
      <c r="M16" s="754"/>
      <c r="N16" s="577">
        <f t="shared" si="0"/>
        <v>51</v>
      </c>
    </row>
    <row r="17" spans="1:14">
      <c r="A17" s="919" t="s">
        <v>439</v>
      </c>
      <c r="B17" s="571">
        <v>0</v>
      </c>
      <c r="C17" s="571">
        <v>0</v>
      </c>
      <c r="D17" s="571">
        <v>0</v>
      </c>
      <c r="E17" s="571">
        <v>0</v>
      </c>
      <c r="F17" s="354">
        <v>0</v>
      </c>
      <c r="G17" s="573">
        <v>0</v>
      </c>
      <c r="H17" s="576">
        <v>0</v>
      </c>
      <c r="I17" s="576"/>
      <c r="J17" s="576"/>
      <c r="K17" s="573"/>
      <c r="L17" s="354"/>
      <c r="M17" s="754"/>
      <c r="N17" s="577">
        <f t="shared" si="0"/>
        <v>0</v>
      </c>
    </row>
    <row r="18" spans="1:14">
      <c r="A18" s="572" t="s">
        <v>320</v>
      </c>
      <c r="B18" s="571">
        <v>0</v>
      </c>
      <c r="C18" s="571">
        <v>0</v>
      </c>
      <c r="D18" s="571">
        <v>0</v>
      </c>
      <c r="E18" s="571">
        <v>0</v>
      </c>
      <c r="F18" s="354">
        <v>0</v>
      </c>
      <c r="G18" s="573">
        <v>0</v>
      </c>
      <c r="H18" s="576">
        <v>0</v>
      </c>
      <c r="I18" s="576"/>
      <c r="J18" s="576"/>
      <c r="K18" s="573"/>
      <c r="L18" s="354"/>
      <c r="M18" s="754"/>
      <c r="N18" s="577">
        <f t="shared" si="0"/>
        <v>0</v>
      </c>
    </row>
    <row r="19" spans="1:14">
      <c r="A19" s="572" t="s">
        <v>321</v>
      </c>
      <c r="B19" s="571">
        <v>0</v>
      </c>
      <c r="C19" s="571">
        <v>1</v>
      </c>
      <c r="D19" s="571">
        <v>0</v>
      </c>
      <c r="E19" s="571">
        <v>0</v>
      </c>
      <c r="F19" s="354">
        <v>0</v>
      </c>
      <c r="G19" s="573">
        <v>0</v>
      </c>
      <c r="H19" s="576">
        <v>0</v>
      </c>
      <c r="I19" s="576"/>
      <c r="J19" s="576"/>
      <c r="K19" s="573"/>
      <c r="L19" s="354"/>
      <c r="M19" s="754"/>
      <c r="N19" s="577">
        <f t="shared" si="0"/>
        <v>1</v>
      </c>
    </row>
    <row r="20" spans="1:14">
      <c r="A20" s="572" t="s">
        <v>322</v>
      </c>
      <c r="B20" s="571">
        <v>1</v>
      </c>
      <c r="C20" s="571">
        <v>0</v>
      </c>
      <c r="D20" s="571">
        <v>2</v>
      </c>
      <c r="E20" s="571">
        <v>1</v>
      </c>
      <c r="F20" s="354">
        <v>0</v>
      </c>
      <c r="G20" s="573">
        <v>0</v>
      </c>
      <c r="H20" s="576">
        <v>1</v>
      </c>
      <c r="I20" s="576"/>
      <c r="J20" s="576"/>
      <c r="K20" s="573"/>
      <c r="L20" s="354"/>
      <c r="M20" s="754"/>
      <c r="N20" s="577">
        <f t="shared" si="0"/>
        <v>5</v>
      </c>
    </row>
    <row r="21" spans="1:14">
      <c r="A21" s="572" t="s">
        <v>323</v>
      </c>
      <c r="B21" s="571">
        <v>2</v>
      </c>
      <c r="C21" s="571">
        <v>2</v>
      </c>
      <c r="D21" s="571">
        <v>1</v>
      </c>
      <c r="E21" s="571">
        <v>4</v>
      </c>
      <c r="F21" s="354">
        <v>2</v>
      </c>
      <c r="G21" s="573">
        <v>2</v>
      </c>
      <c r="H21" s="576">
        <v>2</v>
      </c>
      <c r="I21" s="576"/>
      <c r="J21" s="576"/>
      <c r="K21" s="573"/>
      <c r="L21" s="354"/>
      <c r="M21" s="754"/>
      <c r="N21" s="577">
        <f t="shared" si="0"/>
        <v>15</v>
      </c>
    </row>
    <row r="22" spans="1:14">
      <c r="A22" s="572" t="s">
        <v>442</v>
      </c>
      <c r="B22" s="571">
        <v>0</v>
      </c>
      <c r="C22" s="571">
        <v>0</v>
      </c>
      <c r="D22" s="571">
        <v>0</v>
      </c>
      <c r="E22" s="571">
        <v>0</v>
      </c>
      <c r="F22" s="354">
        <v>0</v>
      </c>
      <c r="G22" s="573">
        <v>0</v>
      </c>
      <c r="H22" s="576">
        <v>0</v>
      </c>
      <c r="I22" s="576"/>
      <c r="J22" s="576"/>
      <c r="K22" s="573"/>
      <c r="L22" s="354"/>
      <c r="M22" s="754"/>
      <c r="N22" s="577">
        <f t="shared" si="0"/>
        <v>0</v>
      </c>
    </row>
    <row r="23" spans="1:14">
      <c r="A23" s="572" t="s">
        <v>324</v>
      </c>
      <c r="B23" s="571">
        <v>0</v>
      </c>
      <c r="C23" s="571">
        <v>1</v>
      </c>
      <c r="D23" s="571">
        <v>1</v>
      </c>
      <c r="E23" s="571">
        <v>1</v>
      </c>
      <c r="F23" s="354">
        <v>0</v>
      </c>
      <c r="G23" s="573">
        <v>1</v>
      </c>
      <c r="H23" s="576">
        <v>0</v>
      </c>
      <c r="I23" s="576"/>
      <c r="J23" s="576"/>
      <c r="K23" s="573"/>
      <c r="L23" s="354"/>
      <c r="M23" s="754"/>
      <c r="N23" s="577">
        <f t="shared" si="0"/>
        <v>4</v>
      </c>
    </row>
    <row r="24" spans="1:14">
      <c r="A24" s="572" t="s">
        <v>325</v>
      </c>
      <c r="B24" s="571">
        <v>0</v>
      </c>
      <c r="C24" s="571">
        <v>0</v>
      </c>
      <c r="D24" s="571">
        <v>0</v>
      </c>
      <c r="E24" s="571">
        <v>1</v>
      </c>
      <c r="F24" s="354">
        <v>0</v>
      </c>
      <c r="G24" s="573">
        <v>0</v>
      </c>
      <c r="H24" s="576">
        <v>0</v>
      </c>
      <c r="I24" s="576"/>
      <c r="J24" s="576"/>
      <c r="K24" s="573"/>
      <c r="L24" s="354"/>
      <c r="M24" s="754"/>
      <c r="N24" s="577">
        <f t="shared" si="0"/>
        <v>1</v>
      </c>
    </row>
    <row r="25" spans="1:14">
      <c r="A25" s="572" t="s">
        <v>326</v>
      </c>
      <c r="B25" s="571">
        <v>53</v>
      </c>
      <c r="C25" s="571">
        <v>58</v>
      </c>
      <c r="D25" s="571">
        <v>30</v>
      </c>
      <c r="E25" s="571">
        <v>58</v>
      </c>
      <c r="F25" s="354">
        <v>63</v>
      </c>
      <c r="G25" s="573">
        <v>55</v>
      </c>
      <c r="H25" s="576">
        <v>53</v>
      </c>
      <c r="I25" s="576"/>
      <c r="J25" s="576"/>
      <c r="K25" s="573"/>
      <c r="L25" s="354"/>
      <c r="M25" s="754"/>
      <c r="N25" s="577">
        <f t="shared" si="0"/>
        <v>370</v>
      </c>
    </row>
    <row r="26" spans="1:14">
      <c r="A26" s="572" t="s">
        <v>295</v>
      </c>
      <c r="B26" s="571">
        <v>2</v>
      </c>
      <c r="C26" s="571">
        <v>1</v>
      </c>
      <c r="D26" s="571">
        <v>1</v>
      </c>
      <c r="E26" s="571">
        <v>1</v>
      </c>
      <c r="F26" s="354">
        <v>7</v>
      </c>
      <c r="G26" s="573">
        <v>2</v>
      </c>
      <c r="H26" s="576">
        <v>2</v>
      </c>
      <c r="I26" s="576"/>
      <c r="J26" s="576"/>
      <c r="K26" s="573"/>
      <c r="L26" s="354"/>
      <c r="M26" s="754"/>
      <c r="N26" s="577">
        <f t="shared" si="0"/>
        <v>16</v>
      </c>
    </row>
    <row r="27" spans="1:14">
      <c r="A27" s="572" t="s">
        <v>327</v>
      </c>
      <c r="B27" s="571">
        <v>17</v>
      </c>
      <c r="C27" s="571">
        <v>9</v>
      </c>
      <c r="D27" s="571">
        <v>14</v>
      </c>
      <c r="E27" s="571">
        <v>7</v>
      </c>
      <c r="F27" s="354">
        <v>20</v>
      </c>
      <c r="G27" s="573">
        <v>6</v>
      </c>
      <c r="H27" s="576">
        <v>18</v>
      </c>
      <c r="I27" s="576"/>
      <c r="J27" s="576"/>
      <c r="K27" s="573"/>
      <c r="L27" s="354"/>
      <c r="M27" s="754"/>
      <c r="N27" s="577">
        <f t="shared" si="0"/>
        <v>91</v>
      </c>
    </row>
    <row r="28" spans="1:14">
      <c r="A28" s="572" t="s">
        <v>443</v>
      </c>
      <c r="B28" s="571">
        <v>0</v>
      </c>
      <c r="C28" s="571">
        <v>0</v>
      </c>
      <c r="D28" s="571">
        <v>0</v>
      </c>
      <c r="E28" s="571">
        <v>0</v>
      </c>
      <c r="F28" s="354">
        <v>1</v>
      </c>
      <c r="G28" s="573">
        <v>1</v>
      </c>
      <c r="H28" s="576">
        <v>0</v>
      </c>
      <c r="I28" s="576"/>
      <c r="J28" s="576"/>
      <c r="K28" s="573"/>
      <c r="L28" s="354"/>
      <c r="M28" s="754"/>
      <c r="N28" s="577">
        <f t="shared" si="0"/>
        <v>2</v>
      </c>
    </row>
    <row r="29" spans="1:14">
      <c r="A29" s="572" t="s">
        <v>328</v>
      </c>
      <c r="B29" s="571">
        <v>8</v>
      </c>
      <c r="C29" s="571">
        <v>4</v>
      </c>
      <c r="D29" s="571">
        <v>6</v>
      </c>
      <c r="E29" s="571">
        <v>6</v>
      </c>
      <c r="F29" s="354">
        <v>3</v>
      </c>
      <c r="G29" s="573">
        <v>1</v>
      </c>
      <c r="H29" s="576">
        <v>1</v>
      </c>
      <c r="I29" s="576"/>
      <c r="J29" s="576"/>
      <c r="K29" s="573"/>
      <c r="L29" s="354"/>
      <c r="M29" s="754"/>
      <c r="N29" s="577">
        <f t="shared" si="0"/>
        <v>29</v>
      </c>
    </row>
    <row r="30" spans="1:14">
      <c r="A30" s="572" t="s">
        <v>329</v>
      </c>
      <c r="B30" s="571">
        <v>1</v>
      </c>
      <c r="C30" s="571">
        <v>0</v>
      </c>
      <c r="D30" s="571">
        <v>3</v>
      </c>
      <c r="E30" s="571">
        <v>4</v>
      </c>
      <c r="F30" s="354">
        <v>1</v>
      </c>
      <c r="G30" s="573">
        <v>1</v>
      </c>
      <c r="H30" s="576">
        <v>4</v>
      </c>
      <c r="I30" s="576"/>
      <c r="J30" s="576"/>
      <c r="K30" s="573"/>
      <c r="L30" s="354"/>
      <c r="M30" s="754"/>
      <c r="N30" s="577">
        <f t="shared" si="0"/>
        <v>14</v>
      </c>
    </row>
    <row r="31" spans="1:14">
      <c r="A31" s="572" t="s">
        <v>330</v>
      </c>
      <c r="B31" s="571">
        <v>5</v>
      </c>
      <c r="C31" s="571">
        <v>3</v>
      </c>
      <c r="D31" s="571">
        <v>4</v>
      </c>
      <c r="E31" s="571">
        <v>7</v>
      </c>
      <c r="F31" s="354">
        <v>1</v>
      </c>
      <c r="G31" s="573">
        <v>5</v>
      </c>
      <c r="H31" s="576">
        <v>3</v>
      </c>
      <c r="I31" s="576"/>
      <c r="J31" s="576"/>
      <c r="K31" s="573"/>
      <c r="L31" s="354"/>
      <c r="M31" s="754"/>
      <c r="N31" s="577">
        <f t="shared" si="0"/>
        <v>28</v>
      </c>
    </row>
    <row r="32" spans="1:14">
      <c r="A32" s="572" t="s">
        <v>331</v>
      </c>
      <c r="B32" s="571">
        <v>25</v>
      </c>
      <c r="C32" s="571">
        <v>36</v>
      </c>
      <c r="D32" s="571">
        <v>42</v>
      </c>
      <c r="E32" s="571">
        <v>58</v>
      </c>
      <c r="F32" s="354">
        <v>57</v>
      </c>
      <c r="G32" s="573">
        <v>36</v>
      </c>
      <c r="H32" s="576">
        <v>42</v>
      </c>
      <c r="I32" s="576"/>
      <c r="J32" s="576"/>
      <c r="K32" s="573"/>
      <c r="L32" s="354"/>
      <c r="M32" s="754"/>
      <c r="N32" s="577">
        <f t="shared" si="0"/>
        <v>296</v>
      </c>
    </row>
    <row r="33" spans="1:14">
      <c r="A33" s="572" t="s">
        <v>332</v>
      </c>
      <c r="B33" s="571">
        <v>6</v>
      </c>
      <c r="C33" s="571">
        <v>1</v>
      </c>
      <c r="D33" s="571">
        <v>0</v>
      </c>
      <c r="E33" s="571">
        <v>5</v>
      </c>
      <c r="F33" s="354">
        <v>4</v>
      </c>
      <c r="G33" s="573">
        <v>1</v>
      </c>
      <c r="H33" s="576">
        <v>4</v>
      </c>
      <c r="I33" s="576"/>
      <c r="J33" s="576"/>
      <c r="K33" s="573"/>
      <c r="L33" s="354"/>
      <c r="M33" s="754"/>
      <c r="N33" s="577">
        <f t="shared" si="0"/>
        <v>21</v>
      </c>
    </row>
    <row r="34" spans="1:14">
      <c r="A34" s="572" t="s">
        <v>333</v>
      </c>
      <c r="B34" s="571">
        <v>0</v>
      </c>
      <c r="C34" s="571">
        <v>0</v>
      </c>
      <c r="D34" s="571">
        <v>0</v>
      </c>
      <c r="E34" s="571">
        <v>0</v>
      </c>
      <c r="F34" s="354">
        <v>0</v>
      </c>
      <c r="G34" s="573">
        <v>1</v>
      </c>
      <c r="H34" s="576">
        <v>0</v>
      </c>
      <c r="I34" s="576"/>
      <c r="J34" s="576"/>
      <c r="K34" s="573"/>
      <c r="L34" s="354"/>
      <c r="M34" s="754"/>
      <c r="N34" s="577">
        <f t="shared" si="0"/>
        <v>1</v>
      </c>
    </row>
    <row r="35" spans="1:14">
      <c r="A35" s="572" t="s">
        <v>334</v>
      </c>
      <c r="B35" s="571">
        <v>0</v>
      </c>
      <c r="C35" s="571">
        <v>0</v>
      </c>
      <c r="D35" s="571">
        <v>0</v>
      </c>
      <c r="E35" s="571">
        <v>2</v>
      </c>
      <c r="F35" s="354">
        <v>1</v>
      </c>
      <c r="G35" s="573">
        <v>0</v>
      </c>
      <c r="H35" s="576">
        <v>2</v>
      </c>
      <c r="I35" s="576"/>
      <c r="J35" s="576"/>
      <c r="K35" s="573"/>
      <c r="L35" s="354"/>
      <c r="M35" s="754"/>
      <c r="N35" s="577">
        <f t="shared" si="0"/>
        <v>5</v>
      </c>
    </row>
    <row r="36" spans="1:14">
      <c r="A36" s="572" t="s">
        <v>297</v>
      </c>
      <c r="B36" s="571">
        <v>1</v>
      </c>
      <c r="C36" s="571">
        <v>0</v>
      </c>
      <c r="D36" s="571">
        <v>1</v>
      </c>
      <c r="E36" s="571">
        <v>0</v>
      </c>
      <c r="F36" s="354">
        <v>1</v>
      </c>
      <c r="G36" s="573">
        <v>0</v>
      </c>
      <c r="H36" s="576">
        <v>0</v>
      </c>
      <c r="I36" s="576"/>
      <c r="J36" s="576"/>
      <c r="K36" s="573"/>
      <c r="L36" s="354"/>
      <c r="M36" s="754"/>
      <c r="N36" s="577">
        <f t="shared" si="0"/>
        <v>3</v>
      </c>
    </row>
    <row r="37" spans="1:14">
      <c r="A37" s="572" t="s">
        <v>335</v>
      </c>
      <c r="B37" s="571">
        <v>2</v>
      </c>
      <c r="C37" s="571">
        <v>0</v>
      </c>
      <c r="D37" s="571">
        <v>0</v>
      </c>
      <c r="E37" s="571">
        <v>7</v>
      </c>
      <c r="F37" s="354">
        <v>2</v>
      </c>
      <c r="G37" s="573">
        <v>1</v>
      </c>
      <c r="H37" s="576">
        <v>1</v>
      </c>
      <c r="I37" s="576"/>
      <c r="J37" s="576"/>
      <c r="K37" s="573"/>
      <c r="L37" s="354"/>
      <c r="M37" s="754"/>
      <c r="N37" s="577">
        <f t="shared" ref="N37:N68" si="1">SUM(B37:M37)</f>
        <v>13</v>
      </c>
    </row>
    <row r="38" spans="1:14">
      <c r="A38" s="572" t="s">
        <v>336</v>
      </c>
      <c r="B38" s="571">
        <v>0</v>
      </c>
      <c r="C38" s="571">
        <v>1</v>
      </c>
      <c r="D38" s="571">
        <v>0</v>
      </c>
      <c r="E38" s="571">
        <v>0</v>
      </c>
      <c r="F38" s="354">
        <v>0</v>
      </c>
      <c r="G38" s="573">
        <v>1</v>
      </c>
      <c r="H38" s="576">
        <v>0</v>
      </c>
      <c r="I38" s="576"/>
      <c r="J38" s="576"/>
      <c r="K38" s="573"/>
      <c r="L38" s="354"/>
      <c r="M38" s="754"/>
      <c r="N38" s="577">
        <f t="shared" si="1"/>
        <v>2</v>
      </c>
    </row>
    <row r="39" spans="1:14">
      <c r="A39" s="572" t="s">
        <v>337</v>
      </c>
      <c r="B39" s="571">
        <v>0</v>
      </c>
      <c r="C39" s="571">
        <v>1</v>
      </c>
      <c r="D39" s="571">
        <v>1</v>
      </c>
      <c r="E39" s="571">
        <v>0</v>
      </c>
      <c r="F39" s="354">
        <v>1</v>
      </c>
      <c r="G39" s="573">
        <v>1</v>
      </c>
      <c r="H39" s="576">
        <v>0</v>
      </c>
      <c r="I39" s="576"/>
      <c r="J39" s="576"/>
      <c r="K39" s="573"/>
      <c r="L39" s="354"/>
      <c r="M39" s="754"/>
      <c r="N39" s="577">
        <f t="shared" si="1"/>
        <v>4</v>
      </c>
    </row>
    <row r="40" spans="1:14">
      <c r="A40" s="572" t="s">
        <v>338</v>
      </c>
      <c r="B40" s="571">
        <v>11</v>
      </c>
      <c r="C40" s="571">
        <v>2</v>
      </c>
      <c r="D40" s="571">
        <v>3</v>
      </c>
      <c r="E40" s="571">
        <v>8</v>
      </c>
      <c r="F40" s="354">
        <v>5</v>
      </c>
      <c r="G40" s="573">
        <v>5</v>
      </c>
      <c r="H40" s="576">
        <v>9</v>
      </c>
      <c r="I40" s="576"/>
      <c r="J40" s="576"/>
      <c r="K40" s="573"/>
      <c r="L40" s="354"/>
      <c r="M40" s="754"/>
      <c r="N40" s="577">
        <f t="shared" si="1"/>
        <v>43</v>
      </c>
    </row>
    <row r="41" spans="1:14">
      <c r="A41" s="572" t="s">
        <v>339</v>
      </c>
      <c r="B41" s="571">
        <v>0</v>
      </c>
      <c r="C41" s="571">
        <v>0</v>
      </c>
      <c r="D41" s="571">
        <v>0</v>
      </c>
      <c r="E41" s="571">
        <v>0</v>
      </c>
      <c r="F41" s="354">
        <v>0</v>
      </c>
      <c r="G41" s="573">
        <v>0</v>
      </c>
      <c r="H41" s="576">
        <v>0</v>
      </c>
      <c r="I41" s="576"/>
      <c r="J41" s="576"/>
      <c r="K41" s="573"/>
      <c r="L41" s="354"/>
      <c r="M41" s="754"/>
      <c r="N41" s="577">
        <f t="shared" si="1"/>
        <v>0</v>
      </c>
    </row>
    <row r="42" spans="1:14">
      <c r="A42" s="572" t="s">
        <v>340</v>
      </c>
      <c r="B42" s="571">
        <v>0</v>
      </c>
      <c r="C42" s="571">
        <v>4</v>
      </c>
      <c r="D42" s="571">
        <v>0</v>
      </c>
      <c r="E42" s="571">
        <v>1</v>
      </c>
      <c r="F42" s="354">
        <v>0</v>
      </c>
      <c r="G42" s="573">
        <v>0</v>
      </c>
      <c r="H42" s="576">
        <v>1</v>
      </c>
      <c r="I42" s="576"/>
      <c r="J42" s="576"/>
      <c r="K42" s="573"/>
      <c r="L42" s="354"/>
      <c r="M42" s="754"/>
      <c r="N42" s="577">
        <f t="shared" si="1"/>
        <v>6</v>
      </c>
    </row>
    <row r="43" spans="1:14">
      <c r="A43" s="572" t="s">
        <v>341</v>
      </c>
      <c r="B43" s="571">
        <v>4</v>
      </c>
      <c r="C43" s="571">
        <v>4</v>
      </c>
      <c r="D43" s="571">
        <v>0</v>
      </c>
      <c r="E43" s="571">
        <v>2</v>
      </c>
      <c r="F43" s="354">
        <v>3</v>
      </c>
      <c r="G43" s="573">
        <v>4</v>
      </c>
      <c r="H43" s="576">
        <v>5</v>
      </c>
      <c r="I43" s="576"/>
      <c r="J43" s="576"/>
      <c r="K43" s="573"/>
      <c r="L43" s="354"/>
      <c r="M43" s="754"/>
      <c r="N43" s="577">
        <f t="shared" si="1"/>
        <v>22</v>
      </c>
    </row>
    <row r="44" spans="1:14">
      <c r="A44" s="572" t="s">
        <v>342</v>
      </c>
      <c r="B44" s="571">
        <v>0</v>
      </c>
      <c r="C44" s="571">
        <v>0</v>
      </c>
      <c r="D44" s="571">
        <v>0</v>
      </c>
      <c r="E44" s="571">
        <v>0</v>
      </c>
      <c r="F44" s="354">
        <v>0</v>
      </c>
      <c r="G44" s="573">
        <v>0</v>
      </c>
      <c r="H44" s="576">
        <v>0</v>
      </c>
      <c r="I44" s="576"/>
      <c r="J44" s="576"/>
      <c r="K44" s="573"/>
      <c r="L44" s="354"/>
      <c r="M44" s="754"/>
      <c r="N44" s="577">
        <f t="shared" si="1"/>
        <v>0</v>
      </c>
    </row>
    <row r="45" spans="1:14">
      <c r="A45" s="572" t="s">
        <v>343</v>
      </c>
      <c r="B45" s="571">
        <v>0</v>
      </c>
      <c r="C45" s="571">
        <v>0</v>
      </c>
      <c r="D45" s="571">
        <v>1</v>
      </c>
      <c r="E45" s="571">
        <v>0</v>
      </c>
      <c r="F45" s="354">
        <v>0</v>
      </c>
      <c r="G45" s="573">
        <v>0</v>
      </c>
      <c r="H45" s="576">
        <v>0</v>
      </c>
      <c r="I45" s="576"/>
      <c r="J45" s="576"/>
      <c r="K45" s="573"/>
      <c r="L45" s="354"/>
      <c r="M45" s="754"/>
      <c r="N45" s="577">
        <f t="shared" si="1"/>
        <v>1</v>
      </c>
    </row>
    <row r="46" spans="1:14">
      <c r="A46" s="572" t="s">
        <v>344</v>
      </c>
      <c r="B46" s="571">
        <v>0</v>
      </c>
      <c r="C46" s="571">
        <v>0</v>
      </c>
      <c r="D46" s="571">
        <v>0</v>
      </c>
      <c r="E46" s="571">
        <v>0</v>
      </c>
      <c r="F46" s="354">
        <v>0</v>
      </c>
      <c r="G46" s="573">
        <v>0</v>
      </c>
      <c r="H46" s="576">
        <v>0</v>
      </c>
      <c r="I46" s="576"/>
      <c r="J46" s="576"/>
      <c r="K46" s="573"/>
      <c r="L46" s="354"/>
      <c r="M46" s="754"/>
      <c r="N46" s="577">
        <f t="shared" si="1"/>
        <v>0</v>
      </c>
    </row>
    <row r="47" spans="1:14">
      <c r="A47" s="572" t="s">
        <v>345</v>
      </c>
      <c r="B47" s="571">
        <v>0</v>
      </c>
      <c r="C47" s="571">
        <v>0</v>
      </c>
      <c r="D47" s="571">
        <v>0</v>
      </c>
      <c r="E47" s="571">
        <v>0</v>
      </c>
      <c r="F47" s="354">
        <v>0</v>
      </c>
      <c r="G47" s="573">
        <v>1</v>
      </c>
      <c r="H47" s="576">
        <v>0</v>
      </c>
      <c r="I47" s="576"/>
      <c r="J47" s="576"/>
      <c r="K47" s="573"/>
      <c r="L47" s="354"/>
      <c r="M47" s="754"/>
      <c r="N47" s="577">
        <f t="shared" si="1"/>
        <v>1</v>
      </c>
    </row>
    <row r="48" spans="1:14">
      <c r="A48" s="572" t="s">
        <v>346</v>
      </c>
      <c r="B48" s="571">
        <v>0</v>
      </c>
      <c r="C48" s="571">
        <v>0</v>
      </c>
      <c r="D48" s="571">
        <v>0</v>
      </c>
      <c r="E48" s="571">
        <v>1</v>
      </c>
      <c r="F48" s="354">
        <v>1</v>
      </c>
      <c r="G48" s="573">
        <v>0</v>
      </c>
      <c r="H48" s="576">
        <v>0</v>
      </c>
      <c r="I48" s="576"/>
      <c r="J48" s="576"/>
      <c r="K48" s="573"/>
      <c r="L48" s="354"/>
      <c r="M48" s="754"/>
      <c r="N48" s="577">
        <f t="shared" si="1"/>
        <v>2</v>
      </c>
    </row>
    <row r="49" spans="1:14">
      <c r="A49" s="572" t="s">
        <v>347</v>
      </c>
      <c r="B49" s="571">
        <v>1</v>
      </c>
      <c r="C49" s="571">
        <v>0</v>
      </c>
      <c r="D49" s="571">
        <v>0</v>
      </c>
      <c r="E49" s="571">
        <v>0</v>
      </c>
      <c r="F49" s="354">
        <v>0</v>
      </c>
      <c r="G49" s="573">
        <v>0</v>
      </c>
      <c r="H49" s="576">
        <v>0</v>
      </c>
      <c r="I49" s="576"/>
      <c r="J49" s="576"/>
      <c r="K49" s="573"/>
      <c r="L49" s="354"/>
      <c r="M49" s="754"/>
      <c r="N49" s="577">
        <f t="shared" si="1"/>
        <v>1</v>
      </c>
    </row>
    <row r="50" spans="1:14">
      <c r="A50" s="572" t="s">
        <v>348</v>
      </c>
      <c r="B50" s="571">
        <v>1</v>
      </c>
      <c r="C50" s="571">
        <v>0</v>
      </c>
      <c r="D50" s="571">
        <v>0</v>
      </c>
      <c r="E50" s="571">
        <v>0</v>
      </c>
      <c r="F50" s="354">
        <v>0</v>
      </c>
      <c r="G50" s="573">
        <v>0</v>
      </c>
      <c r="H50" s="576">
        <v>0</v>
      </c>
      <c r="I50" s="576"/>
      <c r="J50" s="576"/>
      <c r="K50" s="573"/>
      <c r="L50" s="354"/>
      <c r="M50" s="754"/>
      <c r="N50" s="577">
        <f t="shared" si="1"/>
        <v>1</v>
      </c>
    </row>
    <row r="51" spans="1:14">
      <c r="A51" s="572" t="s">
        <v>349</v>
      </c>
      <c r="B51" s="571">
        <v>0</v>
      </c>
      <c r="C51" s="571">
        <v>0</v>
      </c>
      <c r="D51" s="571">
        <v>0</v>
      </c>
      <c r="E51" s="571">
        <v>0</v>
      </c>
      <c r="F51" s="354">
        <v>0</v>
      </c>
      <c r="G51" s="573">
        <v>0</v>
      </c>
      <c r="H51" s="576">
        <v>0</v>
      </c>
      <c r="I51" s="576"/>
      <c r="J51" s="576"/>
      <c r="K51" s="573"/>
      <c r="L51" s="354"/>
      <c r="M51" s="754"/>
      <c r="N51" s="577">
        <f t="shared" si="1"/>
        <v>0</v>
      </c>
    </row>
    <row r="52" spans="1:14">
      <c r="A52" s="572" t="s">
        <v>350</v>
      </c>
      <c r="B52" s="571">
        <v>1</v>
      </c>
      <c r="C52" s="571">
        <v>2</v>
      </c>
      <c r="D52" s="571">
        <v>0</v>
      </c>
      <c r="E52" s="571">
        <v>0</v>
      </c>
      <c r="F52" s="354">
        <v>0</v>
      </c>
      <c r="G52" s="573">
        <v>0</v>
      </c>
      <c r="H52" s="576">
        <v>0</v>
      </c>
      <c r="I52" s="576"/>
      <c r="J52" s="576"/>
      <c r="K52" s="573"/>
      <c r="L52" s="354"/>
      <c r="M52" s="754"/>
      <c r="N52" s="577">
        <f t="shared" si="1"/>
        <v>3</v>
      </c>
    </row>
    <row r="53" spans="1:14">
      <c r="A53" s="572" t="s">
        <v>351</v>
      </c>
      <c r="B53" s="571">
        <v>0</v>
      </c>
      <c r="C53" s="571">
        <v>0</v>
      </c>
      <c r="D53" s="571">
        <v>0</v>
      </c>
      <c r="E53" s="571">
        <v>0</v>
      </c>
      <c r="F53" s="354">
        <v>0</v>
      </c>
      <c r="G53" s="573">
        <v>0</v>
      </c>
      <c r="H53" s="576">
        <v>0</v>
      </c>
      <c r="I53" s="576"/>
      <c r="J53" s="576"/>
      <c r="K53" s="573"/>
      <c r="L53" s="354"/>
      <c r="M53" s="754"/>
      <c r="N53" s="577">
        <f t="shared" si="1"/>
        <v>0</v>
      </c>
    </row>
    <row r="54" spans="1:14">
      <c r="A54" s="572" t="s">
        <v>352</v>
      </c>
      <c r="B54" s="571">
        <v>0</v>
      </c>
      <c r="C54" s="571">
        <v>0</v>
      </c>
      <c r="D54" s="571">
        <v>0</v>
      </c>
      <c r="E54" s="571">
        <v>0</v>
      </c>
      <c r="F54" s="354">
        <v>0</v>
      </c>
      <c r="G54" s="573">
        <v>0</v>
      </c>
      <c r="H54" s="576">
        <v>0</v>
      </c>
      <c r="I54" s="576"/>
      <c r="J54" s="576"/>
      <c r="K54" s="573"/>
      <c r="L54" s="354"/>
      <c r="M54" s="754"/>
      <c r="N54" s="577">
        <f t="shared" si="1"/>
        <v>0</v>
      </c>
    </row>
    <row r="55" spans="1:14">
      <c r="A55" s="572" t="s">
        <v>353</v>
      </c>
      <c r="B55" s="571">
        <v>0</v>
      </c>
      <c r="C55" s="571">
        <v>0</v>
      </c>
      <c r="D55" s="571">
        <v>0</v>
      </c>
      <c r="E55" s="571">
        <v>0</v>
      </c>
      <c r="F55" s="354">
        <v>0</v>
      </c>
      <c r="G55" s="573">
        <v>0</v>
      </c>
      <c r="H55" s="576">
        <v>0</v>
      </c>
      <c r="I55" s="576"/>
      <c r="J55" s="576"/>
      <c r="K55" s="573"/>
      <c r="L55" s="354"/>
      <c r="M55" s="754"/>
      <c r="N55" s="577">
        <f t="shared" si="1"/>
        <v>0</v>
      </c>
    </row>
    <row r="56" spans="1:14">
      <c r="A56" s="572" t="s">
        <v>354</v>
      </c>
      <c r="B56" s="571">
        <v>1</v>
      </c>
      <c r="C56" s="571">
        <v>4</v>
      </c>
      <c r="D56" s="571">
        <v>1</v>
      </c>
      <c r="E56" s="571">
        <v>0</v>
      </c>
      <c r="F56" s="354">
        <v>1</v>
      </c>
      <c r="G56" s="573">
        <v>0</v>
      </c>
      <c r="H56" s="576">
        <v>1</v>
      </c>
      <c r="I56" s="576"/>
      <c r="J56" s="576"/>
      <c r="K56" s="573"/>
      <c r="L56" s="354"/>
      <c r="M56" s="754"/>
      <c r="N56" s="577">
        <f t="shared" si="1"/>
        <v>8</v>
      </c>
    </row>
    <row r="57" spans="1:14">
      <c r="A57" s="572" t="s">
        <v>355</v>
      </c>
      <c r="B57" s="571">
        <v>0</v>
      </c>
      <c r="C57" s="571">
        <v>0</v>
      </c>
      <c r="D57" s="571">
        <v>0</v>
      </c>
      <c r="E57" s="571">
        <v>0</v>
      </c>
      <c r="F57" s="354">
        <v>0</v>
      </c>
      <c r="G57" s="573">
        <v>0</v>
      </c>
      <c r="H57" s="576">
        <v>1</v>
      </c>
      <c r="I57" s="576"/>
      <c r="J57" s="576"/>
      <c r="K57" s="573"/>
      <c r="L57" s="354"/>
      <c r="M57" s="754"/>
      <c r="N57" s="577">
        <f t="shared" si="1"/>
        <v>1</v>
      </c>
    </row>
    <row r="58" spans="1:14">
      <c r="A58" s="572" t="s">
        <v>356</v>
      </c>
      <c r="B58" s="571">
        <v>0</v>
      </c>
      <c r="C58" s="571">
        <v>0</v>
      </c>
      <c r="D58" s="571">
        <v>0</v>
      </c>
      <c r="E58" s="571">
        <v>0</v>
      </c>
      <c r="F58" s="354">
        <v>0</v>
      </c>
      <c r="G58" s="573">
        <v>0</v>
      </c>
      <c r="H58" s="576">
        <v>0</v>
      </c>
      <c r="I58" s="576"/>
      <c r="J58" s="576"/>
      <c r="K58" s="573"/>
      <c r="L58" s="354"/>
      <c r="M58" s="754"/>
      <c r="N58" s="577">
        <f t="shared" si="1"/>
        <v>0</v>
      </c>
    </row>
    <row r="59" spans="1:14">
      <c r="A59" s="572" t="s">
        <v>357</v>
      </c>
      <c r="B59" s="571">
        <v>0</v>
      </c>
      <c r="C59" s="571">
        <v>0</v>
      </c>
      <c r="D59" s="571">
        <v>0</v>
      </c>
      <c r="E59" s="571">
        <v>0</v>
      </c>
      <c r="F59" s="354">
        <v>0</v>
      </c>
      <c r="G59" s="573">
        <v>0</v>
      </c>
      <c r="H59" s="576">
        <v>0</v>
      </c>
      <c r="I59" s="576"/>
      <c r="J59" s="576"/>
      <c r="K59" s="573"/>
      <c r="L59" s="354"/>
      <c r="M59" s="754"/>
      <c r="N59" s="577">
        <f t="shared" si="1"/>
        <v>0</v>
      </c>
    </row>
    <row r="60" spans="1:14">
      <c r="A60" s="572" t="s">
        <v>444</v>
      </c>
      <c r="B60" s="571">
        <v>0</v>
      </c>
      <c r="C60" s="571">
        <v>0</v>
      </c>
      <c r="D60" s="571">
        <v>1</v>
      </c>
      <c r="E60" s="571">
        <v>0</v>
      </c>
      <c r="F60" s="354">
        <v>0</v>
      </c>
      <c r="G60" s="573">
        <v>0</v>
      </c>
      <c r="H60" s="576">
        <v>0</v>
      </c>
      <c r="I60" s="576"/>
      <c r="J60" s="576"/>
      <c r="K60" s="573"/>
      <c r="L60" s="354"/>
      <c r="M60" s="754"/>
      <c r="N60" s="577">
        <f t="shared" si="1"/>
        <v>1</v>
      </c>
    </row>
    <row r="61" spans="1:14">
      <c r="A61" s="572" t="s">
        <v>359</v>
      </c>
      <c r="B61" s="571">
        <v>1</v>
      </c>
      <c r="C61" s="571">
        <v>1</v>
      </c>
      <c r="D61" s="571">
        <v>1</v>
      </c>
      <c r="E61" s="571">
        <v>0</v>
      </c>
      <c r="F61" s="354">
        <v>1</v>
      </c>
      <c r="G61" s="573">
        <v>0</v>
      </c>
      <c r="H61" s="576">
        <v>1</v>
      </c>
      <c r="I61" s="576"/>
      <c r="J61" s="576"/>
      <c r="K61" s="573"/>
      <c r="L61" s="354"/>
      <c r="M61" s="754"/>
      <c r="N61" s="577">
        <f t="shared" si="1"/>
        <v>5</v>
      </c>
    </row>
    <row r="62" spans="1:14">
      <c r="A62" s="572" t="s">
        <v>360</v>
      </c>
      <c r="B62" s="571">
        <v>0</v>
      </c>
      <c r="C62" s="571">
        <v>0</v>
      </c>
      <c r="D62" s="571">
        <v>0</v>
      </c>
      <c r="E62" s="571">
        <v>0</v>
      </c>
      <c r="F62" s="354">
        <v>0</v>
      </c>
      <c r="G62" s="573">
        <v>1</v>
      </c>
      <c r="H62" s="576">
        <v>0</v>
      </c>
      <c r="I62" s="576"/>
      <c r="J62" s="576"/>
      <c r="K62" s="573"/>
      <c r="L62" s="354"/>
      <c r="M62" s="754"/>
      <c r="N62" s="577">
        <f t="shared" si="1"/>
        <v>1</v>
      </c>
    </row>
    <row r="63" spans="1:14">
      <c r="A63" s="572" t="s">
        <v>361</v>
      </c>
      <c r="B63" s="571">
        <v>0</v>
      </c>
      <c r="C63" s="571">
        <v>0</v>
      </c>
      <c r="D63" s="571">
        <v>0</v>
      </c>
      <c r="E63" s="571">
        <v>0</v>
      </c>
      <c r="F63" s="354">
        <v>0</v>
      </c>
      <c r="G63" s="573">
        <v>1</v>
      </c>
      <c r="H63" s="576">
        <v>0</v>
      </c>
      <c r="I63" s="576"/>
      <c r="J63" s="576"/>
      <c r="K63" s="573"/>
      <c r="L63" s="354"/>
      <c r="M63" s="754"/>
      <c r="N63" s="577">
        <f t="shared" si="1"/>
        <v>1</v>
      </c>
    </row>
    <row r="64" spans="1:14">
      <c r="A64" s="572" t="s">
        <v>362</v>
      </c>
      <c r="B64" s="571">
        <v>0</v>
      </c>
      <c r="C64" s="571">
        <v>0</v>
      </c>
      <c r="D64" s="571">
        <v>1</v>
      </c>
      <c r="E64" s="571">
        <v>0</v>
      </c>
      <c r="F64" s="354">
        <v>0</v>
      </c>
      <c r="G64" s="573">
        <v>0</v>
      </c>
      <c r="H64" s="576">
        <v>0</v>
      </c>
      <c r="I64" s="576"/>
      <c r="J64" s="576"/>
      <c r="K64" s="573"/>
      <c r="L64" s="354"/>
      <c r="M64" s="754"/>
      <c r="N64" s="577">
        <f t="shared" si="1"/>
        <v>1</v>
      </c>
    </row>
    <row r="65" spans="1:14">
      <c r="A65" s="572" t="s">
        <v>363</v>
      </c>
      <c r="B65" s="571">
        <v>0</v>
      </c>
      <c r="C65" s="571">
        <v>0</v>
      </c>
      <c r="D65" s="571">
        <v>0</v>
      </c>
      <c r="E65" s="571">
        <v>0</v>
      </c>
      <c r="F65" s="354">
        <v>0</v>
      </c>
      <c r="G65" s="573">
        <v>0</v>
      </c>
      <c r="H65" s="576">
        <v>0</v>
      </c>
      <c r="I65" s="576"/>
      <c r="J65" s="576"/>
      <c r="K65" s="573"/>
      <c r="L65" s="354"/>
      <c r="M65" s="754"/>
      <c r="N65" s="577">
        <f t="shared" si="1"/>
        <v>0</v>
      </c>
    </row>
    <row r="66" spans="1:14">
      <c r="A66" s="572" t="s">
        <v>364</v>
      </c>
      <c r="B66" s="571">
        <v>1</v>
      </c>
      <c r="C66" s="571">
        <v>1</v>
      </c>
      <c r="D66" s="571">
        <v>0</v>
      </c>
      <c r="E66" s="571">
        <v>1</v>
      </c>
      <c r="F66" s="354">
        <v>0</v>
      </c>
      <c r="G66" s="573">
        <v>0</v>
      </c>
      <c r="H66" s="576">
        <v>1</v>
      </c>
      <c r="I66" s="576"/>
      <c r="J66" s="576"/>
      <c r="K66" s="573"/>
      <c r="L66" s="354"/>
      <c r="M66" s="754"/>
      <c r="N66" s="577">
        <f t="shared" si="1"/>
        <v>4</v>
      </c>
    </row>
    <row r="67" spans="1:14">
      <c r="A67" s="572" t="s">
        <v>365</v>
      </c>
      <c r="B67" s="571">
        <v>0</v>
      </c>
      <c r="C67" s="571">
        <v>0</v>
      </c>
      <c r="D67" s="571">
        <v>0</v>
      </c>
      <c r="E67" s="571">
        <v>2</v>
      </c>
      <c r="F67" s="354">
        <v>0</v>
      </c>
      <c r="G67" s="573">
        <v>0</v>
      </c>
      <c r="H67" s="576">
        <v>1</v>
      </c>
      <c r="I67" s="576"/>
      <c r="J67" s="576"/>
      <c r="K67" s="573"/>
      <c r="L67" s="354"/>
      <c r="M67" s="754"/>
      <c r="N67" s="577">
        <f t="shared" si="1"/>
        <v>3</v>
      </c>
    </row>
    <row r="68" spans="1:14">
      <c r="A68" s="572" t="s">
        <v>366</v>
      </c>
      <c r="B68" s="571">
        <v>0</v>
      </c>
      <c r="C68" s="571">
        <v>0</v>
      </c>
      <c r="D68" s="571">
        <v>0</v>
      </c>
      <c r="E68" s="571">
        <v>0</v>
      </c>
      <c r="F68" s="354">
        <v>0</v>
      </c>
      <c r="G68" s="573">
        <v>0</v>
      </c>
      <c r="H68" s="576">
        <v>0</v>
      </c>
      <c r="I68" s="576"/>
      <c r="J68" s="576"/>
      <c r="K68" s="573"/>
      <c r="L68" s="354"/>
      <c r="M68" s="754"/>
      <c r="N68" s="577">
        <f t="shared" si="1"/>
        <v>0</v>
      </c>
    </row>
    <row r="69" spans="1:14">
      <c r="A69" s="572" t="s">
        <v>367</v>
      </c>
      <c r="B69" s="571">
        <v>0</v>
      </c>
      <c r="C69" s="571">
        <v>1</v>
      </c>
      <c r="D69" s="571">
        <v>0</v>
      </c>
      <c r="E69" s="571">
        <v>0</v>
      </c>
      <c r="F69" s="354">
        <v>0</v>
      </c>
      <c r="G69" s="573">
        <v>0</v>
      </c>
      <c r="H69" s="576">
        <v>0</v>
      </c>
      <c r="I69" s="576"/>
      <c r="J69" s="576"/>
      <c r="K69" s="573"/>
      <c r="L69" s="354"/>
      <c r="M69" s="754"/>
      <c r="N69" s="577">
        <f t="shared" ref="N69:N75" si="2">SUM(B69:M69)</f>
        <v>1</v>
      </c>
    </row>
    <row r="70" spans="1:14">
      <c r="A70" s="572" t="s">
        <v>368</v>
      </c>
      <c r="B70" s="571">
        <v>0</v>
      </c>
      <c r="C70" s="571">
        <v>0</v>
      </c>
      <c r="D70" s="571">
        <v>0</v>
      </c>
      <c r="E70" s="571">
        <v>0</v>
      </c>
      <c r="F70" s="354">
        <v>0</v>
      </c>
      <c r="G70" s="573">
        <v>0</v>
      </c>
      <c r="H70" s="576">
        <v>0</v>
      </c>
      <c r="I70" s="576"/>
      <c r="J70" s="576"/>
      <c r="K70" s="573"/>
      <c r="L70" s="354"/>
      <c r="M70" s="754"/>
      <c r="N70" s="577">
        <f t="shared" si="2"/>
        <v>0</v>
      </c>
    </row>
    <row r="71" spans="1:14">
      <c r="A71" s="572" t="s">
        <v>369</v>
      </c>
      <c r="B71" s="571">
        <v>0</v>
      </c>
      <c r="C71" s="571">
        <v>0</v>
      </c>
      <c r="D71" s="571">
        <v>0</v>
      </c>
      <c r="E71" s="571">
        <v>0</v>
      </c>
      <c r="F71" s="354">
        <v>0</v>
      </c>
      <c r="G71" s="573">
        <v>0</v>
      </c>
      <c r="H71" s="576">
        <v>0</v>
      </c>
      <c r="I71" s="576"/>
      <c r="J71" s="576"/>
      <c r="K71" s="573"/>
      <c r="L71" s="354"/>
      <c r="M71" s="754"/>
      <c r="N71" s="577">
        <f t="shared" si="2"/>
        <v>0</v>
      </c>
    </row>
    <row r="72" spans="1:14">
      <c r="A72" s="572" t="s">
        <v>370</v>
      </c>
      <c r="B72" s="571">
        <v>0</v>
      </c>
      <c r="C72" s="571">
        <v>0</v>
      </c>
      <c r="D72" s="571">
        <v>1</v>
      </c>
      <c r="E72" s="571">
        <v>0</v>
      </c>
      <c r="F72" s="354">
        <v>0</v>
      </c>
      <c r="G72" s="573">
        <v>1</v>
      </c>
      <c r="H72" s="576">
        <v>1</v>
      </c>
      <c r="I72" s="576"/>
      <c r="J72" s="576"/>
      <c r="K72" s="573"/>
      <c r="L72" s="354"/>
      <c r="M72" s="754"/>
      <c r="N72" s="577">
        <f t="shared" si="2"/>
        <v>3</v>
      </c>
    </row>
    <row r="73" spans="1:14">
      <c r="A73" s="572" t="s">
        <v>371</v>
      </c>
      <c r="B73" s="571">
        <v>1</v>
      </c>
      <c r="C73" s="571">
        <v>0</v>
      </c>
      <c r="D73" s="571">
        <v>1</v>
      </c>
      <c r="E73" s="571">
        <v>0</v>
      </c>
      <c r="F73" s="354">
        <v>0</v>
      </c>
      <c r="G73" s="573">
        <v>1</v>
      </c>
      <c r="H73" s="576">
        <v>0</v>
      </c>
      <c r="I73" s="576"/>
      <c r="J73" s="576"/>
      <c r="K73" s="573"/>
      <c r="L73" s="354"/>
      <c r="M73" s="754"/>
      <c r="N73" s="577">
        <f t="shared" si="2"/>
        <v>3</v>
      </c>
    </row>
    <row r="74" spans="1:14">
      <c r="A74" s="572" t="s">
        <v>372</v>
      </c>
      <c r="B74" s="571">
        <v>0</v>
      </c>
      <c r="C74" s="571">
        <v>0</v>
      </c>
      <c r="D74" s="571">
        <v>0</v>
      </c>
      <c r="E74" s="571">
        <v>0</v>
      </c>
      <c r="F74" s="354">
        <v>0</v>
      </c>
      <c r="G74" s="573">
        <v>0</v>
      </c>
      <c r="H74" s="576">
        <v>1</v>
      </c>
      <c r="I74" s="576"/>
      <c r="J74" s="576"/>
      <c r="K74" s="573"/>
      <c r="L74" s="354"/>
      <c r="M74" s="754"/>
      <c r="N74" s="577">
        <f t="shared" si="2"/>
        <v>1</v>
      </c>
    </row>
    <row r="75" spans="1:14" ht="15.75" thickBot="1">
      <c r="A75" s="586" t="s">
        <v>373</v>
      </c>
      <c r="B75" s="593">
        <v>1</v>
      </c>
      <c r="C75" s="593">
        <v>1</v>
      </c>
      <c r="D75" s="593">
        <v>0</v>
      </c>
      <c r="E75" s="593">
        <v>0</v>
      </c>
      <c r="F75" s="354">
        <v>1</v>
      </c>
      <c r="G75" s="594">
        <v>0</v>
      </c>
      <c r="H75" s="626">
        <v>0</v>
      </c>
      <c r="I75" s="626"/>
      <c r="J75" s="576"/>
      <c r="K75" s="594"/>
      <c r="L75" s="354"/>
      <c r="M75" s="72"/>
      <c r="N75" s="577">
        <f t="shared" si="2"/>
        <v>3</v>
      </c>
    </row>
    <row r="76" spans="1:14" ht="15.75" thickBot="1">
      <c r="A76" s="583" t="s">
        <v>33</v>
      </c>
      <c r="B76" s="595">
        <f t="shared" ref="B76:N76" si="3">SUM(B4:B75)</f>
        <v>219</v>
      </c>
      <c r="C76" s="595">
        <f t="shared" si="3"/>
        <v>213</v>
      </c>
      <c r="D76" s="595">
        <f t="shared" si="3"/>
        <v>181</v>
      </c>
      <c r="E76" s="595">
        <f t="shared" si="3"/>
        <v>291</v>
      </c>
      <c r="F76" s="596">
        <f t="shared" si="3"/>
        <v>267</v>
      </c>
      <c r="G76" s="597">
        <f t="shared" si="3"/>
        <v>196</v>
      </c>
      <c r="H76" s="597">
        <f t="shared" si="3"/>
        <v>220</v>
      </c>
      <c r="I76" s="597">
        <f t="shared" si="3"/>
        <v>0</v>
      </c>
      <c r="J76" s="597">
        <f t="shared" si="3"/>
        <v>0</v>
      </c>
      <c r="K76" s="683">
        <f t="shared" si="3"/>
        <v>0</v>
      </c>
      <c r="L76" s="683">
        <f t="shared" si="3"/>
        <v>0</v>
      </c>
      <c r="M76" s="683">
        <f t="shared" si="3"/>
        <v>0</v>
      </c>
      <c r="N76" s="597">
        <f t="shared" si="3"/>
        <v>1587</v>
      </c>
    </row>
    <row r="78" spans="1:14">
      <c r="A78" s="1116" t="s">
        <v>448</v>
      </c>
      <c r="B78" s="1116"/>
      <c r="C78" s="1116"/>
      <c r="D78" s="1116"/>
      <c r="E78" s="1116"/>
    </row>
    <row r="79" spans="1:14">
      <c r="A79" s="1116"/>
      <c r="B79" s="1116"/>
      <c r="C79" s="1116"/>
      <c r="D79" s="1116"/>
      <c r="E79" s="1116"/>
    </row>
    <row r="80" spans="1:14">
      <c r="A80" s="1116"/>
      <c r="B80" s="1116"/>
      <c r="C80" s="1116"/>
      <c r="D80" s="1116"/>
      <c r="E80" s="1116"/>
    </row>
    <row r="81" spans="1:5">
      <c r="A81" s="1116"/>
      <c r="B81" s="1116"/>
      <c r="C81" s="1116"/>
      <c r="D81" s="1116"/>
      <c r="E81" s="1116"/>
    </row>
    <row r="82" spans="1:5">
      <c r="A82" s="1116"/>
      <c r="B82" s="1116"/>
      <c r="C82" s="1116"/>
      <c r="D82" s="1116"/>
      <c r="E82" s="1116"/>
    </row>
  </sheetData>
  <mergeCells count="1">
    <mergeCell ref="A78:E8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80"/>
  <sheetViews>
    <sheetView zoomScale="80" zoomScaleNormal="80" workbookViewId="0"/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89" bestFit="1" customWidth="1"/>
    <col min="14" max="14" width="8.140625" style="195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7109375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0" bestFit="1" customWidth="1"/>
    <col min="55" max="55" width="9.140625" customWidth="1"/>
  </cols>
  <sheetData>
    <row r="1" spans="1:35">
      <c r="A1" s="73" t="s">
        <v>3</v>
      </c>
    </row>
    <row r="2" spans="1:35">
      <c r="A2" s="1" t="s">
        <v>4</v>
      </c>
      <c r="AI2" s="335" t="s">
        <v>466</v>
      </c>
    </row>
    <row r="3" spans="1:35" ht="15.75" thickBot="1">
      <c r="AI3" s="335" t="s">
        <v>467</v>
      </c>
    </row>
    <row r="4" spans="1:35" ht="15.75" thickBot="1">
      <c r="A4" s="1118" t="s">
        <v>468</v>
      </c>
      <c r="B4" s="1119"/>
      <c r="C4" s="1118"/>
      <c r="AI4" s="335" t="s">
        <v>469</v>
      </c>
    </row>
    <row r="5" spans="1:35" ht="15.75" thickBot="1">
      <c r="A5" s="518" t="s">
        <v>5</v>
      </c>
      <c r="B5" s="517" t="s">
        <v>6</v>
      </c>
      <c r="C5" s="421" t="s">
        <v>7</v>
      </c>
      <c r="AI5" s="335" t="s">
        <v>470</v>
      </c>
    </row>
    <row r="6" spans="1:35">
      <c r="A6" s="926">
        <v>45658</v>
      </c>
      <c r="B6" s="927">
        <v>590</v>
      </c>
      <c r="C6" s="928">
        <f>((B6-357)/357)*100</f>
        <v>65.266106442577026</v>
      </c>
      <c r="AI6" s="335" t="s">
        <v>471</v>
      </c>
    </row>
    <row r="7" spans="1:35">
      <c r="A7" s="926">
        <v>45689</v>
      </c>
      <c r="B7" s="929">
        <v>610</v>
      </c>
      <c r="C7" s="928">
        <f t="shared" ref="C7:C12" si="0">((B7-B6)/B6)*100</f>
        <v>3.3898305084745761</v>
      </c>
    </row>
    <row r="8" spans="1:35">
      <c r="A8" s="926">
        <v>45717</v>
      </c>
      <c r="B8" s="929">
        <v>650</v>
      </c>
      <c r="C8" s="928">
        <f t="shared" si="0"/>
        <v>6.557377049180328</v>
      </c>
    </row>
    <row r="9" spans="1:35">
      <c r="A9" s="926">
        <v>45748</v>
      </c>
      <c r="B9" s="929">
        <v>776</v>
      </c>
      <c r="C9" s="928">
        <f t="shared" si="0"/>
        <v>19.384615384615383</v>
      </c>
    </row>
    <row r="10" spans="1:35">
      <c r="A10" s="926">
        <v>45778</v>
      </c>
      <c r="B10" s="929">
        <v>600</v>
      </c>
      <c r="C10" s="928">
        <f t="shared" si="0"/>
        <v>-22.680412371134022</v>
      </c>
    </row>
    <row r="11" spans="1:35">
      <c r="A11" s="926">
        <v>45809</v>
      </c>
      <c r="B11" s="929">
        <v>554</v>
      </c>
      <c r="C11" s="928">
        <f t="shared" si="0"/>
        <v>-7.6666666666666661</v>
      </c>
    </row>
    <row r="12" spans="1:35">
      <c r="A12" s="926">
        <v>45839</v>
      </c>
      <c r="B12" s="929">
        <v>687</v>
      </c>
      <c r="C12" s="928">
        <f t="shared" si="0"/>
        <v>24.007220216606498</v>
      </c>
    </row>
    <row r="13" spans="1:35">
      <c r="A13" s="926">
        <v>45870</v>
      </c>
      <c r="B13" s="929"/>
      <c r="C13" s="930"/>
    </row>
    <row r="14" spans="1:35">
      <c r="A14" s="926">
        <v>45901</v>
      </c>
      <c r="B14" s="929"/>
      <c r="C14" s="930"/>
    </row>
    <row r="15" spans="1:35">
      <c r="A15" s="926">
        <v>45931</v>
      </c>
      <c r="B15" s="929"/>
      <c r="C15" s="930"/>
    </row>
    <row r="16" spans="1:35">
      <c r="A16" s="926">
        <v>45962</v>
      </c>
      <c r="B16" s="931"/>
      <c r="C16" s="930"/>
    </row>
    <row r="17" spans="1:41" ht="15.75" thickBot="1">
      <c r="A17" s="926">
        <v>45992</v>
      </c>
      <c r="B17" s="932"/>
      <c r="C17" s="933"/>
    </row>
    <row r="18" spans="1:41" ht="15.75" thickBot="1">
      <c r="A18" s="521" t="s">
        <v>8</v>
      </c>
      <c r="B18" s="519">
        <f>SUM(B6:B17)</f>
        <v>4467</v>
      </c>
      <c r="C18"/>
    </row>
    <row r="19" spans="1:41" ht="15.75" thickBot="1">
      <c r="A19" s="520" t="s">
        <v>9</v>
      </c>
      <c r="B19" s="197">
        <f>AVERAGE(B6:B17)</f>
        <v>638.14285714285711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198" t="s">
        <v>472</v>
      </c>
      <c r="B21" s="199">
        <v>45992</v>
      </c>
      <c r="C21" s="199">
        <v>45962</v>
      </c>
      <c r="D21" s="199">
        <v>45931</v>
      </c>
      <c r="E21" s="199">
        <v>45901</v>
      </c>
      <c r="F21" s="199">
        <v>45870</v>
      </c>
      <c r="G21" s="199">
        <v>45839</v>
      </c>
      <c r="H21" s="199">
        <v>45809</v>
      </c>
      <c r="I21" s="199">
        <v>45778</v>
      </c>
      <c r="J21" s="199">
        <v>45748</v>
      </c>
      <c r="K21" s="199">
        <v>45717</v>
      </c>
      <c r="L21" s="199">
        <v>45689</v>
      </c>
      <c r="M21" s="199">
        <v>45658</v>
      </c>
      <c r="N21" s="199" t="s">
        <v>8</v>
      </c>
      <c r="O21" s="200" t="s">
        <v>9</v>
      </c>
      <c r="P21" s="201" t="s">
        <v>11</v>
      </c>
      <c r="Q21" s="202"/>
      <c r="S21" s="1119" t="s">
        <v>473</v>
      </c>
      <c r="T21" s="1119"/>
      <c r="U21" s="1119"/>
      <c r="V21" s="1119"/>
      <c r="W21" s="1119"/>
      <c r="X21" s="1119"/>
      <c r="Y21" s="1119"/>
      <c r="Z21" s="1119"/>
      <c r="AA21" s="1119"/>
      <c r="AB21" s="1119"/>
      <c r="AC21" s="1119"/>
      <c r="AD21" s="1119"/>
      <c r="AE21" s="1119"/>
      <c r="AF21" s="1119"/>
      <c r="AG21" s="1119"/>
      <c r="AH21" s="203">
        <v>12</v>
      </c>
      <c r="AI21" s="203">
        <v>7</v>
      </c>
      <c r="AJ21" s="203">
        <v>11</v>
      </c>
      <c r="AK21" s="203">
        <v>7</v>
      </c>
      <c r="AL21" s="203">
        <v>2</v>
      </c>
      <c r="AM21" s="203">
        <v>10</v>
      </c>
      <c r="AN21" s="203">
        <v>7</v>
      </c>
      <c r="AO21" s="90"/>
    </row>
    <row r="22" spans="1:41" customFormat="1" ht="34.5" customHeight="1" thickBot="1">
      <c r="A22" s="1005" t="s">
        <v>474</v>
      </c>
      <c r="B22" s="204"/>
      <c r="C22" s="205"/>
      <c r="D22" s="205"/>
      <c r="E22" s="205"/>
      <c r="F22" s="205"/>
      <c r="G22" s="205">
        <v>1</v>
      </c>
      <c r="H22" s="205">
        <v>0</v>
      </c>
      <c r="I22" s="205">
        <v>0</v>
      </c>
      <c r="J22" s="206">
        <v>0</v>
      </c>
      <c r="K22" s="207">
        <v>0</v>
      </c>
      <c r="L22" s="206">
        <v>0</v>
      </c>
      <c r="M22" s="208">
        <v>0</v>
      </c>
      <c r="N22" s="209">
        <f>SUM(B22:M22)</f>
        <v>1</v>
      </c>
      <c r="O22" s="210">
        <f>AVERAGE(B22:M22)</f>
        <v>0.14285714285714285</v>
      </c>
      <c r="P22" s="211">
        <f>(N22/N102)*100</f>
        <v>2.2386389075442131E-2</v>
      </c>
      <c r="Q22" s="212"/>
      <c r="R22" s="112"/>
      <c r="S22" s="213"/>
      <c r="T22" s="214">
        <v>45992</v>
      </c>
      <c r="U22" s="214">
        <v>45962</v>
      </c>
      <c r="V22" s="214">
        <v>45931</v>
      </c>
      <c r="W22" s="214">
        <v>45901</v>
      </c>
      <c r="X22" s="214">
        <v>45870</v>
      </c>
      <c r="Y22" s="214">
        <v>45839</v>
      </c>
      <c r="Z22" s="214">
        <v>45809</v>
      </c>
      <c r="AA22" s="214">
        <v>45778</v>
      </c>
      <c r="AB22" s="214">
        <v>45748</v>
      </c>
      <c r="AC22" s="214">
        <v>45717</v>
      </c>
      <c r="AD22" s="214">
        <v>45689</v>
      </c>
      <c r="AE22" s="215">
        <v>45658</v>
      </c>
      <c r="AF22" s="481" t="s">
        <v>8</v>
      </c>
      <c r="AG22" s="482" t="s">
        <v>9</v>
      </c>
      <c r="AH22" s="203">
        <v>84</v>
      </c>
      <c r="AI22" s="203">
        <v>49</v>
      </c>
      <c r="AJ22" s="203">
        <v>90</v>
      </c>
      <c r="AK22" s="203">
        <v>117</v>
      </c>
      <c r="AL22" s="203">
        <v>58</v>
      </c>
      <c r="AM22" s="203">
        <v>49</v>
      </c>
      <c r="AN22" s="203">
        <v>22</v>
      </c>
      <c r="AO22" s="90"/>
    </row>
    <row r="23" spans="1:41" customFormat="1" ht="24.95" customHeight="1" thickBot="1">
      <c r="A23" s="1006" t="s">
        <v>475</v>
      </c>
      <c r="B23" s="204"/>
      <c r="C23" s="205"/>
      <c r="D23" s="205"/>
      <c r="E23" s="205"/>
      <c r="F23" s="205"/>
      <c r="G23" s="205">
        <v>0</v>
      </c>
      <c r="H23" s="205">
        <v>0</v>
      </c>
      <c r="I23" s="205">
        <v>0</v>
      </c>
      <c r="J23" s="216">
        <v>0</v>
      </c>
      <c r="K23" s="217">
        <v>0</v>
      </c>
      <c r="L23" s="216">
        <v>0</v>
      </c>
      <c r="M23" s="208">
        <v>0</v>
      </c>
      <c r="N23" s="209">
        <f t="shared" ref="N23:N54" si="1">SUM(B23:M23)</f>
        <v>0</v>
      </c>
      <c r="O23" s="210">
        <f t="shared" ref="O23:O54" si="2">AVERAGE(B23:M23)</f>
        <v>0</v>
      </c>
      <c r="P23" s="211">
        <f>(N23/N102)*100</f>
        <v>0</v>
      </c>
      <c r="Q23" s="212"/>
      <c r="R23" s="112"/>
      <c r="S23" s="1120" t="s">
        <v>476</v>
      </c>
      <c r="T23" s="1120"/>
      <c r="U23" s="1120"/>
      <c r="V23" s="1120"/>
      <c r="W23" s="1120"/>
      <c r="X23" s="1120"/>
      <c r="Y23" s="1120"/>
      <c r="Z23" s="1120"/>
      <c r="AA23" s="1120"/>
      <c r="AB23" s="1120"/>
      <c r="AC23" s="1120"/>
      <c r="AD23" s="1120"/>
      <c r="AE23" s="1120"/>
      <c r="AF23" s="483"/>
      <c r="AG23" s="484"/>
      <c r="AH23" s="90"/>
      <c r="AI23" s="90"/>
      <c r="AJ23" s="90"/>
      <c r="AK23" s="90"/>
      <c r="AL23" s="90"/>
      <c r="AM23" s="90"/>
      <c r="AN23" s="90"/>
      <c r="AO23" s="90"/>
    </row>
    <row r="24" spans="1:41" customFormat="1" ht="24.95" customHeight="1" thickBot="1">
      <c r="A24" s="1006" t="s">
        <v>313</v>
      </c>
      <c r="B24" s="219"/>
      <c r="C24" s="220"/>
      <c r="D24" s="220"/>
      <c r="E24" s="220"/>
      <c r="F24" s="220"/>
      <c r="G24" s="205">
        <v>5</v>
      </c>
      <c r="H24" s="220">
        <v>3</v>
      </c>
      <c r="I24" s="220">
        <v>3</v>
      </c>
      <c r="J24" s="216">
        <v>5</v>
      </c>
      <c r="K24" s="221">
        <v>11</v>
      </c>
      <c r="L24" s="216">
        <v>4</v>
      </c>
      <c r="M24" s="222">
        <v>11</v>
      </c>
      <c r="N24" s="223">
        <f t="shared" si="1"/>
        <v>42</v>
      </c>
      <c r="O24" s="224">
        <f t="shared" si="2"/>
        <v>6</v>
      </c>
      <c r="P24" s="225">
        <f t="shared" ref="P24:P55" si="3">(N24/$N$102)*100</f>
        <v>0.94022834116856946</v>
      </c>
      <c r="Q24" s="212"/>
      <c r="R24" s="112"/>
      <c r="S24" s="226" t="s">
        <v>8</v>
      </c>
      <c r="T24" s="227"/>
      <c r="U24" s="227"/>
      <c r="V24" s="227"/>
      <c r="W24" s="227"/>
      <c r="X24" s="227"/>
      <c r="Y24" s="227">
        <v>687</v>
      </c>
      <c r="Z24" s="227">
        <v>554</v>
      </c>
      <c r="AA24" s="227">
        <v>600</v>
      </c>
      <c r="AB24" s="227">
        <v>776</v>
      </c>
      <c r="AC24" s="227">
        <v>650</v>
      </c>
      <c r="AD24" s="227">
        <v>610</v>
      </c>
      <c r="AE24" s="228">
        <v>590</v>
      </c>
      <c r="AF24" s="485">
        <f>SUM(T24:AE24)</f>
        <v>4467</v>
      </c>
      <c r="AG24" s="486">
        <f>AVERAGE(T24:AE24)</f>
        <v>638.14285714285711</v>
      </c>
      <c r="AH24" s="90"/>
      <c r="AI24" s="90"/>
      <c r="AJ24" s="90"/>
      <c r="AK24" s="90"/>
      <c r="AL24" s="90"/>
      <c r="AM24" s="90"/>
      <c r="AN24" s="90"/>
      <c r="AO24" s="90"/>
    </row>
    <row r="25" spans="1:41" customFormat="1" ht="24.95" customHeight="1">
      <c r="A25" s="1006" t="s">
        <v>477</v>
      </c>
      <c r="B25" s="219"/>
      <c r="C25" s="220"/>
      <c r="D25" s="220"/>
      <c r="E25" s="220"/>
      <c r="F25" s="220"/>
      <c r="G25" s="205">
        <v>74</v>
      </c>
      <c r="H25" s="220">
        <v>45</v>
      </c>
      <c r="I25" s="220">
        <v>53</v>
      </c>
      <c r="J25" s="216">
        <v>51</v>
      </c>
      <c r="K25" s="221">
        <v>57</v>
      </c>
      <c r="L25" s="216">
        <v>68</v>
      </c>
      <c r="M25" s="222">
        <v>69</v>
      </c>
      <c r="N25" s="223">
        <f t="shared" si="1"/>
        <v>417</v>
      </c>
      <c r="O25" s="224">
        <f t="shared" si="2"/>
        <v>59.571428571428569</v>
      </c>
      <c r="P25" s="225">
        <f t="shared" si="3"/>
        <v>9.3351242444593687</v>
      </c>
      <c r="Q25" s="212"/>
      <c r="R25" s="112"/>
      <c r="S25" s="229"/>
      <c r="T25" s="230"/>
      <c r="U25" s="230"/>
      <c r="V25" s="230"/>
      <c r="W25" s="230"/>
      <c r="X25" s="230"/>
      <c r="Y25" s="231"/>
      <c r="Z25" s="232"/>
      <c r="AA25" s="230"/>
      <c r="AB25" s="230"/>
      <c r="AC25" s="230"/>
      <c r="AD25" s="230" t="s">
        <v>478</v>
      </c>
      <c r="AE25" s="231"/>
      <c r="AF25" s="487"/>
      <c r="AG25" s="488"/>
      <c r="AH25" s="233"/>
      <c r="AI25" s="90"/>
      <c r="AJ25" s="90"/>
      <c r="AK25" s="90"/>
      <c r="AL25" s="90"/>
      <c r="AM25" s="90"/>
      <c r="AN25" s="90"/>
      <c r="AO25" s="90"/>
    </row>
    <row r="26" spans="1:41" customFormat="1" ht="24.95" customHeight="1" thickBot="1">
      <c r="A26" s="1006" t="s">
        <v>479</v>
      </c>
      <c r="B26" s="219"/>
      <c r="C26" s="220"/>
      <c r="D26" s="220"/>
      <c r="E26" s="220"/>
      <c r="F26" s="220"/>
      <c r="G26" s="205">
        <v>8</v>
      </c>
      <c r="H26" s="220">
        <v>7</v>
      </c>
      <c r="I26" s="220">
        <v>6</v>
      </c>
      <c r="J26" s="216">
        <v>4</v>
      </c>
      <c r="K26" s="221">
        <v>4</v>
      </c>
      <c r="L26" s="216">
        <v>7</v>
      </c>
      <c r="M26" s="222">
        <v>8</v>
      </c>
      <c r="N26" s="223">
        <f t="shared" si="1"/>
        <v>44</v>
      </c>
      <c r="O26" s="224">
        <f t="shared" si="2"/>
        <v>6.2857142857142856</v>
      </c>
      <c r="P26" s="225">
        <f t="shared" si="3"/>
        <v>0.98500111931945378</v>
      </c>
      <c r="Q26" s="212"/>
      <c r="R26" s="112"/>
      <c r="S26" s="1121" t="s">
        <v>466</v>
      </c>
      <c r="T26" s="1121"/>
      <c r="U26" s="1121"/>
      <c r="V26" s="1121"/>
      <c r="W26" s="1121"/>
      <c r="X26" s="1121"/>
      <c r="Y26" s="1121"/>
      <c r="Z26" s="1121"/>
      <c r="AA26" s="1121"/>
      <c r="AB26" s="1121"/>
      <c r="AC26" s="1121"/>
      <c r="AD26" s="1121"/>
      <c r="AE26" s="1121"/>
      <c r="AF26" s="489"/>
      <c r="AG26" s="490"/>
      <c r="AH26" s="233"/>
      <c r="AI26" s="90"/>
      <c r="AJ26" s="90"/>
      <c r="AK26" s="90"/>
      <c r="AL26" s="90"/>
      <c r="AM26" s="90"/>
      <c r="AN26" s="90"/>
      <c r="AO26" s="90"/>
    </row>
    <row r="27" spans="1:41" customFormat="1" ht="24.95" customHeight="1" thickBot="1">
      <c r="A27" s="1006" t="s">
        <v>480</v>
      </c>
      <c r="B27" s="219"/>
      <c r="C27" s="220"/>
      <c r="D27" s="220"/>
      <c r="E27" s="220"/>
      <c r="F27" s="220"/>
      <c r="G27" s="205">
        <v>12</v>
      </c>
      <c r="H27" s="220">
        <v>14</v>
      </c>
      <c r="I27" s="220">
        <v>14</v>
      </c>
      <c r="J27" s="216">
        <v>7</v>
      </c>
      <c r="K27" s="221">
        <v>12</v>
      </c>
      <c r="L27" s="216">
        <v>13</v>
      </c>
      <c r="M27" s="222">
        <v>21</v>
      </c>
      <c r="N27" s="223">
        <f t="shared" si="1"/>
        <v>93</v>
      </c>
      <c r="O27" s="224">
        <f t="shared" si="2"/>
        <v>13.285714285714286</v>
      </c>
      <c r="P27" s="225">
        <f t="shared" si="3"/>
        <v>2.0819341840161183</v>
      </c>
      <c r="Q27" s="212"/>
      <c r="R27" s="112"/>
      <c r="S27" s="234" t="s">
        <v>481</v>
      </c>
      <c r="T27" s="235">
        <f t="shared" ref="T27:AC27" si="4">SUM(T28:T29)</f>
        <v>0</v>
      </c>
      <c r="U27" s="236">
        <f t="shared" si="4"/>
        <v>0</v>
      </c>
      <c r="V27" s="236">
        <f t="shared" si="4"/>
        <v>0</v>
      </c>
      <c r="W27" s="236">
        <f t="shared" si="4"/>
        <v>0</v>
      </c>
      <c r="X27" s="236">
        <f t="shared" si="4"/>
        <v>0</v>
      </c>
      <c r="Y27" s="236">
        <f t="shared" si="4"/>
        <v>587</v>
      </c>
      <c r="Z27" s="236">
        <f t="shared" si="4"/>
        <v>544</v>
      </c>
      <c r="AA27" s="236">
        <f t="shared" si="4"/>
        <v>643</v>
      </c>
      <c r="AB27" s="236">
        <f t="shared" si="4"/>
        <v>602</v>
      </c>
      <c r="AC27" s="236">
        <f t="shared" si="4"/>
        <v>584</v>
      </c>
      <c r="AD27" s="236">
        <f>SUM(AD28:AD29)</f>
        <v>527</v>
      </c>
      <c r="AE27" s="236">
        <f>SUM(AE28:AE29)</f>
        <v>409</v>
      </c>
      <c r="AF27" s="491">
        <f>SUM(T27:AE27)</f>
        <v>3896</v>
      </c>
      <c r="AG27" s="486">
        <f>SUM(AG28:AG29)</f>
        <v>556.57142857142856</v>
      </c>
      <c r="AH27" s="233"/>
      <c r="AI27" s="90"/>
      <c r="AJ27" s="90"/>
      <c r="AK27" s="90"/>
      <c r="AL27" s="90"/>
      <c r="AM27" s="90"/>
      <c r="AN27" s="90"/>
      <c r="AO27" s="90"/>
    </row>
    <row r="28" spans="1:41" customFormat="1" ht="24.95" customHeight="1">
      <c r="A28" s="1006" t="s">
        <v>482</v>
      </c>
      <c r="B28" s="219"/>
      <c r="C28" s="220"/>
      <c r="D28" s="220"/>
      <c r="E28" s="220"/>
      <c r="F28" s="220"/>
      <c r="G28" s="205">
        <v>0</v>
      </c>
      <c r="H28" s="220">
        <v>1</v>
      </c>
      <c r="I28" s="220">
        <v>0</v>
      </c>
      <c r="J28" s="216">
        <v>0</v>
      </c>
      <c r="K28" s="221">
        <v>1</v>
      </c>
      <c r="L28" s="216">
        <v>0</v>
      </c>
      <c r="M28" s="222">
        <v>1</v>
      </c>
      <c r="N28" s="223">
        <f t="shared" si="1"/>
        <v>3</v>
      </c>
      <c r="O28" s="224">
        <f t="shared" si="2"/>
        <v>0.42857142857142855</v>
      </c>
      <c r="P28" s="225">
        <f t="shared" si="3"/>
        <v>6.7159167226326394E-2</v>
      </c>
      <c r="Q28" s="212"/>
      <c r="R28" s="112"/>
      <c r="S28" s="237" t="s">
        <v>483</v>
      </c>
      <c r="T28" s="238"/>
      <c r="U28" s="239"/>
      <c r="V28" s="239"/>
      <c r="W28" s="239"/>
      <c r="X28" s="239"/>
      <c r="Y28" s="239">
        <v>447</v>
      </c>
      <c r="Z28" s="239">
        <v>455</v>
      </c>
      <c r="AA28" s="239">
        <v>517</v>
      </c>
      <c r="AB28" s="239">
        <v>480</v>
      </c>
      <c r="AC28" s="240">
        <v>465</v>
      </c>
      <c r="AD28" s="240">
        <v>408</v>
      </c>
      <c r="AE28" s="241">
        <v>322</v>
      </c>
      <c r="AF28" s="492">
        <f>SUM(T28:AE28)</f>
        <v>3094</v>
      </c>
      <c r="AG28" s="493">
        <f>AVERAGE(T28:AE28)</f>
        <v>442</v>
      </c>
      <c r="AH28" s="233"/>
      <c r="AI28" s="90"/>
      <c r="AJ28" s="90"/>
      <c r="AK28" s="90"/>
      <c r="AL28" s="90"/>
      <c r="AM28" s="90"/>
      <c r="AN28" s="90"/>
      <c r="AO28" s="90"/>
    </row>
    <row r="29" spans="1:41" customFormat="1" ht="24.95" customHeight="1" thickBot="1">
      <c r="A29" s="1006" t="s">
        <v>484</v>
      </c>
      <c r="B29" s="219"/>
      <c r="C29" s="220"/>
      <c r="D29" s="220"/>
      <c r="E29" s="220"/>
      <c r="F29" s="220"/>
      <c r="G29" s="205">
        <v>0</v>
      </c>
      <c r="H29" s="220">
        <v>0</v>
      </c>
      <c r="I29" s="220">
        <v>0</v>
      </c>
      <c r="J29" s="216">
        <v>0</v>
      </c>
      <c r="K29" s="221">
        <v>0</v>
      </c>
      <c r="L29" s="216">
        <v>1</v>
      </c>
      <c r="M29" s="222">
        <v>1</v>
      </c>
      <c r="N29" s="223">
        <f t="shared" si="1"/>
        <v>2</v>
      </c>
      <c r="O29" s="224">
        <f t="shared" si="2"/>
        <v>0.2857142857142857</v>
      </c>
      <c r="P29" s="225">
        <f t="shared" si="3"/>
        <v>4.4772778150884263E-2</v>
      </c>
      <c r="Q29" s="212"/>
      <c r="R29" s="112"/>
      <c r="S29" s="242" t="s">
        <v>485</v>
      </c>
      <c r="T29" s="243"/>
      <c r="U29" s="244"/>
      <c r="V29" s="244"/>
      <c r="W29" s="244"/>
      <c r="X29" s="244"/>
      <c r="Y29" s="244">
        <v>140</v>
      </c>
      <c r="Z29" s="244">
        <v>89</v>
      </c>
      <c r="AA29" s="244">
        <v>126</v>
      </c>
      <c r="AB29" s="244">
        <v>122</v>
      </c>
      <c r="AC29" s="245">
        <v>119</v>
      </c>
      <c r="AD29" s="245">
        <v>119</v>
      </c>
      <c r="AE29" s="246">
        <v>87</v>
      </c>
      <c r="AF29" s="494">
        <f>SUM(T29:AE29)</f>
        <v>802</v>
      </c>
      <c r="AG29" s="495">
        <f>AVERAGE(T29:AE29)</f>
        <v>114.57142857142857</v>
      </c>
      <c r="AH29" s="233"/>
      <c r="AI29" s="90"/>
      <c r="AJ29" s="90"/>
      <c r="AK29" s="90"/>
      <c r="AL29" s="90"/>
      <c r="AM29" s="90"/>
      <c r="AN29" s="90"/>
      <c r="AO29" s="90"/>
    </row>
    <row r="30" spans="1:41" customFormat="1" ht="24.95" customHeight="1" thickBot="1">
      <c r="A30" s="1007" t="s">
        <v>486</v>
      </c>
      <c r="B30" s="219"/>
      <c r="C30" s="220"/>
      <c r="D30" s="220"/>
      <c r="E30" s="220"/>
      <c r="F30" s="220"/>
      <c r="G30" s="205">
        <v>5</v>
      </c>
      <c r="H30" s="220">
        <v>0</v>
      </c>
      <c r="I30" s="220">
        <v>2</v>
      </c>
      <c r="J30" s="216">
        <v>3</v>
      </c>
      <c r="K30" s="221">
        <v>1</v>
      </c>
      <c r="L30" s="216">
        <v>3</v>
      </c>
      <c r="M30" s="222">
        <v>0</v>
      </c>
      <c r="N30" s="223">
        <f t="shared" si="1"/>
        <v>14</v>
      </c>
      <c r="O30" s="224">
        <f t="shared" si="2"/>
        <v>2</v>
      </c>
      <c r="P30" s="225">
        <f t="shared" si="3"/>
        <v>0.31340944705618984</v>
      </c>
      <c r="Q30" s="212"/>
      <c r="R30" s="112"/>
      <c r="S30" s="247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9"/>
      <c r="AF30" s="487"/>
      <c r="AG30" s="488"/>
      <c r="AH30" s="90"/>
      <c r="AI30" s="90"/>
      <c r="AJ30" s="90"/>
      <c r="AK30" s="90"/>
      <c r="AL30" s="90"/>
      <c r="AM30" s="90"/>
      <c r="AN30" s="90"/>
      <c r="AO30" s="90"/>
    </row>
    <row r="31" spans="1:41" customFormat="1" ht="36.75" customHeight="1" thickBot="1">
      <c r="A31" s="1006" t="s">
        <v>487</v>
      </c>
      <c r="B31" s="219"/>
      <c r="C31" s="220"/>
      <c r="D31" s="220"/>
      <c r="E31" s="220"/>
      <c r="F31" s="220"/>
      <c r="G31" s="205">
        <v>4</v>
      </c>
      <c r="H31" s="220">
        <v>3</v>
      </c>
      <c r="I31" s="220">
        <v>3</v>
      </c>
      <c r="J31" s="216">
        <v>4</v>
      </c>
      <c r="K31" s="221">
        <v>2</v>
      </c>
      <c r="L31" s="216">
        <v>5</v>
      </c>
      <c r="M31" s="222">
        <v>2</v>
      </c>
      <c r="N31" s="223">
        <f t="shared" si="1"/>
        <v>23</v>
      </c>
      <c r="O31" s="224">
        <f t="shared" si="2"/>
        <v>3.2857142857142856</v>
      </c>
      <c r="P31" s="225">
        <f t="shared" si="3"/>
        <v>0.51488694873516894</v>
      </c>
      <c r="Q31" s="212"/>
      <c r="R31" s="112"/>
      <c r="S31" s="1122" t="s">
        <v>488</v>
      </c>
      <c r="T31" s="1122"/>
      <c r="U31" s="1122"/>
      <c r="V31" s="1122"/>
      <c r="W31" s="1122"/>
      <c r="X31" s="1122"/>
      <c r="Y31" s="1122"/>
      <c r="Z31" s="1122"/>
      <c r="AA31" s="1122"/>
      <c r="AB31" s="1122"/>
      <c r="AC31" s="1122"/>
      <c r="AD31" s="1122"/>
      <c r="AE31" s="1122"/>
      <c r="AF31" s="489"/>
      <c r="AG31" s="490"/>
      <c r="AH31" s="90"/>
      <c r="AI31" s="90"/>
      <c r="AJ31" s="90"/>
      <c r="AK31" s="90"/>
      <c r="AL31" s="90"/>
      <c r="AM31" s="90"/>
      <c r="AN31" s="90"/>
      <c r="AO31" s="90"/>
    </row>
    <row r="32" spans="1:41" customFormat="1" ht="27.75" customHeight="1" thickBot="1">
      <c r="A32" s="1006" t="s">
        <v>489</v>
      </c>
      <c r="B32" s="219"/>
      <c r="C32" s="220"/>
      <c r="D32" s="220"/>
      <c r="E32" s="220"/>
      <c r="F32" s="220"/>
      <c r="G32" s="205">
        <v>6</v>
      </c>
      <c r="H32" s="220">
        <v>5</v>
      </c>
      <c r="I32" s="220">
        <v>12</v>
      </c>
      <c r="J32" s="216">
        <v>8</v>
      </c>
      <c r="K32" s="221">
        <v>5</v>
      </c>
      <c r="L32" s="216">
        <v>6</v>
      </c>
      <c r="M32" s="222">
        <v>11</v>
      </c>
      <c r="N32" s="223">
        <f t="shared" si="1"/>
        <v>53</v>
      </c>
      <c r="O32" s="224">
        <f t="shared" si="2"/>
        <v>7.5714285714285712</v>
      </c>
      <c r="P32" s="225">
        <f t="shared" si="3"/>
        <v>1.1864786209984328</v>
      </c>
      <c r="Q32" s="212"/>
      <c r="R32" s="112"/>
      <c r="S32" s="397" t="s">
        <v>490</v>
      </c>
      <c r="T32" s="398"/>
      <c r="U32" s="399"/>
      <c r="V32" s="399"/>
      <c r="W32" s="399"/>
      <c r="X32" s="399"/>
      <c r="Y32" s="399">
        <v>76</v>
      </c>
      <c r="Z32" s="399">
        <v>48</v>
      </c>
      <c r="AA32" s="399">
        <v>118</v>
      </c>
      <c r="AB32" s="400">
        <v>148</v>
      </c>
      <c r="AC32" s="400">
        <v>79</v>
      </c>
      <c r="AD32" s="400">
        <v>78</v>
      </c>
      <c r="AE32" s="401">
        <v>53</v>
      </c>
      <c r="AF32" s="496">
        <f>SUM(T32:AE32)</f>
        <v>600</v>
      </c>
      <c r="AG32" s="497">
        <f>AVERAGE(T32:AE32)</f>
        <v>85.714285714285708</v>
      </c>
      <c r="AM32" s="90"/>
    </row>
    <row r="33" spans="1:40" customFormat="1" ht="34.5" thickBot="1">
      <c r="A33" s="1006" t="s">
        <v>491</v>
      </c>
      <c r="B33" s="219"/>
      <c r="C33" s="220"/>
      <c r="D33" s="220"/>
      <c r="E33" s="220"/>
      <c r="F33" s="220"/>
      <c r="G33" s="205">
        <v>2</v>
      </c>
      <c r="H33" s="220">
        <v>0</v>
      </c>
      <c r="I33" s="220">
        <v>4</v>
      </c>
      <c r="J33" s="216">
        <v>5</v>
      </c>
      <c r="K33" s="221">
        <v>2</v>
      </c>
      <c r="L33" s="216">
        <v>1</v>
      </c>
      <c r="M33" s="222">
        <v>0</v>
      </c>
      <c r="N33" s="223">
        <f t="shared" si="1"/>
        <v>14</v>
      </c>
      <c r="O33" s="224">
        <f t="shared" si="2"/>
        <v>2</v>
      </c>
      <c r="P33" s="225">
        <f t="shared" si="3"/>
        <v>0.31340944705618984</v>
      </c>
      <c r="Q33" s="212"/>
      <c r="R33" s="112"/>
      <c r="S33" s="402" t="s">
        <v>492</v>
      </c>
      <c r="T33" s="403">
        <f t="shared" ref="T33:AC33" si="5">SUM(T34:T35)</f>
        <v>0</v>
      </c>
      <c r="U33" s="403">
        <f t="shared" si="5"/>
        <v>0</v>
      </c>
      <c r="V33" s="403">
        <f t="shared" si="5"/>
        <v>0</v>
      </c>
      <c r="W33" s="403">
        <f t="shared" si="5"/>
        <v>0</v>
      </c>
      <c r="X33" s="403">
        <f t="shared" si="5"/>
        <v>0</v>
      </c>
      <c r="Y33" s="403">
        <f t="shared" si="5"/>
        <v>48</v>
      </c>
      <c r="Z33" s="403">
        <f t="shared" si="5"/>
        <v>49</v>
      </c>
      <c r="AA33" s="403">
        <f t="shared" si="5"/>
        <v>72</v>
      </c>
      <c r="AB33" s="403">
        <f t="shared" si="5"/>
        <v>65</v>
      </c>
      <c r="AC33" s="403">
        <f t="shared" si="5"/>
        <v>55</v>
      </c>
      <c r="AD33" s="403">
        <f>SUM(AD34:AD35)</f>
        <v>62</v>
      </c>
      <c r="AE33" s="403">
        <f>SUM(AE34:AE35)</f>
        <v>35</v>
      </c>
      <c r="AF33" s="498">
        <f>SUM(T33:AE33)</f>
        <v>386</v>
      </c>
      <c r="AG33" s="499">
        <f>SUM(AG34:AG35)</f>
        <v>55.142857142857146</v>
      </c>
      <c r="AM33" s="90"/>
    </row>
    <row r="34" spans="1:40" customFormat="1" ht="22.5">
      <c r="A34" s="1006" t="s">
        <v>493</v>
      </c>
      <c r="B34" s="219"/>
      <c r="C34" s="220"/>
      <c r="D34" s="220"/>
      <c r="E34" s="220"/>
      <c r="F34" s="220"/>
      <c r="G34" s="205">
        <v>43</v>
      </c>
      <c r="H34" s="220">
        <v>33</v>
      </c>
      <c r="I34" s="220">
        <v>26</v>
      </c>
      <c r="J34" s="216">
        <v>39</v>
      </c>
      <c r="K34" s="221">
        <v>28</v>
      </c>
      <c r="L34" s="216">
        <v>25</v>
      </c>
      <c r="M34" s="222">
        <v>29</v>
      </c>
      <c r="N34" s="223">
        <f t="shared" si="1"/>
        <v>223</v>
      </c>
      <c r="O34" s="224">
        <f t="shared" si="2"/>
        <v>31.857142857142858</v>
      </c>
      <c r="P34" s="225">
        <f t="shared" si="3"/>
        <v>4.9921647638235953</v>
      </c>
      <c r="Q34" s="212"/>
      <c r="R34" s="112"/>
      <c r="S34" s="404" t="s">
        <v>494</v>
      </c>
      <c r="T34" s="405"/>
      <c r="U34" s="406"/>
      <c r="V34" s="407"/>
      <c r="W34" s="408"/>
      <c r="X34" s="409"/>
      <c r="Y34" s="410">
        <v>34</v>
      </c>
      <c r="Z34" s="411">
        <v>36</v>
      </c>
      <c r="AA34" s="406">
        <v>47</v>
      </c>
      <c r="AB34" s="406">
        <v>40</v>
      </c>
      <c r="AC34" s="406">
        <v>33</v>
      </c>
      <c r="AD34" s="406">
        <v>41</v>
      </c>
      <c r="AE34" s="409">
        <v>24</v>
      </c>
      <c r="AF34" s="500">
        <f>SUM(T34:AE34)</f>
        <v>255</v>
      </c>
      <c r="AG34" s="501">
        <f>AVERAGE(T34:AE34)</f>
        <v>36.428571428571431</v>
      </c>
      <c r="AM34" s="90"/>
      <c r="AN34" s="90"/>
    </row>
    <row r="35" spans="1:40" customFormat="1" ht="23.25" thickBot="1">
      <c r="A35" s="1006" t="s">
        <v>495</v>
      </c>
      <c r="B35" s="219"/>
      <c r="C35" s="220"/>
      <c r="D35" s="220"/>
      <c r="E35" s="220"/>
      <c r="F35" s="220"/>
      <c r="G35" s="205">
        <v>0</v>
      </c>
      <c r="H35" s="220">
        <v>1</v>
      </c>
      <c r="I35" s="220">
        <v>2</v>
      </c>
      <c r="J35" s="216">
        <v>4</v>
      </c>
      <c r="K35" s="221">
        <v>4</v>
      </c>
      <c r="L35" s="216">
        <v>2</v>
      </c>
      <c r="M35" s="222">
        <v>2</v>
      </c>
      <c r="N35" s="223">
        <f t="shared" si="1"/>
        <v>15</v>
      </c>
      <c r="O35" s="224">
        <f t="shared" si="2"/>
        <v>2.1428571428571428</v>
      </c>
      <c r="P35" s="225">
        <f t="shared" si="3"/>
        <v>0.33579583613163194</v>
      </c>
      <c r="Q35" s="212"/>
      <c r="R35" s="112"/>
      <c r="S35" s="412" t="s">
        <v>485</v>
      </c>
      <c r="T35" s="413"/>
      <c r="U35" s="414"/>
      <c r="V35" s="414"/>
      <c r="W35" s="415"/>
      <c r="X35" s="416"/>
      <c r="Y35" s="417">
        <v>14</v>
      </c>
      <c r="Z35" s="418">
        <v>13</v>
      </c>
      <c r="AA35" s="414">
        <v>25</v>
      </c>
      <c r="AB35" s="414">
        <v>25</v>
      </c>
      <c r="AC35" s="414">
        <v>22</v>
      </c>
      <c r="AD35" s="414">
        <v>21</v>
      </c>
      <c r="AE35" s="416">
        <v>11</v>
      </c>
      <c r="AF35" s="502">
        <f>SUM(T35:AE35)</f>
        <v>131</v>
      </c>
      <c r="AG35" s="503">
        <f>AVERAGE(T35:AE35)</f>
        <v>18.714285714285715</v>
      </c>
      <c r="AM35" s="90"/>
      <c r="AN35" s="90"/>
    </row>
    <row r="36" spans="1:40" customFormat="1" ht="23.25" thickBot="1">
      <c r="A36" s="1006" t="s">
        <v>496</v>
      </c>
      <c r="B36" s="219"/>
      <c r="C36" s="220"/>
      <c r="D36" s="220"/>
      <c r="E36" s="220"/>
      <c r="F36" s="220"/>
      <c r="G36" s="205">
        <v>15</v>
      </c>
      <c r="H36" s="220">
        <v>13</v>
      </c>
      <c r="I36" s="220">
        <v>22</v>
      </c>
      <c r="J36" s="216">
        <v>13</v>
      </c>
      <c r="K36" s="221">
        <v>14</v>
      </c>
      <c r="L36" s="216">
        <v>13</v>
      </c>
      <c r="M36" s="222">
        <v>11</v>
      </c>
      <c r="N36" s="223">
        <f t="shared" si="1"/>
        <v>101</v>
      </c>
      <c r="O36" s="224">
        <f t="shared" si="2"/>
        <v>14.428571428571429</v>
      </c>
      <c r="P36" s="225">
        <f t="shared" si="3"/>
        <v>2.2610252966196556</v>
      </c>
      <c r="Q36" s="2"/>
      <c r="R36" s="112"/>
      <c r="S36" s="247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9"/>
      <c r="AF36" s="483"/>
      <c r="AG36" s="488"/>
      <c r="AM36" s="90"/>
      <c r="AN36" s="90"/>
    </row>
    <row r="37" spans="1:40" customFormat="1" ht="23.25" thickBot="1">
      <c r="A37" s="1006" t="s">
        <v>497</v>
      </c>
      <c r="B37" s="219"/>
      <c r="C37" s="220"/>
      <c r="D37" s="220"/>
      <c r="E37" s="220"/>
      <c r="F37" s="220"/>
      <c r="G37" s="205">
        <v>15</v>
      </c>
      <c r="H37" s="220">
        <v>18</v>
      </c>
      <c r="I37" s="220">
        <v>23</v>
      </c>
      <c r="J37" s="216">
        <v>12</v>
      </c>
      <c r="K37" s="221">
        <v>14</v>
      </c>
      <c r="L37" s="216">
        <v>14</v>
      </c>
      <c r="M37" s="222">
        <v>18</v>
      </c>
      <c r="N37" s="223">
        <f t="shared" si="1"/>
        <v>114</v>
      </c>
      <c r="O37" s="224">
        <f t="shared" si="2"/>
        <v>16.285714285714285</v>
      </c>
      <c r="P37" s="225">
        <f t="shared" si="3"/>
        <v>2.5520483546004029</v>
      </c>
      <c r="Q37" s="2"/>
      <c r="R37" s="112"/>
      <c r="S37" s="1123" t="s">
        <v>498</v>
      </c>
      <c r="T37" s="1123"/>
      <c r="U37" s="1123"/>
      <c r="V37" s="1123"/>
      <c r="W37" s="1123"/>
      <c r="X37" s="1123"/>
      <c r="Y37" s="1123"/>
      <c r="Z37" s="1123"/>
      <c r="AA37" s="1123"/>
      <c r="AB37" s="1123"/>
      <c r="AC37" s="1123"/>
      <c r="AD37" s="1123"/>
      <c r="AE37" s="1123"/>
      <c r="AF37" s="489"/>
      <c r="AG37" s="490"/>
      <c r="AM37" s="90"/>
      <c r="AN37" s="90"/>
    </row>
    <row r="38" spans="1:40" customFormat="1" ht="23.25" thickBot="1">
      <c r="A38" s="1006" t="s">
        <v>499</v>
      </c>
      <c r="B38" s="219"/>
      <c r="C38" s="220"/>
      <c r="D38" s="220"/>
      <c r="E38" s="220"/>
      <c r="F38" s="220"/>
      <c r="G38" s="205">
        <v>11</v>
      </c>
      <c r="H38" s="220">
        <v>4</v>
      </c>
      <c r="I38" s="220">
        <v>15</v>
      </c>
      <c r="J38" s="216">
        <v>18</v>
      </c>
      <c r="K38" s="221">
        <v>17</v>
      </c>
      <c r="L38" s="216">
        <v>1</v>
      </c>
      <c r="M38" s="222">
        <v>6</v>
      </c>
      <c r="N38" s="223">
        <f t="shared" si="1"/>
        <v>72</v>
      </c>
      <c r="O38" s="224">
        <f t="shared" si="2"/>
        <v>10.285714285714286</v>
      </c>
      <c r="P38" s="225">
        <f t="shared" si="3"/>
        <v>1.6118200134318332</v>
      </c>
      <c r="Q38" s="2"/>
      <c r="R38" s="112"/>
      <c r="S38" s="250" t="s">
        <v>490</v>
      </c>
      <c r="T38" s="251"/>
      <c r="U38" s="252"/>
      <c r="V38" s="252"/>
      <c r="W38" s="252"/>
      <c r="X38" s="252"/>
      <c r="Y38" s="252">
        <v>56</v>
      </c>
      <c r="Z38" s="252">
        <v>53</v>
      </c>
      <c r="AA38" s="252">
        <v>164</v>
      </c>
      <c r="AB38" s="252">
        <v>130</v>
      </c>
      <c r="AC38" s="252">
        <v>67</v>
      </c>
      <c r="AD38" s="252">
        <v>42</v>
      </c>
      <c r="AE38" s="253">
        <v>30</v>
      </c>
      <c r="AF38" s="504">
        <f t="shared" ref="AF38:AF43" si="6">SUM(T38:AE38)</f>
        <v>542</v>
      </c>
      <c r="AG38" s="486">
        <f>AVERAGE(T38:AE38)</f>
        <v>77.428571428571431</v>
      </c>
      <c r="AM38" s="90"/>
      <c r="AN38" s="90"/>
    </row>
    <row r="39" spans="1:40" customFormat="1" ht="29.25" thickBot="1">
      <c r="A39" s="1006" t="s">
        <v>573</v>
      </c>
      <c r="B39" s="219"/>
      <c r="C39" s="220"/>
      <c r="D39" s="220"/>
      <c r="E39" s="220"/>
      <c r="F39" s="220"/>
      <c r="G39" s="205">
        <v>7</v>
      </c>
      <c r="H39" s="220">
        <v>0</v>
      </c>
      <c r="I39" s="220">
        <v>0</v>
      </c>
      <c r="J39" s="216">
        <v>0</v>
      </c>
      <c r="K39" s="221">
        <v>0</v>
      </c>
      <c r="L39" s="216">
        <v>0</v>
      </c>
      <c r="M39" s="222">
        <v>0</v>
      </c>
      <c r="N39" s="223">
        <f t="shared" si="1"/>
        <v>7</v>
      </c>
      <c r="O39" s="224">
        <f t="shared" si="2"/>
        <v>1</v>
      </c>
      <c r="P39" s="225">
        <f t="shared" si="3"/>
        <v>0.15670472352809492</v>
      </c>
      <c r="Q39" s="2"/>
      <c r="R39" s="112"/>
      <c r="S39" s="254" t="s">
        <v>501</v>
      </c>
      <c r="T39" s="255">
        <f t="shared" ref="T39:AC39" si="7">SUM(T40:T41)</f>
        <v>0</v>
      </c>
      <c r="U39" s="255">
        <f t="shared" si="7"/>
        <v>0</v>
      </c>
      <c r="V39" s="255">
        <f t="shared" si="7"/>
        <v>0</v>
      </c>
      <c r="W39" s="255">
        <f t="shared" si="7"/>
        <v>0</v>
      </c>
      <c r="X39" s="255">
        <f t="shared" si="7"/>
        <v>0</v>
      </c>
      <c r="Y39" s="255">
        <f t="shared" si="7"/>
        <v>49</v>
      </c>
      <c r="Z39" s="255">
        <f t="shared" si="7"/>
        <v>123</v>
      </c>
      <c r="AA39" s="255">
        <f t="shared" si="7"/>
        <v>134</v>
      </c>
      <c r="AB39" s="255">
        <f t="shared" si="7"/>
        <v>89</v>
      </c>
      <c r="AC39" s="255">
        <f t="shared" si="7"/>
        <v>33</v>
      </c>
      <c r="AD39" s="255">
        <f>SUM(AD40:AD41)</f>
        <v>31</v>
      </c>
      <c r="AE39" s="256">
        <f>SUM(AE40:AE41)</f>
        <v>34</v>
      </c>
      <c r="AF39" s="491">
        <f t="shared" si="6"/>
        <v>493</v>
      </c>
      <c r="AG39" s="486">
        <f>SUM(AG40:AG41)</f>
        <v>70.428571428571431</v>
      </c>
      <c r="AM39" s="90"/>
      <c r="AN39" s="90"/>
    </row>
    <row r="40" spans="1:40" customFormat="1" ht="22.5">
      <c r="A40" s="1006" t="s">
        <v>500</v>
      </c>
      <c r="B40" s="219"/>
      <c r="C40" s="220"/>
      <c r="D40" s="220"/>
      <c r="E40" s="220"/>
      <c r="F40" s="220"/>
      <c r="G40" s="205">
        <v>0</v>
      </c>
      <c r="H40" s="220">
        <v>0</v>
      </c>
      <c r="I40" s="220">
        <v>1</v>
      </c>
      <c r="J40" s="216">
        <v>0</v>
      </c>
      <c r="K40" s="221">
        <v>1</v>
      </c>
      <c r="L40" s="216">
        <v>0</v>
      </c>
      <c r="M40" s="222">
        <v>0</v>
      </c>
      <c r="N40" s="223">
        <f t="shared" si="1"/>
        <v>2</v>
      </c>
      <c r="O40" s="224">
        <f t="shared" si="2"/>
        <v>0.2857142857142857</v>
      </c>
      <c r="P40" s="225">
        <f t="shared" si="3"/>
        <v>4.4772778150884263E-2</v>
      </c>
      <c r="Q40" s="212"/>
      <c r="R40" s="112"/>
      <c r="S40" s="257" t="s">
        <v>494</v>
      </c>
      <c r="T40" s="258"/>
      <c r="U40" s="259"/>
      <c r="V40" s="260"/>
      <c r="W40" s="259"/>
      <c r="X40" s="260"/>
      <c r="Y40" s="260">
        <v>33</v>
      </c>
      <c r="Z40" s="259">
        <v>96</v>
      </c>
      <c r="AA40" s="259">
        <v>73</v>
      </c>
      <c r="AB40" s="259">
        <v>50</v>
      </c>
      <c r="AC40" s="259">
        <v>20</v>
      </c>
      <c r="AD40" s="259">
        <v>16</v>
      </c>
      <c r="AE40" s="261">
        <v>20</v>
      </c>
      <c r="AF40" s="505">
        <f t="shared" si="6"/>
        <v>308</v>
      </c>
      <c r="AG40" s="506">
        <f>AVERAGE(T40:AE40)</f>
        <v>44</v>
      </c>
      <c r="AM40" s="90"/>
      <c r="AN40" s="90"/>
    </row>
    <row r="41" spans="1:40" customFormat="1" ht="23.25" thickBot="1">
      <c r="A41" s="1006" t="s">
        <v>502</v>
      </c>
      <c r="B41" s="219"/>
      <c r="C41" s="220"/>
      <c r="D41" s="220"/>
      <c r="E41" s="220"/>
      <c r="F41" s="220"/>
      <c r="G41" s="205">
        <v>38</v>
      </c>
      <c r="H41" s="220">
        <v>27</v>
      </c>
      <c r="I41" s="220">
        <v>24</v>
      </c>
      <c r="J41" s="216">
        <v>30</v>
      </c>
      <c r="K41" s="221">
        <v>12</v>
      </c>
      <c r="L41" s="216">
        <v>23</v>
      </c>
      <c r="M41" s="222">
        <v>40</v>
      </c>
      <c r="N41" s="223">
        <f t="shared" si="1"/>
        <v>194</v>
      </c>
      <c r="O41" s="224">
        <f t="shared" si="2"/>
        <v>27.714285714285715</v>
      </c>
      <c r="P41" s="225">
        <f t="shared" si="3"/>
        <v>4.3429594806357734</v>
      </c>
      <c r="Q41" s="2"/>
      <c r="R41" s="112"/>
      <c r="S41" s="262" t="s">
        <v>485</v>
      </c>
      <c r="T41" s="263"/>
      <c r="U41" s="260"/>
      <c r="V41" s="264"/>
      <c r="W41" s="260"/>
      <c r="X41" s="264"/>
      <c r="Y41" s="264">
        <v>16</v>
      </c>
      <c r="Z41" s="260">
        <v>27</v>
      </c>
      <c r="AA41" s="260">
        <v>61</v>
      </c>
      <c r="AB41" s="260">
        <v>39</v>
      </c>
      <c r="AC41" s="260">
        <v>13</v>
      </c>
      <c r="AD41" s="260">
        <v>15</v>
      </c>
      <c r="AE41" s="265">
        <v>14</v>
      </c>
      <c r="AF41" s="507">
        <f t="shared" si="6"/>
        <v>185</v>
      </c>
      <c r="AG41" s="508">
        <f>AVERAGE(T41:AE41)</f>
        <v>26.428571428571427</v>
      </c>
      <c r="AM41" s="90"/>
      <c r="AN41" s="90"/>
    </row>
    <row r="42" spans="1:40" customFormat="1" ht="15.75" thickBot="1">
      <c r="A42" s="1006" t="s">
        <v>503</v>
      </c>
      <c r="B42" s="219"/>
      <c r="C42" s="220"/>
      <c r="D42" s="220"/>
      <c r="E42" s="220"/>
      <c r="F42" s="220"/>
      <c r="G42" s="205">
        <v>0</v>
      </c>
      <c r="H42" s="220">
        <v>0</v>
      </c>
      <c r="I42" s="220">
        <v>0</v>
      </c>
      <c r="J42" s="216">
        <v>0</v>
      </c>
      <c r="K42" s="221">
        <v>0</v>
      </c>
      <c r="L42" s="216">
        <v>0</v>
      </c>
      <c r="M42" s="222">
        <v>0</v>
      </c>
      <c r="N42" s="223">
        <f t="shared" si="1"/>
        <v>0</v>
      </c>
      <c r="O42" s="224">
        <f t="shared" si="2"/>
        <v>0</v>
      </c>
      <c r="P42" s="225">
        <f t="shared" si="3"/>
        <v>0</v>
      </c>
      <c r="Q42" s="2"/>
      <c r="R42" s="112"/>
      <c r="S42" s="266" t="s">
        <v>470</v>
      </c>
      <c r="T42" s="251"/>
      <c r="U42" s="252"/>
      <c r="V42" s="252"/>
      <c r="W42" s="252"/>
      <c r="X42" s="252"/>
      <c r="Y42" s="252">
        <v>38</v>
      </c>
      <c r="Z42" s="252">
        <v>37</v>
      </c>
      <c r="AA42" s="252">
        <v>152</v>
      </c>
      <c r="AB42" s="252">
        <v>114</v>
      </c>
      <c r="AC42" s="252">
        <v>62</v>
      </c>
      <c r="AD42" s="252">
        <v>26</v>
      </c>
      <c r="AE42" s="253">
        <v>20</v>
      </c>
      <c r="AF42" s="504">
        <f t="shared" si="6"/>
        <v>449</v>
      </c>
      <c r="AG42" s="509">
        <f>AVERAGE(T42:AE42)</f>
        <v>64.142857142857139</v>
      </c>
      <c r="AM42" s="90"/>
      <c r="AN42" s="90"/>
    </row>
    <row r="43" spans="1:40" customFormat="1" ht="26.25" thickBot="1">
      <c r="A43" s="1006" t="s">
        <v>504</v>
      </c>
      <c r="B43" s="219"/>
      <c r="C43" s="220"/>
      <c r="D43" s="220"/>
      <c r="E43" s="220"/>
      <c r="F43" s="220"/>
      <c r="G43" s="205">
        <v>13</v>
      </c>
      <c r="H43" s="220">
        <v>10</v>
      </c>
      <c r="I43" s="220">
        <v>15</v>
      </c>
      <c r="J43" s="216">
        <v>21</v>
      </c>
      <c r="K43" s="221">
        <v>12</v>
      </c>
      <c r="L43" s="216">
        <v>8</v>
      </c>
      <c r="M43" s="222">
        <v>10</v>
      </c>
      <c r="N43" s="223">
        <f t="shared" si="1"/>
        <v>89</v>
      </c>
      <c r="O43" s="224">
        <f t="shared" si="2"/>
        <v>12.714285714285714</v>
      </c>
      <c r="P43" s="225">
        <f t="shared" si="3"/>
        <v>1.9923886277143497</v>
      </c>
      <c r="Q43" s="2"/>
      <c r="R43" s="112"/>
      <c r="S43" s="267" t="s">
        <v>506</v>
      </c>
      <c r="T43" s="1046"/>
      <c r="U43" s="998"/>
      <c r="V43" s="998"/>
      <c r="W43" s="998"/>
      <c r="X43" s="998"/>
      <c r="Y43" s="998">
        <v>19</v>
      </c>
      <c r="Z43" s="998">
        <v>23</v>
      </c>
      <c r="AA43" s="998">
        <v>18</v>
      </c>
      <c r="AB43" s="998">
        <v>7</v>
      </c>
      <c r="AC43" s="998">
        <v>8</v>
      </c>
      <c r="AD43" s="998">
        <v>11</v>
      </c>
      <c r="AE43" s="925">
        <v>2</v>
      </c>
      <c r="AF43" s="494">
        <f t="shared" si="6"/>
        <v>88</v>
      </c>
      <c r="AG43" s="486">
        <f>AVERAGE(T43:AE43)</f>
        <v>12.571428571428571</v>
      </c>
      <c r="AM43" s="90"/>
      <c r="AN43" s="90"/>
    </row>
    <row r="44" spans="1:40" customFormat="1" ht="23.25" thickBot="1">
      <c r="A44" s="1006" t="s">
        <v>505</v>
      </c>
      <c r="B44" s="219"/>
      <c r="C44" s="220"/>
      <c r="D44" s="220"/>
      <c r="E44" s="220"/>
      <c r="F44" s="220"/>
      <c r="G44" s="205">
        <v>9</v>
      </c>
      <c r="H44" s="220">
        <v>14</v>
      </c>
      <c r="I44" s="220">
        <v>24</v>
      </c>
      <c r="J44" s="216">
        <v>19</v>
      </c>
      <c r="K44" s="221">
        <v>13</v>
      </c>
      <c r="L44" s="216">
        <v>21</v>
      </c>
      <c r="M44" s="222">
        <v>14</v>
      </c>
      <c r="N44" s="223">
        <f t="shared" si="1"/>
        <v>114</v>
      </c>
      <c r="O44" s="224">
        <f t="shared" si="2"/>
        <v>16.285714285714285</v>
      </c>
      <c r="P44" s="225">
        <f t="shared" si="3"/>
        <v>2.5520483546004029</v>
      </c>
      <c r="Q44" s="2"/>
      <c r="R44" s="112"/>
      <c r="S44" s="21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9"/>
      <c r="AF44" s="489"/>
      <c r="AG44" s="484"/>
      <c r="AM44" s="90"/>
      <c r="AN44" s="90"/>
    </row>
    <row r="45" spans="1:40" customFormat="1" ht="34.5" thickBot="1">
      <c r="A45" s="1006" t="s">
        <v>507</v>
      </c>
      <c r="B45" s="219"/>
      <c r="C45" s="220"/>
      <c r="D45" s="220"/>
      <c r="E45" s="220"/>
      <c r="F45" s="220"/>
      <c r="G45" s="205">
        <v>18</v>
      </c>
      <c r="H45" s="220">
        <v>21</v>
      </c>
      <c r="I45" s="220">
        <v>20</v>
      </c>
      <c r="J45" s="216">
        <v>14</v>
      </c>
      <c r="K45" s="221">
        <v>18</v>
      </c>
      <c r="L45" s="216">
        <v>6</v>
      </c>
      <c r="M45" s="222">
        <v>10</v>
      </c>
      <c r="N45" s="223">
        <f t="shared" si="1"/>
        <v>107</v>
      </c>
      <c r="O45" s="224">
        <f t="shared" si="2"/>
        <v>15.285714285714286</v>
      </c>
      <c r="P45" s="225">
        <f t="shared" si="3"/>
        <v>2.3953436310723082</v>
      </c>
      <c r="Q45" s="2"/>
      <c r="R45" s="112"/>
      <c r="S45" s="1117" t="s">
        <v>509</v>
      </c>
      <c r="T45" s="1117"/>
      <c r="U45" s="1117"/>
      <c r="V45" s="1117"/>
      <c r="W45" s="1117"/>
      <c r="X45" s="1117"/>
      <c r="Y45" s="1117"/>
      <c r="Z45" s="1117"/>
      <c r="AA45" s="1117"/>
      <c r="AB45" s="1117"/>
      <c r="AC45" s="1117"/>
      <c r="AD45" s="1117"/>
      <c r="AE45" s="1117"/>
      <c r="AF45" s="510"/>
      <c r="AG45" s="511"/>
      <c r="AM45" s="90"/>
      <c r="AN45" s="90"/>
    </row>
    <row r="46" spans="1:40" customFormat="1" ht="23.25" thickBot="1">
      <c r="A46" s="1006" t="s">
        <v>508</v>
      </c>
      <c r="B46" s="219"/>
      <c r="C46" s="220"/>
      <c r="D46" s="220"/>
      <c r="E46" s="220"/>
      <c r="F46" s="220"/>
      <c r="G46" s="205">
        <v>21</v>
      </c>
      <c r="H46" s="220">
        <v>14</v>
      </c>
      <c r="I46" s="220">
        <v>24</v>
      </c>
      <c r="J46" s="216">
        <v>24</v>
      </c>
      <c r="K46" s="221">
        <v>22</v>
      </c>
      <c r="L46" s="216">
        <v>36</v>
      </c>
      <c r="M46" s="222">
        <v>14</v>
      </c>
      <c r="N46" s="223">
        <f t="shared" si="1"/>
        <v>155</v>
      </c>
      <c r="O46" s="224">
        <f t="shared" si="2"/>
        <v>22.142857142857142</v>
      </c>
      <c r="P46" s="225">
        <f t="shared" si="3"/>
        <v>3.46989030669353</v>
      </c>
      <c r="Q46" s="2"/>
      <c r="R46" s="112"/>
      <c r="S46" s="270" t="s">
        <v>490</v>
      </c>
      <c r="T46" s="271"/>
      <c r="U46" s="272"/>
      <c r="V46" s="272"/>
      <c r="W46" s="272"/>
      <c r="X46" s="272"/>
      <c r="Y46" s="272">
        <v>12</v>
      </c>
      <c r="Z46" s="272">
        <v>32</v>
      </c>
      <c r="AA46" s="272">
        <v>60</v>
      </c>
      <c r="AB46" s="272">
        <v>23</v>
      </c>
      <c r="AC46" s="272">
        <v>6</v>
      </c>
      <c r="AD46" s="272">
        <v>8</v>
      </c>
      <c r="AE46" s="273">
        <v>16</v>
      </c>
      <c r="AF46" s="512">
        <f>SUM(T46:AE46)</f>
        <v>157</v>
      </c>
      <c r="AG46" s="509">
        <f>AVERAGE(T46:AE46)</f>
        <v>22.428571428571427</v>
      </c>
      <c r="AM46" s="90"/>
      <c r="AN46" s="90"/>
    </row>
    <row r="47" spans="1:40" customFormat="1" ht="34.5" thickBot="1">
      <c r="A47" s="1006" t="s">
        <v>510</v>
      </c>
      <c r="B47" s="219"/>
      <c r="C47" s="220"/>
      <c r="D47" s="220"/>
      <c r="E47" s="220"/>
      <c r="F47" s="220"/>
      <c r="G47" s="205">
        <v>23</v>
      </c>
      <c r="H47" s="220">
        <v>13</v>
      </c>
      <c r="I47" s="220">
        <v>10</v>
      </c>
      <c r="J47" s="216">
        <v>11</v>
      </c>
      <c r="K47" s="221">
        <v>12</v>
      </c>
      <c r="L47" s="216">
        <v>17</v>
      </c>
      <c r="M47" s="222">
        <v>20</v>
      </c>
      <c r="N47" s="223">
        <f t="shared" si="1"/>
        <v>106</v>
      </c>
      <c r="O47" s="224">
        <f t="shared" si="2"/>
        <v>15.142857142857142</v>
      </c>
      <c r="P47" s="225">
        <f t="shared" si="3"/>
        <v>2.3729572419968656</v>
      </c>
      <c r="Q47" s="2"/>
      <c r="R47" s="112"/>
      <c r="S47" s="274" t="s">
        <v>512</v>
      </c>
      <c r="T47" s="275">
        <f t="shared" ref="T47:AD47" si="8">SUM(T48:T49)</f>
        <v>0</v>
      </c>
      <c r="U47" s="275">
        <f t="shared" si="8"/>
        <v>0</v>
      </c>
      <c r="V47" s="275">
        <f t="shared" si="8"/>
        <v>0</v>
      </c>
      <c r="W47" s="275">
        <f t="shared" si="8"/>
        <v>0</v>
      </c>
      <c r="X47" s="275">
        <f t="shared" si="8"/>
        <v>0</v>
      </c>
      <c r="Y47" s="275">
        <f t="shared" si="8"/>
        <v>20</v>
      </c>
      <c r="Z47" s="275">
        <f t="shared" si="8"/>
        <v>13</v>
      </c>
      <c r="AA47" s="275">
        <v>9</v>
      </c>
      <c r="AB47" s="275">
        <f t="shared" si="8"/>
        <v>11</v>
      </c>
      <c r="AC47" s="275">
        <f t="shared" si="8"/>
        <v>9</v>
      </c>
      <c r="AD47" s="275">
        <f t="shared" si="8"/>
        <v>28</v>
      </c>
      <c r="AE47" s="276">
        <f>SUM(AE48:AE49)</f>
        <v>0</v>
      </c>
      <c r="AF47" s="491">
        <f>SUM(T47:AE47)</f>
        <v>90</v>
      </c>
      <c r="AG47" s="486">
        <f>SUM(AG48:AG49)</f>
        <v>12.857142857142858</v>
      </c>
      <c r="AM47" s="90"/>
      <c r="AN47" s="90"/>
    </row>
    <row r="48" spans="1:40" customFormat="1" ht="33.75">
      <c r="A48" s="1006" t="s">
        <v>511</v>
      </c>
      <c r="B48" s="219"/>
      <c r="C48" s="220"/>
      <c r="D48" s="220"/>
      <c r="E48" s="220"/>
      <c r="F48" s="220"/>
      <c r="G48" s="205">
        <v>11</v>
      </c>
      <c r="H48" s="220">
        <v>8</v>
      </c>
      <c r="I48" s="220">
        <v>9</v>
      </c>
      <c r="J48" s="216">
        <v>20</v>
      </c>
      <c r="K48" s="221">
        <v>13</v>
      </c>
      <c r="L48" s="216">
        <v>5</v>
      </c>
      <c r="M48" s="222">
        <v>10</v>
      </c>
      <c r="N48" s="223">
        <f t="shared" si="1"/>
        <v>76</v>
      </c>
      <c r="O48" s="224">
        <f t="shared" si="2"/>
        <v>10.857142857142858</v>
      </c>
      <c r="P48" s="225">
        <f t="shared" si="3"/>
        <v>1.7013655697336021</v>
      </c>
      <c r="Q48" s="2"/>
      <c r="R48" s="112"/>
      <c r="S48" s="277" t="s">
        <v>494</v>
      </c>
      <c r="T48" s="278"/>
      <c r="U48" s="279"/>
      <c r="V48" s="279"/>
      <c r="W48" s="279"/>
      <c r="X48" s="279"/>
      <c r="Y48" s="280">
        <v>7</v>
      </c>
      <c r="Z48" s="279">
        <v>8</v>
      </c>
      <c r="AA48" s="279">
        <v>0</v>
      </c>
      <c r="AB48" s="279">
        <v>5</v>
      </c>
      <c r="AC48" s="279">
        <v>6</v>
      </c>
      <c r="AD48" s="279">
        <v>17</v>
      </c>
      <c r="AE48" s="281">
        <v>0</v>
      </c>
      <c r="AF48" s="505">
        <f>SUM(T48:AE48)</f>
        <v>43</v>
      </c>
      <c r="AG48" s="506">
        <f>AVERAGE(T48:AE48)</f>
        <v>6.1428571428571432</v>
      </c>
      <c r="AM48" s="90"/>
      <c r="AN48" s="90"/>
    </row>
    <row r="49" spans="1:55" ht="23.25" thickBot="1">
      <c r="A49" s="1006" t="s">
        <v>513</v>
      </c>
      <c r="B49" s="219"/>
      <c r="C49" s="220"/>
      <c r="D49" s="220"/>
      <c r="E49" s="220"/>
      <c r="F49" s="220"/>
      <c r="G49" s="205">
        <v>44</v>
      </c>
      <c r="H49" s="220">
        <v>29</v>
      </c>
      <c r="I49" s="220">
        <v>26</v>
      </c>
      <c r="J49" s="216">
        <v>38</v>
      </c>
      <c r="K49" s="221">
        <v>41</v>
      </c>
      <c r="L49" s="216">
        <v>47</v>
      </c>
      <c r="M49" s="222">
        <v>39</v>
      </c>
      <c r="N49" s="223">
        <f t="shared" si="1"/>
        <v>264</v>
      </c>
      <c r="O49" s="224">
        <f t="shared" si="2"/>
        <v>37.714285714285715</v>
      </c>
      <c r="P49" s="225">
        <f t="shared" si="3"/>
        <v>5.9100067159167224</v>
      </c>
      <c r="Q49" s="2"/>
      <c r="R49" s="112"/>
      <c r="S49" s="282" t="s">
        <v>485</v>
      </c>
      <c r="T49" s="283"/>
      <c r="U49" s="284"/>
      <c r="V49" s="284"/>
      <c r="W49" s="284"/>
      <c r="X49" s="284"/>
      <c r="Y49" s="285">
        <v>13</v>
      </c>
      <c r="Z49" s="284">
        <v>5</v>
      </c>
      <c r="AA49" s="284">
        <v>9</v>
      </c>
      <c r="AB49" s="284">
        <v>6</v>
      </c>
      <c r="AC49" s="284">
        <v>3</v>
      </c>
      <c r="AD49" s="284">
        <v>11</v>
      </c>
      <c r="AE49" s="286">
        <v>0</v>
      </c>
      <c r="AF49" s="507">
        <f>SUM(T49:AE49)</f>
        <v>47</v>
      </c>
      <c r="AG49" s="508">
        <f>AVERAGE(T49:AE49)</f>
        <v>6.7142857142857144</v>
      </c>
      <c r="AM49" s="90"/>
      <c r="AN49" s="90"/>
      <c r="BB49"/>
    </row>
    <row r="50" spans="1:55" ht="22.5">
      <c r="A50" s="1006" t="s">
        <v>514</v>
      </c>
      <c r="B50" s="219"/>
      <c r="C50" s="220"/>
      <c r="D50" s="220"/>
      <c r="E50" s="220"/>
      <c r="F50" s="220"/>
      <c r="G50" s="205">
        <v>7</v>
      </c>
      <c r="H50" s="220">
        <v>8</v>
      </c>
      <c r="I50" s="220">
        <v>2</v>
      </c>
      <c r="J50" s="216">
        <v>5</v>
      </c>
      <c r="K50" s="221">
        <v>2</v>
      </c>
      <c r="L50" s="216">
        <v>12</v>
      </c>
      <c r="M50" s="222">
        <v>3</v>
      </c>
      <c r="N50" s="223">
        <f t="shared" si="1"/>
        <v>39</v>
      </c>
      <c r="O50" s="224">
        <f t="shared" si="2"/>
        <v>5.5714285714285712</v>
      </c>
      <c r="P50" s="225">
        <f t="shared" si="3"/>
        <v>0.87306917394224315</v>
      </c>
      <c r="Q50" s="2"/>
      <c r="R50" s="112"/>
      <c r="BC50" s="90"/>
    </row>
    <row r="51" spans="1:55" ht="22.5">
      <c r="A51" s="1006" t="s">
        <v>515</v>
      </c>
      <c r="B51" s="219"/>
      <c r="C51" s="220"/>
      <c r="D51" s="220"/>
      <c r="E51" s="220"/>
      <c r="F51" s="220"/>
      <c r="G51" s="205">
        <v>1</v>
      </c>
      <c r="H51" s="220">
        <v>0</v>
      </c>
      <c r="I51" s="220">
        <v>1</v>
      </c>
      <c r="J51" s="216">
        <v>1</v>
      </c>
      <c r="K51" s="221">
        <v>0</v>
      </c>
      <c r="L51" s="216">
        <v>0</v>
      </c>
      <c r="M51" s="222">
        <v>0</v>
      </c>
      <c r="N51" s="223">
        <f t="shared" si="1"/>
        <v>3</v>
      </c>
      <c r="O51" s="224">
        <f t="shared" si="2"/>
        <v>0.42857142857142855</v>
      </c>
      <c r="P51" s="225">
        <f t="shared" si="3"/>
        <v>6.7159167226326394E-2</v>
      </c>
      <c r="Q51" s="2"/>
      <c r="R51" s="112"/>
      <c r="BC51" s="90"/>
    </row>
    <row r="52" spans="1:55" ht="22.5">
      <c r="A52" s="1006" t="s">
        <v>516</v>
      </c>
      <c r="B52" s="219"/>
      <c r="C52" s="220"/>
      <c r="D52" s="220"/>
      <c r="E52" s="220"/>
      <c r="F52" s="220"/>
      <c r="G52" s="205">
        <v>0</v>
      </c>
      <c r="H52" s="220">
        <v>0</v>
      </c>
      <c r="I52" s="220">
        <v>4</v>
      </c>
      <c r="J52" s="216">
        <v>2</v>
      </c>
      <c r="K52" s="221">
        <v>1</v>
      </c>
      <c r="L52" s="216">
        <v>1</v>
      </c>
      <c r="M52" s="222">
        <v>1</v>
      </c>
      <c r="N52" s="223">
        <f t="shared" si="1"/>
        <v>9</v>
      </c>
      <c r="O52" s="224">
        <f t="shared" si="2"/>
        <v>1.2857142857142858</v>
      </c>
      <c r="P52" s="225">
        <f t="shared" si="3"/>
        <v>0.20147750167897915</v>
      </c>
      <c r="Q52" s="212"/>
      <c r="R52" s="112"/>
      <c r="S52" s="112"/>
      <c r="AH52" s="72"/>
    </row>
    <row r="53" spans="1:55" ht="22.5">
      <c r="A53" s="1007" t="s">
        <v>517</v>
      </c>
      <c r="B53" s="219"/>
      <c r="C53" s="220"/>
      <c r="D53" s="220"/>
      <c r="E53" s="220"/>
      <c r="F53" s="220"/>
      <c r="G53" s="205">
        <v>2</v>
      </c>
      <c r="H53" s="220">
        <v>2</v>
      </c>
      <c r="I53" s="220">
        <v>2</v>
      </c>
      <c r="J53" s="216">
        <v>0</v>
      </c>
      <c r="K53" s="221">
        <v>0</v>
      </c>
      <c r="L53" s="216">
        <v>3</v>
      </c>
      <c r="M53" s="222">
        <v>0</v>
      </c>
      <c r="N53" s="223">
        <f t="shared" si="1"/>
        <v>9</v>
      </c>
      <c r="O53" s="224">
        <f t="shared" si="2"/>
        <v>1.2857142857142858</v>
      </c>
      <c r="P53" s="225">
        <f t="shared" si="3"/>
        <v>0.20147750167897915</v>
      </c>
      <c r="Q53" s="2"/>
      <c r="R53" s="112"/>
      <c r="S53" s="112"/>
    </row>
    <row r="54" spans="1:55" ht="22.5">
      <c r="A54" s="1006" t="s">
        <v>518</v>
      </c>
      <c r="B54" s="219"/>
      <c r="C54" s="220"/>
      <c r="D54" s="220"/>
      <c r="E54" s="220"/>
      <c r="F54" s="220"/>
      <c r="G54" s="205">
        <v>68</v>
      </c>
      <c r="H54" s="220">
        <v>47</v>
      </c>
      <c r="I54" s="220">
        <v>51</v>
      </c>
      <c r="J54" s="216">
        <v>143</v>
      </c>
      <c r="K54" s="221">
        <v>130</v>
      </c>
      <c r="L54" s="216">
        <v>64</v>
      </c>
      <c r="M54" s="222">
        <v>54</v>
      </c>
      <c r="N54" s="223">
        <f t="shared" si="1"/>
        <v>557</v>
      </c>
      <c r="O54" s="224">
        <f t="shared" si="2"/>
        <v>79.571428571428569</v>
      </c>
      <c r="P54" s="225">
        <f t="shared" si="3"/>
        <v>12.469218715021267</v>
      </c>
      <c r="Q54" s="2"/>
      <c r="R54" s="112"/>
      <c r="S54" s="112"/>
    </row>
    <row r="55" spans="1:55" ht="22.5">
      <c r="A55" s="1006" t="s">
        <v>519</v>
      </c>
      <c r="B55" s="219"/>
      <c r="C55" s="220"/>
      <c r="D55" s="220"/>
      <c r="E55" s="220"/>
      <c r="F55" s="220"/>
      <c r="G55" s="205">
        <v>21</v>
      </c>
      <c r="H55" s="220">
        <v>24</v>
      </c>
      <c r="I55" s="220">
        <v>14</v>
      </c>
      <c r="J55" s="216">
        <v>32</v>
      </c>
      <c r="K55" s="221">
        <v>17</v>
      </c>
      <c r="L55" s="216">
        <v>25</v>
      </c>
      <c r="M55" s="222">
        <v>15</v>
      </c>
      <c r="N55" s="223">
        <f t="shared" ref="N55:N87" si="9">SUM(B55:M55)</f>
        <v>148</v>
      </c>
      <c r="O55" s="224">
        <f t="shared" ref="O55:O87" si="10">AVERAGE(B55:M55)</f>
        <v>21.142857142857142</v>
      </c>
      <c r="P55" s="225">
        <f t="shared" si="3"/>
        <v>3.3131855831654353</v>
      </c>
      <c r="Q55" s="2"/>
      <c r="R55" s="112"/>
      <c r="S55" s="112"/>
    </row>
    <row r="56" spans="1:55" ht="22.5">
      <c r="A56" s="1006" t="s">
        <v>520</v>
      </c>
      <c r="B56" s="219"/>
      <c r="C56" s="220"/>
      <c r="D56" s="220"/>
      <c r="E56" s="220"/>
      <c r="F56" s="220"/>
      <c r="G56" s="205">
        <v>25</v>
      </c>
      <c r="H56" s="220">
        <v>46</v>
      </c>
      <c r="I56" s="220">
        <v>25</v>
      </c>
      <c r="J56" s="216">
        <v>20</v>
      </c>
      <c r="K56" s="221">
        <v>22</v>
      </c>
      <c r="L56" s="216">
        <v>21</v>
      </c>
      <c r="M56" s="222">
        <v>27</v>
      </c>
      <c r="N56" s="223">
        <f t="shared" si="9"/>
        <v>186</v>
      </c>
      <c r="O56" s="224">
        <f t="shared" si="10"/>
        <v>26.571428571428573</v>
      </c>
      <c r="P56" s="225">
        <f t="shared" ref="P56:P89" si="11">(N56/$N$102)*100</f>
        <v>4.1638683680322366</v>
      </c>
      <c r="Q56" s="212"/>
      <c r="R56" s="112"/>
      <c r="S56" s="112"/>
    </row>
    <row r="57" spans="1:55" ht="33.75">
      <c r="A57" s="1006" t="s">
        <v>521</v>
      </c>
      <c r="B57" s="219"/>
      <c r="C57" s="220"/>
      <c r="D57" s="220"/>
      <c r="E57" s="220"/>
      <c r="F57" s="220"/>
      <c r="G57" s="205">
        <v>9</v>
      </c>
      <c r="H57" s="220">
        <v>9</v>
      </c>
      <c r="I57" s="220">
        <v>12</v>
      </c>
      <c r="J57" s="216">
        <v>24</v>
      </c>
      <c r="K57" s="221">
        <v>21</v>
      </c>
      <c r="L57" s="216">
        <v>13</v>
      </c>
      <c r="M57" s="222">
        <v>12</v>
      </c>
      <c r="N57" s="223">
        <f t="shared" si="9"/>
        <v>100</v>
      </c>
      <c r="O57" s="224">
        <f t="shared" si="10"/>
        <v>14.285714285714286</v>
      </c>
      <c r="P57" s="225">
        <f t="shared" si="11"/>
        <v>2.238638907544213</v>
      </c>
      <c r="Q57" s="212"/>
      <c r="R57" s="112"/>
      <c r="S57" s="112"/>
    </row>
    <row r="58" spans="1:55" ht="22.5">
      <c r="A58" s="1007" t="s">
        <v>522</v>
      </c>
      <c r="B58" s="219"/>
      <c r="C58" s="220"/>
      <c r="D58" s="220"/>
      <c r="E58" s="220"/>
      <c r="F58" s="220"/>
      <c r="G58" s="205">
        <v>1</v>
      </c>
      <c r="H58" s="220">
        <v>3</v>
      </c>
      <c r="I58" s="220">
        <v>2</v>
      </c>
      <c r="J58" s="216">
        <v>0</v>
      </c>
      <c r="K58" s="221">
        <v>1</v>
      </c>
      <c r="L58" s="216">
        <v>0</v>
      </c>
      <c r="M58" s="222">
        <v>1</v>
      </c>
      <c r="N58" s="223">
        <f t="shared" si="9"/>
        <v>8</v>
      </c>
      <c r="O58" s="224">
        <f t="shared" si="10"/>
        <v>1.1428571428571428</v>
      </c>
      <c r="P58" s="225">
        <f t="shared" si="11"/>
        <v>0.17909111260353705</v>
      </c>
      <c r="Q58" s="212"/>
      <c r="R58" s="112"/>
      <c r="S58" s="112"/>
    </row>
    <row r="59" spans="1:55" ht="22.5">
      <c r="A59" s="1006" t="s">
        <v>523</v>
      </c>
      <c r="B59" s="219"/>
      <c r="C59" s="220"/>
      <c r="D59" s="220"/>
      <c r="E59" s="220"/>
      <c r="F59" s="220"/>
      <c r="G59" s="205">
        <v>32</v>
      </c>
      <c r="H59" s="220">
        <v>25</v>
      </c>
      <c r="I59" s="220">
        <v>36</v>
      </c>
      <c r="J59" s="216">
        <v>39</v>
      </c>
      <c r="K59" s="221">
        <v>25</v>
      </c>
      <c r="L59" s="216">
        <v>13</v>
      </c>
      <c r="M59" s="222">
        <v>23</v>
      </c>
      <c r="N59" s="223">
        <f t="shared" si="9"/>
        <v>193</v>
      </c>
      <c r="O59" s="224">
        <f t="shared" si="10"/>
        <v>27.571428571428573</v>
      </c>
      <c r="P59" s="225">
        <f t="shared" si="11"/>
        <v>4.3205730915603313</v>
      </c>
      <c r="Q59" s="212"/>
      <c r="R59" s="112"/>
      <c r="S59" s="112"/>
    </row>
    <row r="60" spans="1:55" ht="22.5">
      <c r="A60" s="1006" t="s">
        <v>524</v>
      </c>
      <c r="B60" s="219"/>
      <c r="C60" s="220"/>
      <c r="D60" s="220"/>
      <c r="E60" s="220"/>
      <c r="F60" s="220"/>
      <c r="G60" s="205">
        <v>0</v>
      </c>
      <c r="H60" s="220">
        <v>2</v>
      </c>
      <c r="I60" s="220">
        <v>2</v>
      </c>
      <c r="J60" s="216">
        <v>1</v>
      </c>
      <c r="K60" s="221">
        <v>1</v>
      </c>
      <c r="L60" s="216">
        <v>0</v>
      </c>
      <c r="M60" s="222">
        <v>0</v>
      </c>
      <c r="N60" s="223">
        <f t="shared" si="9"/>
        <v>6</v>
      </c>
      <c r="O60" s="224">
        <f t="shared" si="10"/>
        <v>0.8571428571428571</v>
      </c>
      <c r="P60" s="225">
        <f t="shared" si="11"/>
        <v>0.13431833445265279</v>
      </c>
      <c r="Q60" s="212"/>
      <c r="R60" s="112"/>
      <c r="S60" s="112"/>
    </row>
    <row r="61" spans="1:55" ht="22.5">
      <c r="A61" s="1006" t="s">
        <v>572</v>
      </c>
      <c r="B61" s="219"/>
      <c r="C61" s="220"/>
      <c r="D61" s="220"/>
      <c r="E61" s="220"/>
      <c r="F61" s="220"/>
      <c r="G61" s="205">
        <v>4</v>
      </c>
      <c r="H61" s="220">
        <v>0</v>
      </c>
      <c r="I61" s="220">
        <v>0</v>
      </c>
      <c r="J61" s="216">
        <v>0</v>
      </c>
      <c r="K61" s="221">
        <v>0</v>
      </c>
      <c r="L61" s="216">
        <v>0</v>
      </c>
      <c r="M61" s="222">
        <v>0</v>
      </c>
      <c r="N61" s="223">
        <f t="shared" si="9"/>
        <v>4</v>
      </c>
      <c r="O61" s="224">
        <f t="shared" si="10"/>
        <v>0.5714285714285714</v>
      </c>
      <c r="P61" s="225">
        <f t="shared" si="11"/>
        <v>8.9545556301768525E-2</v>
      </c>
      <c r="Q61" s="212"/>
      <c r="R61" s="112"/>
      <c r="S61" s="112"/>
    </row>
    <row r="62" spans="1:55">
      <c r="A62" s="1006" t="s">
        <v>525</v>
      </c>
      <c r="B62" s="219"/>
      <c r="C62" s="220"/>
      <c r="D62" s="220"/>
      <c r="E62" s="220"/>
      <c r="F62" s="220"/>
      <c r="G62" s="205">
        <v>2</v>
      </c>
      <c r="H62" s="220">
        <v>3</v>
      </c>
      <c r="I62" s="220">
        <v>1</v>
      </c>
      <c r="J62" s="216">
        <v>3</v>
      </c>
      <c r="K62" s="221">
        <v>10</v>
      </c>
      <c r="L62" s="216">
        <v>6</v>
      </c>
      <c r="M62" s="222">
        <v>6</v>
      </c>
      <c r="N62" s="223">
        <f t="shared" si="9"/>
        <v>31</v>
      </c>
      <c r="O62" s="224">
        <f t="shared" si="10"/>
        <v>4.4285714285714288</v>
      </c>
      <c r="P62" s="225">
        <f t="shared" si="11"/>
        <v>0.69397806133870599</v>
      </c>
      <c r="Q62" s="2"/>
      <c r="R62" s="112"/>
      <c r="S62" s="112"/>
      <c r="AL62" s="287"/>
    </row>
    <row r="63" spans="1:55">
      <c r="A63" s="1008" t="s">
        <v>526</v>
      </c>
      <c r="B63" s="219"/>
      <c r="C63" s="220"/>
      <c r="D63" s="220"/>
      <c r="E63" s="220"/>
      <c r="F63" s="220"/>
      <c r="G63" s="205">
        <v>2</v>
      </c>
      <c r="H63" s="220">
        <v>1</v>
      </c>
      <c r="I63" s="220">
        <v>0</v>
      </c>
      <c r="J63" s="216">
        <v>0</v>
      </c>
      <c r="K63" s="221">
        <v>1</v>
      </c>
      <c r="L63" s="216">
        <v>1</v>
      </c>
      <c r="M63" s="222">
        <v>0</v>
      </c>
      <c r="N63" s="223">
        <f t="shared" si="9"/>
        <v>5</v>
      </c>
      <c r="O63" s="224">
        <f t="shared" si="10"/>
        <v>0.7142857142857143</v>
      </c>
      <c r="P63" s="225">
        <f t="shared" si="11"/>
        <v>0.11193194537721066</v>
      </c>
      <c r="Q63" s="2"/>
      <c r="R63" s="112"/>
      <c r="S63" s="112"/>
    </row>
    <row r="64" spans="1:55" ht="33.75">
      <c r="A64" s="1007" t="s">
        <v>527</v>
      </c>
      <c r="B64" s="219"/>
      <c r="C64" s="220"/>
      <c r="D64" s="220"/>
      <c r="E64" s="220"/>
      <c r="F64" s="220"/>
      <c r="G64" s="205">
        <v>12</v>
      </c>
      <c r="H64" s="220">
        <v>10</v>
      </c>
      <c r="I64" s="220">
        <v>9</v>
      </c>
      <c r="J64" s="216">
        <v>13</v>
      </c>
      <c r="K64" s="221">
        <v>8</v>
      </c>
      <c r="L64" s="216">
        <v>3</v>
      </c>
      <c r="M64" s="222">
        <v>13</v>
      </c>
      <c r="N64" s="223">
        <f t="shared" si="9"/>
        <v>68</v>
      </c>
      <c r="O64" s="224">
        <f t="shared" si="10"/>
        <v>9.7142857142857135</v>
      </c>
      <c r="P64" s="225">
        <f t="shared" si="11"/>
        <v>1.5222744571300648</v>
      </c>
      <c r="Q64" s="212"/>
      <c r="R64" s="112"/>
      <c r="S64" s="112"/>
    </row>
    <row r="65" spans="1:38" ht="22.5">
      <c r="A65" s="1007" t="s">
        <v>528</v>
      </c>
      <c r="B65" s="219"/>
      <c r="C65" s="220"/>
      <c r="D65" s="220"/>
      <c r="E65" s="220"/>
      <c r="F65" s="220"/>
      <c r="G65" s="205">
        <v>4</v>
      </c>
      <c r="H65" s="220">
        <v>2</v>
      </c>
      <c r="I65" s="220">
        <v>4</v>
      </c>
      <c r="J65" s="216">
        <v>1</v>
      </c>
      <c r="K65" s="221">
        <v>6</v>
      </c>
      <c r="L65" s="216">
        <v>1</v>
      </c>
      <c r="M65" s="222">
        <v>2</v>
      </c>
      <c r="N65" s="223">
        <f t="shared" si="9"/>
        <v>20</v>
      </c>
      <c r="O65" s="224">
        <f t="shared" si="10"/>
        <v>2.8571428571428572</v>
      </c>
      <c r="P65" s="225">
        <f t="shared" si="11"/>
        <v>0.44772778150884263</v>
      </c>
      <c r="Q65" s="212"/>
      <c r="R65" s="112"/>
      <c r="S65" s="112"/>
    </row>
    <row r="66" spans="1:38" ht="24.95" customHeight="1">
      <c r="A66" s="1007" t="s">
        <v>529</v>
      </c>
      <c r="B66" s="219"/>
      <c r="C66" s="220"/>
      <c r="D66" s="220"/>
      <c r="E66" s="220"/>
      <c r="F66" s="220"/>
      <c r="G66" s="205">
        <v>2</v>
      </c>
      <c r="H66" s="220">
        <v>1</v>
      </c>
      <c r="I66" s="220">
        <v>2</v>
      </c>
      <c r="J66" s="216">
        <v>4</v>
      </c>
      <c r="K66" s="221">
        <v>0</v>
      </c>
      <c r="L66" s="216">
        <v>3</v>
      </c>
      <c r="M66" s="222">
        <v>0</v>
      </c>
      <c r="N66" s="223">
        <f t="shared" si="9"/>
        <v>12</v>
      </c>
      <c r="O66" s="224">
        <f t="shared" si="10"/>
        <v>1.7142857142857142</v>
      </c>
      <c r="P66" s="225">
        <f t="shared" si="11"/>
        <v>0.26863666890530558</v>
      </c>
      <c r="Q66" s="212"/>
      <c r="R66" s="112"/>
      <c r="S66" s="112"/>
    </row>
    <row r="67" spans="1:38" ht="24.95" customHeight="1">
      <c r="A67" s="1007" t="s">
        <v>530</v>
      </c>
      <c r="B67" s="219"/>
      <c r="C67" s="220"/>
      <c r="D67" s="220"/>
      <c r="E67" s="220"/>
      <c r="F67" s="220"/>
      <c r="G67" s="205">
        <v>0</v>
      </c>
      <c r="H67" s="220">
        <v>0</v>
      </c>
      <c r="I67" s="220">
        <v>0</v>
      </c>
      <c r="J67" s="216">
        <v>0</v>
      </c>
      <c r="K67" s="217">
        <v>0</v>
      </c>
      <c r="L67" s="216">
        <v>0</v>
      </c>
      <c r="M67" s="222">
        <v>0</v>
      </c>
      <c r="N67" s="223">
        <f t="shared" si="9"/>
        <v>0</v>
      </c>
      <c r="O67" s="224">
        <f t="shared" si="10"/>
        <v>0</v>
      </c>
      <c r="P67" s="225">
        <f t="shared" si="11"/>
        <v>0</v>
      </c>
      <c r="Q67" s="212"/>
      <c r="R67" s="112"/>
      <c r="S67" s="112"/>
    </row>
    <row r="68" spans="1:38" ht="24.95" customHeight="1">
      <c r="A68" s="1006" t="s">
        <v>531</v>
      </c>
      <c r="B68" s="219"/>
      <c r="C68" s="220"/>
      <c r="D68" s="220"/>
      <c r="E68" s="220"/>
      <c r="F68" s="220"/>
      <c r="G68" s="205">
        <v>2</v>
      </c>
      <c r="H68" s="220">
        <v>1</v>
      </c>
      <c r="I68" s="220">
        <v>5</v>
      </c>
      <c r="J68" s="216">
        <v>0</v>
      </c>
      <c r="K68" s="221">
        <v>3</v>
      </c>
      <c r="L68" s="216">
        <v>2</v>
      </c>
      <c r="M68" s="222">
        <v>2</v>
      </c>
      <c r="N68" s="223">
        <f t="shared" si="9"/>
        <v>15</v>
      </c>
      <c r="O68" s="224">
        <f t="shared" si="10"/>
        <v>2.1428571428571428</v>
      </c>
      <c r="P68" s="225">
        <f t="shared" si="11"/>
        <v>0.33579583613163194</v>
      </c>
      <c r="Q68" s="2"/>
      <c r="R68" s="112"/>
      <c r="S68" s="112"/>
      <c r="AL68" s="69"/>
    </row>
    <row r="69" spans="1:38" ht="24.95" customHeight="1">
      <c r="A69" s="1006" t="s">
        <v>532</v>
      </c>
      <c r="B69" s="219"/>
      <c r="C69" s="220"/>
      <c r="D69" s="220"/>
      <c r="E69" s="220"/>
      <c r="F69" s="220"/>
      <c r="G69" s="205">
        <v>3</v>
      </c>
      <c r="H69" s="220">
        <v>2</v>
      </c>
      <c r="I69" s="220">
        <v>1</v>
      </c>
      <c r="J69" s="216">
        <v>2</v>
      </c>
      <c r="K69" s="221">
        <v>0</v>
      </c>
      <c r="L69" s="216">
        <v>2</v>
      </c>
      <c r="M69" s="222">
        <v>3</v>
      </c>
      <c r="N69" s="223">
        <f t="shared" si="9"/>
        <v>13</v>
      </c>
      <c r="O69" s="224">
        <f t="shared" si="10"/>
        <v>1.8571428571428572</v>
      </c>
      <c r="P69" s="225">
        <f t="shared" si="11"/>
        <v>0.29102305798074768</v>
      </c>
      <c r="Q69" s="2"/>
      <c r="R69" s="112"/>
      <c r="S69" s="112"/>
      <c r="AL69" s="69"/>
    </row>
    <row r="70" spans="1:38" ht="24.95" customHeight="1">
      <c r="A70" s="1006" t="s">
        <v>343</v>
      </c>
      <c r="B70" s="219"/>
      <c r="C70" s="220"/>
      <c r="D70" s="220"/>
      <c r="E70" s="220"/>
      <c r="F70" s="220"/>
      <c r="G70" s="205">
        <v>4</v>
      </c>
      <c r="H70" s="220">
        <v>8</v>
      </c>
      <c r="I70" s="220">
        <v>5</v>
      </c>
      <c r="J70" s="216">
        <v>3</v>
      </c>
      <c r="K70" s="221">
        <v>3</v>
      </c>
      <c r="L70" s="216">
        <v>8</v>
      </c>
      <c r="M70" s="222">
        <v>5</v>
      </c>
      <c r="N70" s="223">
        <f t="shared" si="9"/>
        <v>36</v>
      </c>
      <c r="O70" s="224">
        <f t="shared" si="10"/>
        <v>5.1428571428571432</v>
      </c>
      <c r="P70" s="225">
        <f t="shared" si="11"/>
        <v>0.80591000671591662</v>
      </c>
      <c r="Q70" s="2"/>
      <c r="R70" s="112"/>
      <c r="S70" s="112"/>
      <c r="AL70" s="69"/>
    </row>
    <row r="71" spans="1:38" ht="24.95" customHeight="1">
      <c r="A71" s="1006" t="s">
        <v>344</v>
      </c>
      <c r="B71" s="219"/>
      <c r="C71" s="220"/>
      <c r="D71" s="220"/>
      <c r="E71" s="220"/>
      <c r="F71" s="220"/>
      <c r="G71" s="205">
        <v>0</v>
      </c>
      <c r="H71" s="220">
        <v>0</v>
      </c>
      <c r="I71" s="220">
        <v>1</v>
      </c>
      <c r="J71" s="216">
        <v>2</v>
      </c>
      <c r="K71" s="221">
        <v>2</v>
      </c>
      <c r="L71" s="216">
        <v>1</v>
      </c>
      <c r="M71" s="222">
        <v>2</v>
      </c>
      <c r="N71" s="223">
        <f t="shared" si="9"/>
        <v>8</v>
      </c>
      <c r="O71" s="224">
        <f t="shared" si="10"/>
        <v>1.1428571428571428</v>
      </c>
      <c r="P71" s="225">
        <f t="shared" si="11"/>
        <v>0.17909111260353705</v>
      </c>
      <c r="Q71" s="2"/>
      <c r="R71" s="112"/>
      <c r="S71" s="112"/>
      <c r="AL71" s="69"/>
    </row>
    <row r="72" spans="1:38" ht="24.95" customHeight="1">
      <c r="A72" s="1006" t="s">
        <v>345</v>
      </c>
      <c r="B72" s="219"/>
      <c r="C72" s="220"/>
      <c r="D72" s="220"/>
      <c r="E72" s="220"/>
      <c r="F72" s="220"/>
      <c r="G72" s="205">
        <v>0</v>
      </c>
      <c r="H72" s="220">
        <v>1</v>
      </c>
      <c r="I72" s="220">
        <v>1</v>
      </c>
      <c r="J72" s="216">
        <v>2</v>
      </c>
      <c r="K72" s="221">
        <v>3</v>
      </c>
      <c r="L72" s="216">
        <v>2</v>
      </c>
      <c r="M72" s="222">
        <v>3</v>
      </c>
      <c r="N72" s="223">
        <f t="shared" si="9"/>
        <v>12</v>
      </c>
      <c r="O72" s="224">
        <f t="shared" si="10"/>
        <v>1.7142857142857142</v>
      </c>
      <c r="P72" s="225">
        <f t="shared" si="11"/>
        <v>0.26863666890530558</v>
      </c>
      <c r="Q72" s="2"/>
      <c r="R72" s="112"/>
      <c r="S72" s="112"/>
      <c r="AL72" s="69"/>
    </row>
    <row r="73" spans="1:38" ht="24.95" customHeight="1">
      <c r="A73" s="1006" t="s">
        <v>533</v>
      </c>
      <c r="B73" s="219"/>
      <c r="C73" s="220"/>
      <c r="D73" s="220"/>
      <c r="E73" s="220"/>
      <c r="F73" s="220"/>
      <c r="G73" s="205">
        <v>0</v>
      </c>
      <c r="H73" s="220">
        <v>4</v>
      </c>
      <c r="I73" s="220">
        <v>2</v>
      </c>
      <c r="J73" s="216">
        <v>4</v>
      </c>
      <c r="K73" s="221">
        <v>1</v>
      </c>
      <c r="L73" s="216">
        <v>2</v>
      </c>
      <c r="M73" s="222">
        <v>0</v>
      </c>
      <c r="N73" s="223">
        <f t="shared" si="9"/>
        <v>13</v>
      </c>
      <c r="O73" s="224">
        <f t="shared" si="10"/>
        <v>1.8571428571428572</v>
      </c>
      <c r="P73" s="225">
        <f t="shared" si="11"/>
        <v>0.29102305798074768</v>
      </c>
      <c r="Q73" s="2"/>
      <c r="R73" s="112"/>
      <c r="S73" s="112"/>
    </row>
    <row r="74" spans="1:38" ht="24.95" customHeight="1">
      <c r="A74" s="1006" t="s">
        <v>347</v>
      </c>
      <c r="B74" s="219"/>
      <c r="C74" s="220"/>
      <c r="D74" s="220"/>
      <c r="E74" s="220"/>
      <c r="F74" s="220"/>
      <c r="G74" s="205">
        <v>1</v>
      </c>
      <c r="H74" s="220">
        <v>5</v>
      </c>
      <c r="I74" s="220">
        <v>2</v>
      </c>
      <c r="J74" s="216">
        <v>2</v>
      </c>
      <c r="K74" s="221">
        <v>2</v>
      </c>
      <c r="L74" s="216">
        <v>2</v>
      </c>
      <c r="M74" s="222">
        <v>1</v>
      </c>
      <c r="N74" s="223">
        <f t="shared" si="9"/>
        <v>15</v>
      </c>
      <c r="O74" s="224">
        <f t="shared" si="10"/>
        <v>2.1428571428571428</v>
      </c>
      <c r="P74" s="225">
        <f t="shared" si="11"/>
        <v>0.33579583613163194</v>
      </c>
      <c r="Q74" s="2"/>
      <c r="R74" s="112"/>
      <c r="S74" s="112"/>
    </row>
    <row r="75" spans="1:38" ht="24.95" customHeight="1">
      <c r="A75" s="1006" t="s">
        <v>348</v>
      </c>
      <c r="B75" s="219"/>
      <c r="C75" s="220"/>
      <c r="D75" s="220"/>
      <c r="E75" s="220"/>
      <c r="F75" s="220"/>
      <c r="G75" s="205">
        <v>1</v>
      </c>
      <c r="H75" s="220">
        <v>0</v>
      </c>
      <c r="I75" s="220">
        <v>1</v>
      </c>
      <c r="J75" s="216">
        <v>5</v>
      </c>
      <c r="K75" s="221">
        <v>1</v>
      </c>
      <c r="L75" s="216">
        <v>2</v>
      </c>
      <c r="M75" s="222">
        <v>1</v>
      </c>
      <c r="N75" s="223">
        <f t="shared" si="9"/>
        <v>11</v>
      </c>
      <c r="O75" s="224">
        <f t="shared" si="10"/>
        <v>1.5714285714285714</v>
      </c>
      <c r="P75" s="225">
        <f t="shared" si="11"/>
        <v>0.24625027982986344</v>
      </c>
      <c r="Q75" s="2"/>
      <c r="R75" s="112"/>
      <c r="S75" s="112"/>
    </row>
    <row r="76" spans="1:38" ht="24.95" customHeight="1">
      <c r="A76" s="1006" t="s">
        <v>349</v>
      </c>
      <c r="B76" s="219"/>
      <c r="C76" s="220"/>
      <c r="D76" s="220"/>
      <c r="E76" s="220"/>
      <c r="F76" s="220"/>
      <c r="G76" s="205">
        <v>1</v>
      </c>
      <c r="H76" s="220">
        <v>0</v>
      </c>
      <c r="I76" s="220">
        <v>1</v>
      </c>
      <c r="J76" s="216">
        <v>2</v>
      </c>
      <c r="K76" s="221">
        <v>0</v>
      </c>
      <c r="L76" s="216">
        <v>2</v>
      </c>
      <c r="M76" s="222">
        <v>1</v>
      </c>
      <c r="N76" s="223">
        <f t="shared" si="9"/>
        <v>7</v>
      </c>
      <c r="O76" s="224">
        <f t="shared" si="10"/>
        <v>1</v>
      </c>
      <c r="P76" s="225">
        <f t="shared" si="11"/>
        <v>0.15670472352809492</v>
      </c>
      <c r="Q76" s="2"/>
      <c r="R76" s="112"/>
      <c r="S76" s="112"/>
    </row>
    <row r="77" spans="1:38" ht="24.95" customHeight="1">
      <c r="A77" s="1006" t="s">
        <v>534</v>
      </c>
      <c r="B77" s="219"/>
      <c r="C77" s="220"/>
      <c r="D77" s="220"/>
      <c r="E77" s="220"/>
      <c r="F77" s="220"/>
      <c r="G77" s="205">
        <v>4</v>
      </c>
      <c r="H77" s="220">
        <v>4</v>
      </c>
      <c r="I77" s="220">
        <v>2</v>
      </c>
      <c r="J77" s="216">
        <v>2</v>
      </c>
      <c r="K77" s="221">
        <v>2</v>
      </c>
      <c r="L77" s="216">
        <v>2</v>
      </c>
      <c r="M77" s="222">
        <v>0</v>
      </c>
      <c r="N77" s="223">
        <f t="shared" si="9"/>
        <v>16</v>
      </c>
      <c r="O77" s="224">
        <f t="shared" si="10"/>
        <v>2.2857142857142856</v>
      </c>
      <c r="P77" s="225">
        <f t="shared" si="11"/>
        <v>0.3581822252070741</v>
      </c>
      <c r="Q77" s="2"/>
      <c r="R77" s="112"/>
      <c r="S77" s="112"/>
    </row>
    <row r="78" spans="1:38" ht="24.95" customHeight="1">
      <c r="A78" s="1006" t="s">
        <v>351</v>
      </c>
      <c r="B78" s="219"/>
      <c r="C78" s="220"/>
      <c r="D78" s="220"/>
      <c r="E78" s="220"/>
      <c r="F78" s="220"/>
      <c r="G78" s="205">
        <v>1</v>
      </c>
      <c r="H78" s="220">
        <v>0</v>
      </c>
      <c r="I78" s="220">
        <v>1</v>
      </c>
      <c r="J78" s="216">
        <v>4</v>
      </c>
      <c r="K78" s="221">
        <v>2</v>
      </c>
      <c r="L78" s="216">
        <v>3</v>
      </c>
      <c r="M78" s="222">
        <v>1</v>
      </c>
      <c r="N78" s="223">
        <f t="shared" si="9"/>
        <v>12</v>
      </c>
      <c r="O78" s="224">
        <f t="shared" si="10"/>
        <v>1.7142857142857142</v>
      </c>
      <c r="P78" s="225">
        <f t="shared" si="11"/>
        <v>0.26863666890530558</v>
      </c>
      <c r="Q78" s="2"/>
      <c r="R78" s="112"/>
      <c r="S78" s="112"/>
    </row>
    <row r="79" spans="1:38" ht="24.95" customHeight="1">
      <c r="A79" s="1006" t="s">
        <v>352</v>
      </c>
      <c r="B79" s="219"/>
      <c r="C79" s="220"/>
      <c r="D79" s="220"/>
      <c r="E79" s="220"/>
      <c r="F79" s="220"/>
      <c r="G79" s="205">
        <v>3</v>
      </c>
      <c r="H79" s="220">
        <v>0</v>
      </c>
      <c r="I79" s="220">
        <v>1</v>
      </c>
      <c r="J79" s="216">
        <v>3</v>
      </c>
      <c r="K79" s="221">
        <v>0</v>
      </c>
      <c r="L79" s="216">
        <v>2</v>
      </c>
      <c r="M79" s="222">
        <v>2</v>
      </c>
      <c r="N79" s="223">
        <f t="shared" si="9"/>
        <v>11</v>
      </c>
      <c r="O79" s="224">
        <f t="shared" si="10"/>
        <v>1.5714285714285714</v>
      </c>
      <c r="P79" s="225">
        <f t="shared" si="11"/>
        <v>0.24625027982986344</v>
      </c>
      <c r="Q79" s="2"/>
      <c r="R79" s="112"/>
      <c r="S79" s="112"/>
    </row>
    <row r="80" spans="1:38" ht="24.95" customHeight="1">
      <c r="A80" s="1006" t="s">
        <v>353</v>
      </c>
      <c r="B80" s="219"/>
      <c r="C80" s="220"/>
      <c r="D80" s="220"/>
      <c r="E80" s="220"/>
      <c r="F80" s="220"/>
      <c r="G80" s="205">
        <v>2</v>
      </c>
      <c r="H80" s="220">
        <v>0</v>
      </c>
      <c r="I80" s="220">
        <v>1</v>
      </c>
      <c r="J80" s="216">
        <v>2</v>
      </c>
      <c r="K80" s="221">
        <v>0</v>
      </c>
      <c r="L80" s="216">
        <v>5</v>
      </c>
      <c r="M80" s="222">
        <v>1</v>
      </c>
      <c r="N80" s="223">
        <f t="shared" si="9"/>
        <v>11</v>
      </c>
      <c r="O80" s="224">
        <f t="shared" si="10"/>
        <v>1.5714285714285714</v>
      </c>
      <c r="P80" s="225">
        <f t="shared" si="11"/>
        <v>0.24625027982986344</v>
      </c>
      <c r="Q80" s="2"/>
      <c r="R80" s="112"/>
      <c r="S80" s="112"/>
    </row>
    <row r="81" spans="1:19" ht="24.95" customHeight="1">
      <c r="A81" s="1006" t="s">
        <v>354</v>
      </c>
      <c r="B81" s="219"/>
      <c r="C81" s="220"/>
      <c r="D81" s="220"/>
      <c r="E81" s="220"/>
      <c r="F81" s="220"/>
      <c r="G81" s="205">
        <v>1</v>
      </c>
      <c r="H81" s="220">
        <v>3</v>
      </c>
      <c r="I81" s="220">
        <v>4</v>
      </c>
      <c r="J81" s="216">
        <v>4</v>
      </c>
      <c r="K81" s="221">
        <v>6</v>
      </c>
      <c r="L81" s="216">
        <v>2</v>
      </c>
      <c r="M81" s="222">
        <v>1</v>
      </c>
      <c r="N81" s="223">
        <f t="shared" si="9"/>
        <v>21</v>
      </c>
      <c r="O81" s="224">
        <f t="shared" si="10"/>
        <v>3</v>
      </c>
      <c r="P81" s="225">
        <f t="shared" si="11"/>
        <v>0.47011417058428473</v>
      </c>
      <c r="Q81" s="2"/>
      <c r="R81" s="112"/>
      <c r="S81" s="112"/>
    </row>
    <row r="82" spans="1:19" ht="24.95" customHeight="1">
      <c r="A82" s="1006" t="s">
        <v>355</v>
      </c>
      <c r="B82" s="219"/>
      <c r="C82" s="220"/>
      <c r="D82" s="220"/>
      <c r="E82" s="220"/>
      <c r="F82" s="220"/>
      <c r="G82" s="205">
        <v>3</v>
      </c>
      <c r="H82" s="220">
        <v>3</v>
      </c>
      <c r="I82" s="220">
        <v>1</v>
      </c>
      <c r="J82" s="216">
        <v>2</v>
      </c>
      <c r="K82" s="221">
        <v>1</v>
      </c>
      <c r="L82" s="216">
        <v>4</v>
      </c>
      <c r="M82" s="222">
        <v>1</v>
      </c>
      <c r="N82" s="223">
        <f t="shared" si="9"/>
        <v>15</v>
      </c>
      <c r="O82" s="224">
        <f t="shared" si="10"/>
        <v>2.1428571428571428</v>
      </c>
      <c r="P82" s="225">
        <f t="shared" si="11"/>
        <v>0.33579583613163194</v>
      </c>
      <c r="Q82" s="2"/>
      <c r="R82" s="112"/>
      <c r="S82" s="112"/>
    </row>
    <row r="83" spans="1:19" ht="24.95" customHeight="1">
      <c r="A83" s="1006" t="s">
        <v>356</v>
      </c>
      <c r="B83" s="219"/>
      <c r="C83" s="220"/>
      <c r="D83" s="220"/>
      <c r="E83" s="220"/>
      <c r="F83" s="220"/>
      <c r="G83" s="205">
        <v>0</v>
      </c>
      <c r="H83" s="220">
        <v>2</v>
      </c>
      <c r="I83" s="220">
        <v>1</v>
      </c>
      <c r="J83" s="216">
        <v>2</v>
      </c>
      <c r="K83" s="221">
        <v>0</v>
      </c>
      <c r="L83" s="216">
        <v>4</v>
      </c>
      <c r="M83" s="222">
        <v>0</v>
      </c>
      <c r="N83" s="223">
        <f t="shared" si="9"/>
        <v>9</v>
      </c>
      <c r="O83" s="224">
        <f t="shared" si="10"/>
        <v>1.2857142857142858</v>
      </c>
      <c r="P83" s="225">
        <f t="shared" si="11"/>
        <v>0.20147750167897915</v>
      </c>
      <c r="Q83" s="2"/>
      <c r="R83" s="112"/>
      <c r="S83" s="112"/>
    </row>
    <row r="84" spans="1:19" ht="24.95" customHeight="1">
      <c r="A84" s="1006" t="s">
        <v>357</v>
      </c>
      <c r="B84" s="219"/>
      <c r="C84" s="220"/>
      <c r="D84" s="220"/>
      <c r="E84" s="220"/>
      <c r="F84" s="220"/>
      <c r="G84" s="205">
        <v>7</v>
      </c>
      <c r="H84" s="220">
        <v>2</v>
      </c>
      <c r="I84" s="220">
        <v>1</v>
      </c>
      <c r="J84" s="216">
        <v>2</v>
      </c>
      <c r="K84" s="221">
        <v>0</v>
      </c>
      <c r="L84" s="216">
        <v>3</v>
      </c>
      <c r="M84" s="222">
        <v>3</v>
      </c>
      <c r="N84" s="223">
        <f t="shared" si="9"/>
        <v>18</v>
      </c>
      <c r="O84" s="224">
        <f t="shared" si="10"/>
        <v>2.5714285714285716</v>
      </c>
      <c r="P84" s="225">
        <f t="shared" si="11"/>
        <v>0.40295500335795831</v>
      </c>
      <c r="Q84" s="2"/>
      <c r="R84" s="112"/>
      <c r="S84" s="112"/>
    </row>
    <row r="85" spans="1:19" ht="24.95" customHeight="1">
      <c r="A85" s="1009" t="s">
        <v>535</v>
      </c>
      <c r="B85" s="219"/>
      <c r="C85" s="220"/>
      <c r="D85" s="220"/>
      <c r="E85" s="220"/>
      <c r="F85" s="220"/>
      <c r="G85" s="205">
        <v>1</v>
      </c>
      <c r="H85" s="220">
        <v>4</v>
      </c>
      <c r="I85" s="220">
        <v>4</v>
      </c>
      <c r="J85" s="216">
        <v>2</v>
      </c>
      <c r="K85" s="221">
        <v>1</v>
      </c>
      <c r="L85" s="216">
        <v>3</v>
      </c>
      <c r="M85" s="222">
        <v>0</v>
      </c>
      <c r="N85" s="223">
        <f t="shared" si="9"/>
        <v>15</v>
      </c>
      <c r="O85" s="224">
        <f t="shared" si="10"/>
        <v>2.1428571428571428</v>
      </c>
      <c r="P85" s="225">
        <f t="shared" si="11"/>
        <v>0.33579583613163194</v>
      </c>
      <c r="Q85" s="2"/>
      <c r="R85" s="112"/>
      <c r="S85" s="112"/>
    </row>
    <row r="86" spans="1:19" ht="24.95" customHeight="1">
      <c r="A86" s="1006" t="s">
        <v>359</v>
      </c>
      <c r="B86" s="219"/>
      <c r="C86" s="220"/>
      <c r="D86" s="220"/>
      <c r="E86" s="220"/>
      <c r="F86" s="220"/>
      <c r="G86" s="205">
        <v>6</v>
      </c>
      <c r="H86" s="220">
        <v>4</v>
      </c>
      <c r="I86" s="220">
        <v>6</v>
      </c>
      <c r="J86" s="216">
        <v>2</v>
      </c>
      <c r="K86" s="221">
        <v>6</v>
      </c>
      <c r="L86" s="216">
        <v>2</v>
      </c>
      <c r="M86" s="222">
        <v>2</v>
      </c>
      <c r="N86" s="223">
        <f t="shared" si="9"/>
        <v>28</v>
      </c>
      <c r="O86" s="224">
        <f t="shared" si="10"/>
        <v>4</v>
      </c>
      <c r="P86" s="225">
        <f t="shared" si="11"/>
        <v>0.62681889411237968</v>
      </c>
      <c r="Q86" s="2"/>
      <c r="R86" s="112"/>
      <c r="S86" s="112"/>
    </row>
    <row r="87" spans="1:19" ht="24.95" customHeight="1">
      <c r="A87" s="1006" t="s">
        <v>360</v>
      </c>
      <c r="B87" s="219"/>
      <c r="C87" s="220"/>
      <c r="D87" s="220"/>
      <c r="E87" s="220"/>
      <c r="F87" s="220"/>
      <c r="G87" s="205">
        <v>1</v>
      </c>
      <c r="H87" s="220">
        <v>0</v>
      </c>
      <c r="I87" s="220">
        <v>3</v>
      </c>
      <c r="J87" s="216">
        <v>5</v>
      </c>
      <c r="K87" s="221">
        <v>5</v>
      </c>
      <c r="L87" s="216">
        <v>2</v>
      </c>
      <c r="M87" s="222">
        <v>1</v>
      </c>
      <c r="N87" s="223">
        <f t="shared" si="9"/>
        <v>17</v>
      </c>
      <c r="O87" s="224">
        <f t="shared" si="10"/>
        <v>2.4285714285714284</v>
      </c>
      <c r="P87" s="225">
        <f t="shared" si="11"/>
        <v>0.3805686142825162</v>
      </c>
      <c r="Q87" s="2"/>
      <c r="R87" s="112"/>
      <c r="S87" s="112"/>
    </row>
    <row r="88" spans="1:19" ht="24.95" customHeight="1">
      <c r="A88" s="1006" t="s">
        <v>361</v>
      </c>
      <c r="B88" s="219"/>
      <c r="C88" s="220"/>
      <c r="D88" s="220"/>
      <c r="E88" s="220"/>
      <c r="F88" s="220"/>
      <c r="G88" s="205">
        <v>4</v>
      </c>
      <c r="H88" s="220">
        <v>1</v>
      </c>
      <c r="I88" s="220">
        <v>3</v>
      </c>
      <c r="J88" s="216">
        <v>3</v>
      </c>
      <c r="K88" s="221">
        <v>0</v>
      </c>
      <c r="L88" s="216">
        <v>3</v>
      </c>
      <c r="M88" s="222">
        <v>5</v>
      </c>
      <c r="N88" s="223">
        <f t="shared" ref="N88:N101" si="12">SUM(B88:M88)</f>
        <v>19</v>
      </c>
      <c r="O88" s="224">
        <f t="shared" ref="O88:O102" si="13">AVERAGE(B88:M88)</f>
        <v>2.7142857142857144</v>
      </c>
      <c r="P88" s="225">
        <f t="shared" si="11"/>
        <v>0.42534139243340052</v>
      </c>
      <c r="Q88" s="2"/>
      <c r="R88" s="112"/>
      <c r="S88" s="112"/>
    </row>
    <row r="89" spans="1:19" ht="24.95" customHeight="1">
      <c r="A89" s="1006" t="s">
        <v>362</v>
      </c>
      <c r="B89" s="219"/>
      <c r="C89" s="220"/>
      <c r="D89" s="220"/>
      <c r="E89" s="220"/>
      <c r="F89" s="220"/>
      <c r="G89" s="205">
        <v>0</v>
      </c>
      <c r="H89" s="220">
        <v>0</v>
      </c>
      <c r="I89" s="220">
        <v>2</v>
      </c>
      <c r="J89" s="216">
        <v>2</v>
      </c>
      <c r="K89" s="221">
        <v>1</v>
      </c>
      <c r="L89" s="216">
        <v>2</v>
      </c>
      <c r="M89" s="222">
        <v>1</v>
      </c>
      <c r="N89" s="223">
        <f t="shared" si="12"/>
        <v>8</v>
      </c>
      <c r="O89" s="224">
        <f t="shared" si="13"/>
        <v>1.1428571428571428</v>
      </c>
      <c r="P89" s="225">
        <f t="shared" si="11"/>
        <v>0.17909111260353705</v>
      </c>
      <c r="Q89" s="2"/>
      <c r="R89" s="112"/>
      <c r="S89" s="112"/>
    </row>
    <row r="90" spans="1:19" ht="24.95" customHeight="1">
      <c r="A90" s="1006" t="s">
        <v>363</v>
      </c>
      <c r="B90" s="219"/>
      <c r="C90" s="220"/>
      <c r="D90" s="220"/>
      <c r="E90" s="220"/>
      <c r="F90" s="220"/>
      <c r="G90" s="205">
        <v>6</v>
      </c>
      <c r="H90" s="220">
        <v>6</v>
      </c>
      <c r="I90" s="220">
        <v>4</v>
      </c>
      <c r="J90" s="216">
        <v>5</v>
      </c>
      <c r="K90" s="221">
        <v>4</v>
      </c>
      <c r="L90" s="216">
        <v>10</v>
      </c>
      <c r="M90" s="222">
        <v>5</v>
      </c>
      <c r="N90" s="223">
        <f t="shared" si="12"/>
        <v>40</v>
      </c>
      <c r="O90" s="224">
        <f t="shared" si="13"/>
        <v>5.7142857142857144</v>
      </c>
      <c r="P90" s="225">
        <f t="shared" ref="P90:P101" si="14">(N90/$N$102)*100</f>
        <v>0.89545556301768525</v>
      </c>
      <c r="Q90" s="2"/>
      <c r="R90" s="112"/>
      <c r="S90" s="112"/>
    </row>
    <row r="91" spans="1:19" ht="24.95" customHeight="1">
      <c r="A91" s="1006" t="s">
        <v>364</v>
      </c>
      <c r="B91" s="219"/>
      <c r="C91" s="220"/>
      <c r="D91" s="220"/>
      <c r="E91" s="220"/>
      <c r="F91" s="220"/>
      <c r="G91" s="205">
        <v>1</v>
      </c>
      <c r="H91" s="220">
        <v>6</v>
      </c>
      <c r="I91" s="220">
        <v>2</v>
      </c>
      <c r="J91" s="216">
        <v>9</v>
      </c>
      <c r="K91" s="221">
        <v>1</v>
      </c>
      <c r="L91" s="216">
        <v>2</v>
      </c>
      <c r="M91" s="222">
        <v>3</v>
      </c>
      <c r="N91" s="223">
        <f t="shared" si="12"/>
        <v>24</v>
      </c>
      <c r="O91" s="224">
        <f t="shared" si="13"/>
        <v>3.4285714285714284</v>
      </c>
      <c r="P91" s="225">
        <f t="shared" si="14"/>
        <v>0.53727333781061115</v>
      </c>
      <c r="Q91" s="2"/>
      <c r="R91" s="112"/>
      <c r="S91" s="112"/>
    </row>
    <row r="92" spans="1:19" ht="24.95" customHeight="1">
      <c r="A92" s="1006" t="s">
        <v>365</v>
      </c>
      <c r="B92" s="219"/>
      <c r="C92" s="220"/>
      <c r="D92" s="220"/>
      <c r="E92" s="220"/>
      <c r="F92" s="220"/>
      <c r="G92" s="205">
        <v>3</v>
      </c>
      <c r="H92" s="220">
        <v>4</v>
      </c>
      <c r="I92" s="220">
        <v>2</v>
      </c>
      <c r="J92" s="216">
        <v>5</v>
      </c>
      <c r="K92" s="221">
        <v>3</v>
      </c>
      <c r="L92" s="216">
        <v>2</v>
      </c>
      <c r="M92" s="222">
        <v>0</v>
      </c>
      <c r="N92" s="223">
        <f t="shared" si="12"/>
        <v>19</v>
      </c>
      <c r="O92" s="224">
        <f t="shared" si="13"/>
        <v>2.7142857142857144</v>
      </c>
      <c r="P92" s="225">
        <f t="shared" si="14"/>
        <v>0.42534139243340052</v>
      </c>
      <c r="Q92" s="2"/>
      <c r="R92" s="112"/>
      <c r="S92" s="112"/>
    </row>
    <row r="93" spans="1:19" ht="24.95" customHeight="1">
      <c r="A93" s="1006" t="s">
        <v>366</v>
      </c>
      <c r="B93" s="219"/>
      <c r="C93" s="220"/>
      <c r="D93" s="220"/>
      <c r="E93" s="220"/>
      <c r="F93" s="220"/>
      <c r="G93" s="205">
        <v>2</v>
      </c>
      <c r="H93" s="220">
        <v>2</v>
      </c>
      <c r="I93" s="220">
        <v>1</v>
      </c>
      <c r="J93" s="216">
        <v>4</v>
      </c>
      <c r="K93" s="221">
        <v>0</v>
      </c>
      <c r="L93" s="216">
        <v>7</v>
      </c>
      <c r="M93" s="222">
        <v>3</v>
      </c>
      <c r="N93" s="223">
        <f t="shared" si="12"/>
        <v>19</v>
      </c>
      <c r="O93" s="224">
        <f t="shared" si="13"/>
        <v>2.7142857142857144</v>
      </c>
      <c r="P93" s="225">
        <f t="shared" si="14"/>
        <v>0.42534139243340052</v>
      </c>
      <c r="Q93" s="2"/>
      <c r="R93" s="112"/>
      <c r="S93" s="112"/>
    </row>
    <row r="94" spans="1:19" ht="24.95" customHeight="1">
      <c r="A94" s="1006" t="s">
        <v>367</v>
      </c>
      <c r="B94" s="219"/>
      <c r="C94" s="220"/>
      <c r="D94" s="220"/>
      <c r="E94" s="220"/>
      <c r="F94" s="220"/>
      <c r="G94" s="205">
        <v>6</v>
      </c>
      <c r="H94" s="220">
        <v>1</v>
      </c>
      <c r="I94" s="220">
        <v>5</v>
      </c>
      <c r="J94" s="216">
        <v>10</v>
      </c>
      <c r="K94" s="221">
        <v>7</v>
      </c>
      <c r="L94" s="216">
        <v>4</v>
      </c>
      <c r="M94" s="222">
        <v>2</v>
      </c>
      <c r="N94" s="223">
        <f t="shared" si="12"/>
        <v>35</v>
      </c>
      <c r="O94" s="224">
        <f t="shared" si="13"/>
        <v>5</v>
      </c>
      <c r="P94" s="225">
        <f t="shared" si="14"/>
        <v>0.78352361764047451</v>
      </c>
      <c r="Q94" s="2"/>
      <c r="R94" s="112"/>
      <c r="S94" s="112"/>
    </row>
    <row r="95" spans="1:19" ht="24.95" customHeight="1">
      <c r="A95" s="1006" t="s">
        <v>368</v>
      </c>
      <c r="B95" s="219"/>
      <c r="C95" s="220"/>
      <c r="D95" s="220"/>
      <c r="E95" s="220"/>
      <c r="F95" s="220"/>
      <c r="G95" s="205">
        <v>1</v>
      </c>
      <c r="H95" s="220">
        <v>2</v>
      </c>
      <c r="I95" s="220">
        <v>3</v>
      </c>
      <c r="J95" s="216">
        <v>3</v>
      </c>
      <c r="K95" s="221">
        <v>0</v>
      </c>
      <c r="L95" s="216">
        <v>4</v>
      </c>
      <c r="M95" s="222">
        <v>1</v>
      </c>
      <c r="N95" s="223">
        <f t="shared" si="12"/>
        <v>14</v>
      </c>
      <c r="O95" s="224">
        <f t="shared" si="13"/>
        <v>2</v>
      </c>
      <c r="P95" s="225">
        <f t="shared" si="14"/>
        <v>0.31340944705618984</v>
      </c>
      <c r="Q95" s="2"/>
      <c r="R95" s="112"/>
      <c r="S95" s="112"/>
    </row>
    <row r="96" spans="1:19" ht="24.95" customHeight="1">
      <c r="A96" s="1006" t="s">
        <v>369</v>
      </c>
      <c r="B96" s="219"/>
      <c r="C96" s="220"/>
      <c r="D96" s="220"/>
      <c r="E96" s="220"/>
      <c r="F96" s="220"/>
      <c r="G96" s="205">
        <v>1</v>
      </c>
      <c r="H96" s="220">
        <v>4</v>
      </c>
      <c r="I96" s="220">
        <v>1</v>
      </c>
      <c r="J96" s="216">
        <v>2</v>
      </c>
      <c r="K96" s="221">
        <v>1</v>
      </c>
      <c r="L96" s="216">
        <v>2</v>
      </c>
      <c r="M96" s="222">
        <v>3</v>
      </c>
      <c r="N96" s="223">
        <f t="shared" si="12"/>
        <v>14</v>
      </c>
      <c r="O96" s="224">
        <f t="shared" si="13"/>
        <v>2</v>
      </c>
      <c r="P96" s="225">
        <f t="shared" si="14"/>
        <v>0.31340944705618984</v>
      </c>
      <c r="Q96" s="2"/>
      <c r="R96" s="112"/>
      <c r="S96" s="112"/>
    </row>
    <row r="97" spans="1:54" ht="24.95" customHeight="1">
      <c r="A97" s="1006" t="s">
        <v>370</v>
      </c>
      <c r="B97" s="219"/>
      <c r="C97" s="220"/>
      <c r="D97" s="220"/>
      <c r="E97" s="220"/>
      <c r="F97" s="220"/>
      <c r="G97" s="205">
        <v>14</v>
      </c>
      <c r="H97" s="220">
        <v>4</v>
      </c>
      <c r="I97" s="220">
        <v>3</v>
      </c>
      <c r="J97" s="216">
        <v>10</v>
      </c>
      <c r="K97" s="221">
        <v>5</v>
      </c>
      <c r="L97" s="216">
        <v>7</v>
      </c>
      <c r="M97" s="222">
        <v>2</v>
      </c>
      <c r="N97" s="223">
        <f t="shared" si="12"/>
        <v>45</v>
      </c>
      <c r="O97" s="224">
        <f t="shared" si="13"/>
        <v>6.4285714285714288</v>
      </c>
      <c r="P97" s="225">
        <f t="shared" si="14"/>
        <v>1.0073875083948958</v>
      </c>
      <c r="Q97" s="2"/>
      <c r="R97" s="112"/>
      <c r="S97" s="112"/>
    </row>
    <row r="98" spans="1:54" ht="24.95" customHeight="1">
      <c r="A98" s="1006" t="s">
        <v>371</v>
      </c>
      <c r="B98" s="219"/>
      <c r="C98" s="220"/>
      <c r="D98" s="220"/>
      <c r="E98" s="220"/>
      <c r="F98" s="220"/>
      <c r="G98" s="205">
        <v>1</v>
      </c>
      <c r="H98" s="220">
        <v>0</v>
      </c>
      <c r="I98" s="220">
        <v>1</v>
      </c>
      <c r="J98" s="216">
        <v>4</v>
      </c>
      <c r="K98" s="221">
        <v>0</v>
      </c>
      <c r="L98" s="216">
        <v>4</v>
      </c>
      <c r="M98" s="222">
        <v>1</v>
      </c>
      <c r="N98" s="223">
        <f t="shared" si="12"/>
        <v>11</v>
      </c>
      <c r="O98" s="224">
        <f t="shared" si="13"/>
        <v>1.5714285714285714</v>
      </c>
      <c r="P98" s="225">
        <f t="shared" si="14"/>
        <v>0.24625027982986344</v>
      </c>
      <c r="Q98" s="2"/>
      <c r="R98" s="112"/>
      <c r="S98" s="112"/>
    </row>
    <row r="99" spans="1:54" s="65" customFormat="1" ht="24.95" customHeight="1">
      <c r="A99" s="1006" t="s">
        <v>372</v>
      </c>
      <c r="B99" s="219"/>
      <c r="C99" s="220"/>
      <c r="D99" s="220"/>
      <c r="E99" s="220"/>
      <c r="F99" s="220"/>
      <c r="G99" s="205">
        <v>2</v>
      </c>
      <c r="H99" s="220">
        <v>2</v>
      </c>
      <c r="I99" s="220">
        <v>2</v>
      </c>
      <c r="J99" s="216">
        <v>4</v>
      </c>
      <c r="K99" s="221">
        <v>6</v>
      </c>
      <c r="L99" s="216">
        <v>4</v>
      </c>
      <c r="M99" s="222">
        <v>2</v>
      </c>
      <c r="N99" s="223">
        <f t="shared" si="12"/>
        <v>22</v>
      </c>
      <c r="O99" s="224">
        <f t="shared" si="13"/>
        <v>3.1428571428571428</v>
      </c>
      <c r="P99" s="225">
        <f t="shared" si="14"/>
        <v>0.49250055965972689</v>
      </c>
      <c r="Q99" s="212"/>
      <c r="T99" s="89"/>
      <c r="BB99" s="94"/>
    </row>
    <row r="100" spans="1:54" ht="24.95" customHeight="1">
      <c r="A100" s="1009" t="s">
        <v>373</v>
      </c>
      <c r="B100" s="394"/>
      <c r="C100" s="220"/>
      <c r="D100" s="290"/>
      <c r="E100" s="290"/>
      <c r="F100" s="290"/>
      <c r="G100" s="205">
        <v>1</v>
      </c>
      <c r="H100" s="290">
        <v>5</v>
      </c>
      <c r="I100" s="290">
        <v>1</v>
      </c>
      <c r="J100" s="216">
        <v>8</v>
      </c>
      <c r="K100" s="221">
        <v>2</v>
      </c>
      <c r="L100" s="216">
        <v>2</v>
      </c>
      <c r="M100" s="222">
        <v>6</v>
      </c>
      <c r="N100" s="223">
        <f t="shared" si="12"/>
        <v>25</v>
      </c>
      <c r="O100" s="288">
        <f t="shared" si="13"/>
        <v>3.5714285714285716</v>
      </c>
      <c r="P100" s="289">
        <f t="shared" si="14"/>
        <v>0.55965972688605325</v>
      </c>
      <c r="Q100" s="298"/>
      <c r="R100" s="112"/>
      <c r="S100" s="299"/>
      <c r="T100" s="118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</row>
    <row r="101" spans="1:54" ht="24.95" customHeight="1" thickBot="1">
      <c r="A101" s="1010" t="s">
        <v>536</v>
      </c>
      <c r="B101" s="387"/>
      <c r="C101" s="290"/>
      <c r="D101" s="291"/>
      <c r="E101" s="291"/>
      <c r="F101" s="291"/>
      <c r="G101" s="375">
        <v>27</v>
      </c>
      <c r="H101" s="291">
        <v>8</v>
      </c>
      <c r="I101" s="291">
        <v>21</v>
      </c>
      <c r="J101" s="292">
        <v>17</v>
      </c>
      <c r="K101" s="293">
        <v>21</v>
      </c>
      <c r="L101" s="292">
        <v>10</v>
      </c>
      <c r="M101" s="294">
        <v>22</v>
      </c>
      <c r="N101" s="295">
        <f t="shared" si="12"/>
        <v>126</v>
      </c>
      <c r="O101" s="296">
        <f t="shared" si="13"/>
        <v>18</v>
      </c>
      <c r="P101" s="297">
        <f t="shared" si="14"/>
        <v>2.8206850235057086</v>
      </c>
      <c r="Q101" s="305"/>
      <c r="R101" s="93"/>
      <c r="S101" s="112"/>
      <c r="T101" s="306"/>
      <c r="U101" s="65"/>
      <c r="V101" s="65"/>
      <c r="W101" s="65"/>
      <c r="X101" s="65"/>
      <c r="Y101" s="65"/>
      <c r="Z101" s="65"/>
      <c r="AA101" s="65"/>
      <c r="AB101" s="65"/>
      <c r="AC101" s="65"/>
      <c r="AD101" s="94"/>
      <c r="AE101" s="94"/>
      <c r="AH101" s="89"/>
    </row>
    <row r="102" spans="1:54" s="377" customFormat="1" ht="24.75" customHeight="1" thickBot="1">
      <c r="A102" s="300" t="s">
        <v>537</v>
      </c>
      <c r="B102" s="376"/>
      <c r="C102" s="376"/>
      <c r="D102" s="734"/>
      <c r="E102" s="374"/>
      <c r="F102" s="374"/>
      <c r="G102" s="376">
        <f t="shared" ref="G102:N102" si="15">SUM(G22:G101)</f>
        <v>687</v>
      </c>
      <c r="H102" s="302">
        <f t="shared" si="15"/>
        <v>554</v>
      </c>
      <c r="I102" s="302">
        <f t="shared" si="15"/>
        <v>600</v>
      </c>
      <c r="J102" s="302">
        <f t="shared" si="15"/>
        <v>776</v>
      </c>
      <c r="K102" s="302">
        <f t="shared" si="15"/>
        <v>650</v>
      </c>
      <c r="L102" s="302">
        <f t="shared" si="15"/>
        <v>610</v>
      </c>
      <c r="M102" s="302">
        <f t="shared" si="15"/>
        <v>590</v>
      </c>
      <c r="N102" s="301">
        <f t="shared" si="15"/>
        <v>4467</v>
      </c>
      <c r="O102" s="303">
        <f t="shared" si="13"/>
        <v>638.14285714285711</v>
      </c>
      <c r="P102" s="304">
        <f>SUM(P22:P101)</f>
        <v>100.00000000000004</v>
      </c>
      <c r="Q102" s="383"/>
      <c r="T102" s="447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79"/>
      <c r="AF102" s="379"/>
      <c r="AG102" s="379"/>
      <c r="AH102" s="381"/>
    </row>
    <row r="103" spans="1:54" s="377" customFormat="1">
      <c r="C103" s="378"/>
      <c r="D103" s="378"/>
      <c r="F103" s="379"/>
      <c r="G103" s="379"/>
      <c r="H103" s="379"/>
      <c r="I103" s="380"/>
      <c r="J103" s="379"/>
      <c r="K103" s="379"/>
      <c r="L103" s="379"/>
      <c r="M103" s="381"/>
      <c r="N103" s="382"/>
      <c r="O103" s="378"/>
      <c r="P103" s="378"/>
      <c r="Q103" s="378"/>
      <c r="R103" s="686"/>
      <c r="S103" s="379"/>
      <c r="T103" s="381"/>
      <c r="U103" s="379"/>
      <c r="V103" s="379"/>
      <c r="W103" s="379"/>
      <c r="X103" s="379"/>
      <c r="Y103" s="379"/>
      <c r="Z103" s="379"/>
      <c r="AA103" s="379"/>
      <c r="AB103" s="379"/>
      <c r="AC103" s="379"/>
      <c r="AD103" s="379"/>
      <c r="AE103" s="379"/>
      <c r="AF103" s="381"/>
      <c r="AG103" s="379"/>
    </row>
    <row r="104" spans="1:54" s="377" customFormat="1" ht="33.75">
      <c r="A104" s="948" t="s">
        <v>538</v>
      </c>
      <c r="B104" s="684"/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5"/>
      <c r="P104" s="383"/>
      <c r="Q104" s="382"/>
      <c r="T104" s="447"/>
      <c r="U104" s="379"/>
      <c r="V104" s="379"/>
      <c r="W104" s="379"/>
      <c r="X104" s="379"/>
      <c r="Y104" s="379"/>
      <c r="Z104" s="379"/>
      <c r="AA104" s="379"/>
      <c r="AB104" s="379"/>
      <c r="AC104" s="379"/>
      <c r="AD104" s="379"/>
      <c r="AE104" s="379"/>
      <c r="AF104" s="379"/>
      <c r="AG104" s="379"/>
      <c r="AH104" s="381"/>
    </row>
    <row r="105" spans="1:54" s="377" customFormat="1" ht="18.75" customHeight="1">
      <c r="B105" s="1021"/>
      <c r="C105" s="1021"/>
      <c r="D105" s="1021"/>
      <c r="E105" s="1022"/>
      <c r="F105" s="1022"/>
      <c r="G105" s="1022"/>
      <c r="H105" s="1022"/>
      <c r="I105" s="1022"/>
      <c r="J105" s="1022"/>
      <c r="K105" s="1022"/>
      <c r="L105" s="1022"/>
      <c r="M105" s="1022"/>
      <c r="N105" s="382"/>
      <c r="O105" s="379"/>
      <c r="P105" s="378"/>
      <c r="Q105" s="382"/>
      <c r="T105" s="447"/>
      <c r="U105" s="379"/>
      <c r="V105" s="379"/>
      <c r="W105" s="379"/>
      <c r="X105" s="379"/>
      <c r="Y105" s="379"/>
      <c r="Z105" s="379"/>
      <c r="AA105" s="379"/>
      <c r="AB105" s="379"/>
      <c r="AC105" s="379"/>
      <c r="AD105" s="379"/>
      <c r="AE105" s="379"/>
      <c r="AF105" s="379"/>
      <c r="AG105" s="379"/>
      <c r="AH105" s="381"/>
    </row>
    <row r="106" spans="1:54" s="377" customFormat="1" ht="18.75" customHeight="1">
      <c r="A106" s="395" t="s">
        <v>472</v>
      </c>
      <c r="B106" s="361">
        <v>45992</v>
      </c>
      <c r="C106" s="361">
        <v>45962</v>
      </c>
      <c r="D106" s="362">
        <v>45931</v>
      </c>
      <c r="E106" s="362">
        <v>45901</v>
      </c>
      <c r="F106" s="362">
        <v>45870</v>
      </c>
      <c r="G106" s="362">
        <v>45839</v>
      </c>
      <c r="H106" s="362">
        <v>45809</v>
      </c>
      <c r="I106" s="362">
        <v>45778</v>
      </c>
      <c r="J106" s="362">
        <v>45748</v>
      </c>
      <c r="K106" s="362">
        <v>45717</v>
      </c>
      <c r="L106" s="363">
        <v>45689</v>
      </c>
      <c r="M106" s="362">
        <v>45658</v>
      </c>
      <c r="N106" s="365" t="s">
        <v>8</v>
      </c>
      <c r="O106" s="364"/>
      <c r="P106" s="1077"/>
      <c r="Q106" s="382"/>
      <c r="T106" s="447"/>
      <c r="U106" s="379"/>
      <c r="V106" s="379"/>
      <c r="W106" s="379"/>
      <c r="X106" s="379"/>
      <c r="Y106" s="379"/>
      <c r="Z106" s="379"/>
      <c r="AA106" s="379"/>
      <c r="AB106" s="379"/>
      <c r="AC106" s="379"/>
      <c r="AD106" s="379"/>
      <c r="AE106" s="379"/>
      <c r="AF106" s="379"/>
      <c r="AG106" s="379"/>
      <c r="AH106" s="381"/>
    </row>
    <row r="107" spans="1:54" s="377" customFormat="1" ht="18.75" customHeight="1">
      <c r="A107" s="1051" t="s">
        <v>539</v>
      </c>
      <c r="B107" s="365"/>
      <c r="C107" s="365"/>
      <c r="D107" s="365"/>
      <c r="E107" s="365"/>
      <c r="F107" s="365"/>
      <c r="G107" s="365">
        <v>68</v>
      </c>
      <c r="H107" s="365">
        <v>47</v>
      </c>
      <c r="I107" s="365">
        <v>51</v>
      </c>
      <c r="J107" s="366">
        <v>143</v>
      </c>
      <c r="K107" s="366">
        <v>130</v>
      </c>
      <c r="L107" s="366">
        <v>64</v>
      </c>
      <c r="M107" s="366">
        <v>54</v>
      </c>
      <c r="N107" s="365">
        <v>557</v>
      </c>
      <c r="O107" s="367">
        <f>N107/$N$117*100</f>
        <v>22.614697523345516</v>
      </c>
      <c r="P107" s="1077"/>
      <c r="Q107" s="382"/>
      <c r="T107" s="447"/>
      <c r="U107" s="379"/>
      <c r="V107" s="379"/>
      <c r="W107" s="379"/>
      <c r="X107" s="379"/>
      <c r="Y107" s="379"/>
      <c r="Z107" s="379"/>
      <c r="AA107" s="379"/>
      <c r="AB107" s="379"/>
      <c r="AC107" s="379"/>
      <c r="AD107" s="379"/>
      <c r="AE107" s="379"/>
      <c r="AF107" s="379"/>
      <c r="AG107" s="379"/>
      <c r="AH107" s="381"/>
    </row>
    <row r="108" spans="1:54" s="377" customFormat="1" ht="18.75" customHeight="1">
      <c r="A108" s="1051" t="s">
        <v>540</v>
      </c>
      <c r="B108" s="365"/>
      <c r="C108" s="365"/>
      <c r="D108" s="365"/>
      <c r="E108" s="365"/>
      <c r="F108" s="365"/>
      <c r="G108" s="365">
        <v>74</v>
      </c>
      <c r="H108" s="365">
        <v>45</v>
      </c>
      <c r="I108" s="365">
        <v>53</v>
      </c>
      <c r="J108" s="366">
        <v>51</v>
      </c>
      <c r="K108" s="366">
        <v>57</v>
      </c>
      <c r="L108" s="366">
        <v>68</v>
      </c>
      <c r="M108" s="366">
        <v>69</v>
      </c>
      <c r="N108" s="365">
        <v>417</v>
      </c>
      <c r="O108" s="367">
        <f>N108/$N$117*100</f>
        <v>16.930572472594395</v>
      </c>
      <c r="P108" s="1077"/>
      <c r="Q108" s="382"/>
      <c r="T108" s="447"/>
      <c r="U108" s="379"/>
      <c r="V108" s="379"/>
      <c r="W108" s="379"/>
      <c r="X108" s="379"/>
      <c r="Y108" s="379"/>
      <c r="Z108" s="379"/>
      <c r="AA108" s="379"/>
      <c r="AB108" s="379"/>
      <c r="AC108" s="379"/>
      <c r="AD108" s="379"/>
      <c r="AE108" s="379"/>
      <c r="AF108" s="379"/>
      <c r="AG108" s="379"/>
      <c r="AH108" s="381"/>
    </row>
    <row r="109" spans="1:54" s="377" customFormat="1" ht="18.75" customHeight="1">
      <c r="A109" s="1051" t="s">
        <v>541</v>
      </c>
      <c r="B109" s="365"/>
      <c r="C109" s="365"/>
      <c r="D109" s="365"/>
      <c r="E109" s="365"/>
      <c r="F109" s="365"/>
      <c r="G109" s="365">
        <v>44</v>
      </c>
      <c r="H109" s="365">
        <v>29</v>
      </c>
      <c r="I109" s="365">
        <v>26</v>
      </c>
      <c r="J109" s="366">
        <v>38</v>
      </c>
      <c r="K109" s="366">
        <v>41</v>
      </c>
      <c r="L109" s="366">
        <v>47</v>
      </c>
      <c r="M109" s="366">
        <v>39</v>
      </c>
      <c r="N109" s="365">
        <v>264</v>
      </c>
      <c r="O109" s="367">
        <f t="shared" ref="O109:O115" si="16">N109/$N$117*100</f>
        <v>10.71863580998782</v>
      </c>
      <c r="P109" s="1077"/>
      <c r="Q109" s="382"/>
      <c r="T109" s="393"/>
      <c r="AF109" s="379"/>
      <c r="AG109" s="379"/>
    </row>
    <row r="110" spans="1:54" s="377" customFormat="1" ht="18.75" customHeight="1">
      <c r="A110" s="1051" t="s">
        <v>542</v>
      </c>
      <c r="B110" s="365"/>
      <c r="C110" s="365"/>
      <c r="D110" s="365"/>
      <c r="E110" s="365"/>
      <c r="F110" s="365"/>
      <c r="G110" s="365">
        <v>43</v>
      </c>
      <c r="H110" s="365">
        <v>33</v>
      </c>
      <c r="I110" s="365">
        <v>26</v>
      </c>
      <c r="J110" s="366">
        <v>39</v>
      </c>
      <c r="K110" s="366">
        <v>28</v>
      </c>
      <c r="L110" s="366">
        <v>25</v>
      </c>
      <c r="M110" s="366">
        <v>29</v>
      </c>
      <c r="N110" s="365">
        <v>223</v>
      </c>
      <c r="O110" s="367">
        <f t="shared" si="16"/>
        <v>9.0539991879821358</v>
      </c>
      <c r="P110" s="1077"/>
      <c r="Q110" s="382"/>
      <c r="T110" s="393"/>
      <c r="AF110" s="379"/>
      <c r="AG110" s="379"/>
    </row>
    <row r="111" spans="1:54" s="377" customFormat="1" ht="18.75" customHeight="1">
      <c r="A111" s="1052" t="s">
        <v>545</v>
      </c>
      <c r="B111" s="365"/>
      <c r="C111" s="365"/>
      <c r="D111" s="365"/>
      <c r="E111" s="365"/>
      <c r="F111" s="365"/>
      <c r="G111" s="365">
        <v>38</v>
      </c>
      <c r="H111" s="365">
        <v>27</v>
      </c>
      <c r="I111" s="365">
        <v>24</v>
      </c>
      <c r="J111" s="366">
        <v>30</v>
      </c>
      <c r="K111" s="366">
        <v>12</v>
      </c>
      <c r="L111" s="366">
        <v>23</v>
      </c>
      <c r="M111" s="366">
        <v>40</v>
      </c>
      <c r="N111" s="365">
        <v>194</v>
      </c>
      <c r="O111" s="367">
        <f t="shared" si="16"/>
        <v>7.8765732846122622</v>
      </c>
      <c r="P111" s="1077"/>
      <c r="Q111" s="382"/>
      <c r="T111" s="393"/>
      <c r="AF111" s="379"/>
      <c r="AG111" s="379"/>
    </row>
    <row r="112" spans="1:54" s="377" customFormat="1" ht="18.75" customHeight="1">
      <c r="A112" s="1051" t="s">
        <v>544</v>
      </c>
      <c r="B112" s="365"/>
      <c r="C112" s="365"/>
      <c r="D112" s="365"/>
      <c r="E112" s="365"/>
      <c r="F112" s="365"/>
      <c r="G112" s="365">
        <v>32</v>
      </c>
      <c r="H112" s="365">
        <v>25</v>
      </c>
      <c r="I112" s="365">
        <v>36</v>
      </c>
      <c r="J112" s="366">
        <v>39</v>
      </c>
      <c r="K112" s="366">
        <v>25</v>
      </c>
      <c r="L112" s="366">
        <v>13</v>
      </c>
      <c r="M112" s="366">
        <v>23</v>
      </c>
      <c r="N112" s="365">
        <v>193</v>
      </c>
      <c r="O112" s="367">
        <f t="shared" si="16"/>
        <v>7.8359723913926107</v>
      </c>
      <c r="P112" s="1077"/>
      <c r="Q112" s="382"/>
      <c r="T112" s="393"/>
      <c r="AF112" s="379"/>
      <c r="AG112" s="379"/>
    </row>
    <row r="113" spans="1:33" s="377" customFormat="1" ht="18.75" customHeight="1">
      <c r="A113" s="1051" t="s">
        <v>543</v>
      </c>
      <c r="B113" s="365"/>
      <c r="C113" s="365"/>
      <c r="D113" s="365"/>
      <c r="E113" s="365"/>
      <c r="F113" s="365"/>
      <c r="G113" s="365">
        <v>25</v>
      </c>
      <c r="H113" s="365">
        <v>46</v>
      </c>
      <c r="I113" s="365">
        <v>25</v>
      </c>
      <c r="J113" s="366">
        <v>20</v>
      </c>
      <c r="K113" s="366">
        <v>22</v>
      </c>
      <c r="L113" s="366">
        <v>21</v>
      </c>
      <c r="M113" s="366">
        <v>27</v>
      </c>
      <c r="N113" s="365">
        <v>186</v>
      </c>
      <c r="O113" s="367">
        <f t="shared" si="16"/>
        <v>7.5517661388550552</v>
      </c>
      <c r="P113" s="1077"/>
      <c r="Q113" s="382"/>
      <c r="T113" s="393"/>
      <c r="AF113" s="379"/>
      <c r="AG113" s="379"/>
    </row>
    <row r="114" spans="1:33" s="377" customFormat="1" ht="18.75" customHeight="1">
      <c r="A114" s="1051" t="s">
        <v>546</v>
      </c>
      <c r="B114" s="365"/>
      <c r="C114" s="365"/>
      <c r="D114" s="365"/>
      <c r="E114" s="365"/>
      <c r="F114" s="365"/>
      <c r="G114" s="365">
        <v>21</v>
      </c>
      <c r="H114" s="365">
        <v>14</v>
      </c>
      <c r="I114" s="365">
        <v>24</v>
      </c>
      <c r="J114" s="366">
        <v>24</v>
      </c>
      <c r="K114" s="366">
        <v>22</v>
      </c>
      <c r="L114" s="366">
        <v>36</v>
      </c>
      <c r="M114" s="366">
        <v>14</v>
      </c>
      <c r="N114" s="365">
        <v>155</v>
      </c>
      <c r="O114" s="367">
        <f t="shared" si="16"/>
        <v>6.2931384490458795</v>
      </c>
      <c r="P114" s="1077"/>
      <c r="Q114" s="382"/>
      <c r="T114" s="393"/>
      <c r="AF114" s="379"/>
      <c r="AG114" s="379"/>
    </row>
    <row r="115" spans="1:33" s="377" customFormat="1" ht="18.75" customHeight="1">
      <c r="A115" s="1051" t="s">
        <v>547</v>
      </c>
      <c r="B115" s="365"/>
      <c r="C115" s="365"/>
      <c r="D115" s="365"/>
      <c r="E115" s="365"/>
      <c r="F115" s="365"/>
      <c r="G115" s="365">
        <v>21</v>
      </c>
      <c r="H115" s="365">
        <v>24</v>
      </c>
      <c r="I115" s="365">
        <v>14</v>
      </c>
      <c r="J115" s="366">
        <v>32</v>
      </c>
      <c r="K115" s="366">
        <v>17</v>
      </c>
      <c r="L115" s="366">
        <v>25</v>
      </c>
      <c r="M115" s="366">
        <v>15</v>
      </c>
      <c r="N115" s="365">
        <v>148</v>
      </c>
      <c r="O115" s="367">
        <f t="shared" si="16"/>
        <v>6.0089321965083231</v>
      </c>
      <c r="P115" s="1077"/>
      <c r="Q115" s="378"/>
      <c r="T115" s="393"/>
      <c r="AF115" s="379"/>
      <c r="AG115" s="379"/>
    </row>
    <row r="116" spans="1:33" s="377" customFormat="1">
      <c r="A116" s="1052" t="s">
        <v>574</v>
      </c>
      <c r="B116" s="365"/>
      <c r="C116" s="365"/>
      <c r="D116" s="365"/>
      <c r="E116" s="365"/>
      <c r="F116" s="365"/>
      <c r="G116" s="365">
        <v>27</v>
      </c>
      <c r="H116" s="365">
        <v>8</v>
      </c>
      <c r="I116" s="365">
        <v>21</v>
      </c>
      <c r="J116" s="366">
        <v>17</v>
      </c>
      <c r="K116" s="366">
        <v>21</v>
      </c>
      <c r="L116" s="366">
        <v>10</v>
      </c>
      <c r="M116" s="366">
        <v>22</v>
      </c>
      <c r="N116" s="365">
        <v>126</v>
      </c>
      <c r="O116" s="367">
        <f>N116/$N$117*100</f>
        <v>5.1157125456760051</v>
      </c>
      <c r="P116" s="1077"/>
      <c r="Q116" s="378"/>
      <c r="AF116" s="379"/>
      <c r="AG116" s="379"/>
    </row>
    <row r="117" spans="1:33" s="377" customFormat="1">
      <c r="A117" s="360"/>
      <c r="B117" s="368"/>
      <c r="C117" s="369"/>
      <c r="D117" s="370"/>
      <c r="E117" s="368"/>
      <c r="F117" s="371"/>
      <c r="G117" s="371"/>
      <c r="H117" s="371"/>
      <c r="I117" s="372"/>
      <c r="J117" s="371"/>
      <c r="K117" s="371"/>
      <c r="L117" s="373"/>
      <c r="M117" s="373"/>
      <c r="N117" s="371">
        <f>SUM(N107:N116)</f>
        <v>2463</v>
      </c>
      <c r="O117" s="364"/>
      <c r="P117" s="1077"/>
      <c r="Q117" s="378"/>
      <c r="AF117" s="379"/>
      <c r="AG117" s="379"/>
    </row>
    <row r="118" spans="1:33" s="377" customFormat="1">
      <c r="A118" s="373"/>
      <c r="B118" s="368"/>
      <c r="C118" s="369"/>
      <c r="D118" s="370"/>
      <c r="E118" s="368"/>
      <c r="F118" s="371"/>
      <c r="G118" s="371"/>
      <c r="H118" s="371"/>
      <c r="I118" s="372"/>
      <c r="J118" s="371"/>
      <c r="K118" s="371"/>
      <c r="L118" s="373"/>
      <c r="M118" s="373"/>
      <c r="N118" s="371"/>
      <c r="O118" s="364"/>
      <c r="P118" s="1077"/>
      <c r="Q118" s="378"/>
      <c r="AF118" s="379"/>
      <c r="AG118" s="379"/>
    </row>
    <row r="119" spans="1:33" s="377" customFormat="1">
      <c r="A119" s="395"/>
      <c r="B119" s="365"/>
      <c r="C119" s="365"/>
      <c r="D119" s="396"/>
      <c r="E119" s="365"/>
      <c r="F119" s="365"/>
      <c r="G119" s="365"/>
      <c r="H119" s="365"/>
      <c r="I119" s="365"/>
      <c r="J119" s="366"/>
      <c r="K119" s="366"/>
      <c r="L119" s="366"/>
      <c r="M119" s="366"/>
      <c r="N119" s="365"/>
      <c r="O119" s="364"/>
      <c r="P119" s="1077"/>
      <c r="Q119" s="378"/>
      <c r="AF119" s="379"/>
      <c r="AG119" s="379"/>
    </row>
    <row r="120" spans="1:33" s="377" customFormat="1">
      <c r="A120" s="395" t="s">
        <v>472</v>
      </c>
      <c r="B120" s="361">
        <v>45992</v>
      </c>
      <c r="C120" s="361">
        <v>45962</v>
      </c>
      <c r="D120" s="362">
        <v>45931</v>
      </c>
      <c r="E120" s="362">
        <v>45901</v>
      </c>
      <c r="F120" s="362">
        <v>45870</v>
      </c>
      <c r="G120" s="362">
        <v>45839</v>
      </c>
      <c r="H120" s="362">
        <v>45809</v>
      </c>
      <c r="I120" s="362">
        <v>45778</v>
      </c>
      <c r="J120" s="362">
        <v>45748</v>
      </c>
      <c r="K120" s="362">
        <v>45717</v>
      </c>
      <c r="L120" s="363">
        <v>45689</v>
      </c>
      <c r="M120" s="362">
        <v>45658</v>
      </c>
      <c r="N120" s="365" t="s">
        <v>8</v>
      </c>
      <c r="O120" s="370"/>
      <c r="P120" s="1078"/>
      <c r="Q120" s="378"/>
      <c r="AF120" s="379"/>
      <c r="AG120" s="379"/>
    </row>
    <row r="121" spans="1:33" s="377" customFormat="1" ht="23.25">
      <c r="A121" s="395" t="s">
        <v>518</v>
      </c>
      <c r="B121" s="365"/>
      <c r="C121" s="365"/>
      <c r="D121" s="365"/>
      <c r="E121" s="365"/>
      <c r="F121" s="365"/>
      <c r="G121" s="365">
        <v>68</v>
      </c>
      <c r="H121" s="365">
        <v>47</v>
      </c>
      <c r="I121" s="365">
        <v>51</v>
      </c>
      <c r="J121" s="366">
        <v>143</v>
      </c>
      <c r="K121" s="366">
        <v>130</v>
      </c>
      <c r="L121" s="366">
        <v>64</v>
      </c>
      <c r="M121" s="366">
        <v>54</v>
      </c>
      <c r="N121" s="365">
        <v>557</v>
      </c>
      <c r="O121" s="359"/>
      <c r="P121" s="378"/>
      <c r="Q121" s="378"/>
      <c r="AF121" s="379"/>
      <c r="AG121" s="379"/>
    </row>
    <row r="122" spans="1:33" s="377" customFormat="1" ht="22.5">
      <c r="A122" s="515" t="s">
        <v>477</v>
      </c>
      <c r="B122" s="365"/>
      <c r="C122" s="365"/>
      <c r="D122" s="365"/>
      <c r="E122" s="365"/>
      <c r="F122" s="365"/>
      <c r="G122" s="365">
        <v>74</v>
      </c>
      <c r="H122" s="365">
        <v>45</v>
      </c>
      <c r="I122" s="365">
        <v>53</v>
      </c>
      <c r="J122" s="366">
        <v>51</v>
      </c>
      <c r="K122" s="366">
        <v>57</v>
      </c>
      <c r="L122" s="366">
        <v>68</v>
      </c>
      <c r="M122" s="366">
        <v>69</v>
      </c>
      <c r="N122" s="365">
        <v>417</v>
      </c>
      <c r="O122" s="359"/>
      <c r="P122" s="378"/>
      <c r="Q122" s="378"/>
      <c r="AF122" s="379"/>
      <c r="AG122" s="379"/>
    </row>
    <row r="123" spans="1:33" s="377" customFormat="1" ht="23.25">
      <c r="A123" s="395" t="s">
        <v>513</v>
      </c>
      <c r="B123" s="365"/>
      <c r="C123" s="365"/>
      <c r="D123" s="365"/>
      <c r="E123" s="365"/>
      <c r="F123" s="365"/>
      <c r="G123" s="365">
        <v>44</v>
      </c>
      <c r="H123" s="365">
        <v>29</v>
      </c>
      <c r="I123" s="365">
        <v>26</v>
      </c>
      <c r="J123" s="366">
        <v>38</v>
      </c>
      <c r="K123" s="366">
        <v>41</v>
      </c>
      <c r="L123" s="366">
        <v>47</v>
      </c>
      <c r="M123" s="366">
        <v>39</v>
      </c>
      <c r="N123" s="365">
        <v>264</v>
      </c>
      <c r="O123" s="359"/>
      <c r="P123" s="378"/>
      <c r="Q123" s="378"/>
      <c r="AF123" s="379"/>
      <c r="AG123" s="379"/>
    </row>
    <row r="124" spans="1:33" s="377" customFormat="1" ht="23.25">
      <c r="A124" s="514" t="s">
        <v>493</v>
      </c>
      <c r="B124" s="365"/>
      <c r="C124" s="365"/>
      <c r="D124" s="365"/>
      <c r="E124" s="365"/>
      <c r="F124" s="365"/>
      <c r="G124" s="365">
        <v>43</v>
      </c>
      <c r="H124" s="365">
        <v>33</v>
      </c>
      <c r="I124" s="365">
        <v>26</v>
      </c>
      <c r="J124" s="366">
        <v>39</v>
      </c>
      <c r="K124" s="366">
        <v>28</v>
      </c>
      <c r="L124" s="366">
        <v>25</v>
      </c>
      <c r="M124" s="366">
        <v>29</v>
      </c>
      <c r="N124" s="365">
        <v>223</v>
      </c>
      <c r="O124" s="359"/>
      <c r="P124" s="378"/>
      <c r="Q124" s="378"/>
      <c r="AF124" s="379"/>
      <c r="AG124" s="379"/>
    </row>
    <row r="125" spans="1:33" s="377" customFormat="1" ht="23.25">
      <c r="A125" s="395" t="s">
        <v>502</v>
      </c>
      <c r="B125" s="365"/>
      <c r="C125" s="365"/>
      <c r="D125" s="365"/>
      <c r="E125" s="365"/>
      <c r="F125" s="365"/>
      <c r="G125" s="365">
        <v>38</v>
      </c>
      <c r="H125" s="365">
        <v>27</v>
      </c>
      <c r="I125" s="365">
        <v>24</v>
      </c>
      <c r="J125" s="366">
        <v>30</v>
      </c>
      <c r="K125" s="366">
        <v>12</v>
      </c>
      <c r="L125" s="366">
        <v>23</v>
      </c>
      <c r="M125" s="366">
        <v>40</v>
      </c>
      <c r="N125" s="365">
        <v>194</v>
      </c>
      <c r="O125" s="359"/>
      <c r="P125" s="378"/>
      <c r="Q125" s="378"/>
      <c r="AF125" s="379"/>
      <c r="AG125" s="379"/>
    </row>
    <row r="126" spans="1:33" s="377" customFormat="1" ht="23.25">
      <c r="A126" s="395" t="s">
        <v>523</v>
      </c>
      <c r="B126" s="365"/>
      <c r="C126" s="365"/>
      <c r="D126" s="365"/>
      <c r="E126" s="365"/>
      <c r="F126" s="365"/>
      <c r="G126" s="365">
        <v>32</v>
      </c>
      <c r="H126" s="365">
        <v>25</v>
      </c>
      <c r="I126" s="365">
        <v>36</v>
      </c>
      <c r="J126" s="366">
        <v>39</v>
      </c>
      <c r="K126" s="366">
        <v>25</v>
      </c>
      <c r="L126" s="366">
        <v>13</v>
      </c>
      <c r="M126" s="366">
        <v>23</v>
      </c>
      <c r="N126" s="365">
        <v>193</v>
      </c>
      <c r="O126" s="359"/>
      <c r="P126" s="378"/>
      <c r="Q126" s="378"/>
      <c r="AF126" s="379"/>
      <c r="AG126" s="379"/>
    </row>
    <row r="127" spans="1:33" s="377" customFormat="1" ht="23.25">
      <c r="A127" s="395" t="s">
        <v>520</v>
      </c>
      <c r="B127" s="365"/>
      <c r="C127" s="365"/>
      <c r="D127" s="365"/>
      <c r="E127" s="365"/>
      <c r="F127" s="365"/>
      <c r="G127" s="365">
        <v>25</v>
      </c>
      <c r="H127" s="365">
        <v>46</v>
      </c>
      <c r="I127" s="365">
        <v>25</v>
      </c>
      <c r="J127" s="366">
        <v>20</v>
      </c>
      <c r="K127" s="366">
        <v>22</v>
      </c>
      <c r="L127" s="366">
        <v>21</v>
      </c>
      <c r="M127" s="366">
        <v>27</v>
      </c>
      <c r="N127" s="365">
        <v>186</v>
      </c>
      <c r="O127" s="359"/>
      <c r="P127" s="378"/>
      <c r="Q127" s="378"/>
      <c r="AF127" s="379"/>
      <c r="AG127" s="379"/>
    </row>
    <row r="128" spans="1:33" s="377" customFormat="1" ht="23.25">
      <c r="A128" s="395" t="s">
        <v>508</v>
      </c>
      <c r="B128" s="365"/>
      <c r="C128" s="365"/>
      <c r="D128" s="365"/>
      <c r="E128" s="365"/>
      <c r="F128" s="365"/>
      <c r="G128" s="365">
        <v>21</v>
      </c>
      <c r="H128" s="365">
        <v>14</v>
      </c>
      <c r="I128" s="365">
        <v>24</v>
      </c>
      <c r="J128" s="366">
        <v>24</v>
      </c>
      <c r="K128" s="366">
        <v>22</v>
      </c>
      <c r="L128" s="366">
        <v>36</v>
      </c>
      <c r="M128" s="366">
        <v>14</v>
      </c>
      <c r="N128" s="365">
        <v>155</v>
      </c>
      <c r="O128" s="359"/>
      <c r="P128" s="378"/>
      <c r="Q128" s="378"/>
      <c r="AF128" s="379"/>
      <c r="AG128" s="379"/>
    </row>
    <row r="129" spans="1:33" s="377" customFormat="1" ht="22.5">
      <c r="A129" s="366" t="s">
        <v>519</v>
      </c>
      <c r="B129" s="365"/>
      <c r="C129" s="365"/>
      <c r="D129" s="365"/>
      <c r="E129" s="365"/>
      <c r="F129" s="365"/>
      <c r="G129" s="365">
        <v>21</v>
      </c>
      <c r="H129" s="365">
        <v>24</v>
      </c>
      <c r="I129" s="365">
        <v>14</v>
      </c>
      <c r="J129" s="366">
        <v>32</v>
      </c>
      <c r="K129" s="366">
        <v>17</v>
      </c>
      <c r="L129" s="366">
        <v>25</v>
      </c>
      <c r="M129" s="366">
        <v>15</v>
      </c>
      <c r="N129" s="365">
        <v>148</v>
      </c>
      <c r="O129" s="359"/>
      <c r="P129" s="378"/>
      <c r="Q129" s="378"/>
      <c r="AF129" s="379"/>
      <c r="AG129" s="379"/>
    </row>
    <row r="130" spans="1:33" s="377" customFormat="1" ht="23.25">
      <c r="A130" s="395" t="s">
        <v>536</v>
      </c>
      <c r="B130" s="365"/>
      <c r="C130" s="365"/>
      <c r="D130" s="365"/>
      <c r="E130" s="365"/>
      <c r="F130" s="365"/>
      <c r="G130" s="365">
        <v>27</v>
      </c>
      <c r="H130" s="365">
        <v>8</v>
      </c>
      <c r="I130" s="365">
        <v>21</v>
      </c>
      <c r="J130" s="366">
        <v>17</v>
      </c>
      <c r="K130" s="366">
        <v>21</v>
      </c>
      <c r="L130" s="366">
        <v>10</v>
      </c>
      <c r="M130" s="366">
        <v>22</v>
      </c>
      <c r="N130" s="365">
        <v>126</v>
      </c>
      <c r="O130" s="359"/>
      <c r="P130" s="378"/>
      <c r="Q130" s="378"/>
      <c r="AF130" s="379"/>
      <c r="AG130" s="379"/>
    </row>
    <row r="131" spans="1:33" s="377" customFormat="1" ht="23.25">
      <c r="A131" s="395" t="s">
        <v>497</v>
      </c>
      <c r="B131" s="365"/>
      <c r="C131" s="365"/>
      <c r="D131" s="365"/>
      <c r="E131" s="365"/>
      <c r="F131" s="365"/>
      <c r="G131" s="365">
        <v>15</v>
      </c>
      <c r="H131" s="365">
        <v>18</v>
      </c>
      <c r="I131" s="365">
        <v>23</v>
      </c>
      <c r="J131" s="366">
        <v>12</v>
      </c>
      <c r="K131" s="366">
        <v>14</v>
      </c>
      <c r="L131" s="366">
        <v>14</v>
      </c>
      <c r="M131" s="366">
        <v>18</v>
      </c>
      <c r="N131" s="365">
        <v>114</v>
      </c>
      <c r="O131" s="359"/>
      <c r="P131" s="378"/>
      <c r="Q131" s="378"/>
      <c r="AF131" s="379"/>
      <c r="AG131" s="379"/>
    </row>
    <row r="132" spans="1:33" s="377" customFormat="1" ht="23.25">
      <c r="A132" s="395" t="s">
        <v>505</v>
      </c>
      <c r="B132" s="365"/>
      <c r="C132" s="365"/>
      <c r="D132" s="365"/>
      <c r="E132" s="365"/>
      <c r="F132" s="365"/>
      <c r="G132" s="365">
        <v>9</v>
      </c>
      <c r="H132" s="365">
        <v>14</v>
      </c>
      <c r="I132" s="365">
        <v>24</v>
      </c>
      <c r="J132" s="366">
        <v>19</v>
      </c>
      <c r="K132" s="366">
        <v>13</v>
      </c>
      <c r="L132" s="366">
        <v>21</v>
      </c>
      <c r="M132" s="366">
        <v>14</v>
      </c>
      <c r="N132" s="365">
        <v>114</v>
      </c>
      <c r="O132" s="359"/>
      <c r="P132" s="378"/>
      <c r="Q132" s="378"/>
      <c r="AF132" s="379"/>
      <c r="AG132" s="379"/>
    </row>
    <row r="133" spans="1:33" s="377" customFormat="1" ht="34.5">
      <c r="A133" s="395" t="s">
        <v>507</v>
      </c>
      <c r="B133" s="365"/>
      <c r="C133" s="365"/>
      <c r="D133" s="365"/>
      <c r="E133" s="365"/>
      <c r="F133" s="365"/>
      <c r="G133" s="365">
        <v>18</v>
      </c>
      <c r="H133" s="365">
        <v>21</v>
      </c>
      <c r="I133" s="365">
        <v>20</v>
      </c>
      <c r="J133" s="366">
        <v>14</v>
      </c>
      <c r="K133" s="366">
        <v>18</v>
      </c>
      <c r="L133" s="366">
        <v>6</v>
      </c>
      <c r="M133" s="366">
        <v>10</v>
      </c>
      <c r="N133" s="365">
        <v>107</v>
      </c>
      <c r="O133" s="359"/>
      <c r="P133" s="378"/>
      <c r="Q133" s="378"/>
      <c r="AF133" s="379"/>
      <c r="AG133" s="379"/>
    </row>
    <row r="134" spans="1:33" s="377" customFormat="1" ht="34.5">
      <c r="A134" s="395" t="s">
        <v>510</v>
      </c>
      <c r="B134" s="365"/>
      <c r="C134" s="365"/>
      <c r="D134" s="365"/>
      <c r="E134" s="365"/>
      <c r="F134" s="365"/>
      <c r="G134" s="365">
        <v>23</v>
      </c>
      <c r="H134" s="365">
        <v>13</v>
      </c>
      <c r="I134" s="365">
        <v>10</v>
      </c>
      <c r="J134" s="366">
        <v>11</v>
      </c>
      <c r="K134" s="366">
        <v>12</v>
      </c>
      <c r="L134" s="366">
        <v>17</v>
      </c>
      <c r="M134" s="366">
        <v>20</v>
      </c>
      <c r="N134" s="365">
        <v>106</v>
      </c>
      <c r="O134" s="359"/>
      <c r="P134" s="378"/>
      <c r="Q134" s="378"/>
      <c r="AF134" s="379"/>
      <c r="AG134" s="379"/>
    </row>
    <row r="135" spans="1:33" s="377" customFormat="1" ht="23.25">
      <c r="A135" s="395" t="s">
        <v>496</v>
      </c>
      <c r="B135" s="365"/>
      <c r="C135" s="365"/>
      <c r="D135" s="365"/>
      <c r="E135" s="365"/>
      <c r="F135" s="365"/>
      <c r="G135" s="365">
        <v>15</v>
      </c>
      <c r="H135" s="365">
        <v>13</v>
      </c>
      <c r="I135" s="365">
        <v>22</v>
      </c>
      <c r="J135" s="366">
        <v>13</v>
      </c>
      <c r="K135" s="366">
        <v>14</v>
      </c>
      <c r="L135" s="366">
        <v>13</v>
      </c>
      <c r="M135" s="366">
        <v>11</v>
      </c>
      <c r="N135" s="365">
        <v>101</v>
      </c>
      <c r="O135" s="359"/>
      <c r="P135" s="378"/>
      <c r="Q135" s="378"/>
      <c r="AF135" s="379"/>
      <c r="AG135" s="379"/>
    </row>
    <row r="136" spans="1:33" s="377" customFormat="1" ht="34.5">
      <c r="A136" s="395" t="s">
        <v>521</v>
      </c>
      <c r="B136" s="365"/>
      <c r="C136" s="365"/>
      <c r="D136" s="365"/>
      <c r="E136" s="365"/>
      <c r="F136" s="365"/>
      <c r="G136" s="365">
        <v>9</v>
      </c>
      <c r="H136" s="365">
        <v>9</v>
      </c>
      <c r="I136" s="365">
        <v>12</v>
      </c>
      <c r="J136" s="366">
        <v>24</v>
      </c>
      <c r="K136" s="366">
        <v>21</v>
      </c>
      <c r="L136" s="366">
        <v>13</v>
      </c>
      <c r="M136" s="366">
        <v>12</v>
      </c>
      <c r="N136" s="365">
        <v>100</v>
      </c>
      <c r="O136" s="359"/>
      <c r="P136" s="378"/>
      <c r="Q136" s="378"/>
      <c r="AF136" s="379"/>
      <c r="AG136" s="379"/>
    </row>
    <row r="137" spans="1:33" s="377" customFormat="1">
      <c r="A137" s="516" t="s">
        <v>480</v>
      </c>
      <c r="B137" s="365"/>
      <c r="C137" s="365"/>
      <c r="D137" s="365"/>
      <c r="E137" s="365"/>
      <c r="F137" s="365"/>
      <c r="G137" s="365">
        <v>12</v>
      </c>
      <c r="H137" s="365">
        <v>14</v>
      </c>
      <c r="I137" s="365">
        <v>14</v>
      </c>
      <c r="J137" s="366">
        <v>7</v>
      </c>
      <c r="K137" s="366">
        <v>12</v>
      </c>
      <c r="L137" s="366">
        <v>13</v>
      </c>
      <c r="M137" s="366">
        <v>21</v>
      </c>
      <c r="N137" s="365">
        <v>93</v>
      </c>
      <c r="O137" s="359"/>
      <c r="P137" s="378"/>
      <c r="Q137" s="378"/>
      <c r="AF137" s="379"/>
      <c r="AG137" s="379"/>
    </row>
    <row r="138" spans="1:33" s="377" customFormat="1" ht="23.25">
      <c r="A138" s="395" t="s">
        <v>504</v>
      </c>
      <c r="B138" s="365"/>
      <c r="C138" s="365"/>
      <c r="D138" s="365"/>
      <c r="E138" s="365"/>
      <c r="F138" s="365"/>
      <c r="G138" s="365">
        <v>13</v>
      </c>
      <c r="H138" s="365">
        <v>10</v>
      </c>
      <c r="I138" s="365">
        <v>15</v>
      </c>
      <c r="J138" s="366">
        <v>21</v>
      </c>
      <c r="K138" s="366">
        <v>12</v>
      </c>
      <c r="L138" s="366">
        <v>8</v>
      </c>
      <c r="M138" s="366">
        <v>10</v>
      </c>
      <c r="N138" s="365">
        <v>89</v>
      </c>
      <c r="O138" s="359"/>
      <c r="P138" s="378"/>
      <c r="Q138" s="378"/>
      <c r="AF138" s="379"/>
      <c r="AG138" s="379"/>
    </row>
    <row r="139" spans="1:33" s="377" customFormat="1" ht="34.5">
      <c r="A139" s="514" t="s">
        <v>511</v>
      </c>
      <c r="B139" s="365"/>
      <c r="C139" s="365"/>
      <c r="D139" s="365"/>
      <c r="E139" s="365"/>
      <c r="F139" s="365"/>
      <c r="G139" s="365">
        <v>11</v>
      </c>
      <c r="H139" s="365">
        <v>8</v>
      </c>
      <c r="I139" s="365">
        <v>9</v>
      </c>
      <c r="J139" s="366">
        <v>20</v>
      </c>
      <c r="K139" s="365">
        <v>13</v>
      </c>
      <c r="L139" s="366">
        <v>5</v>
      </c>
      <c r="M139" s="365">
        <v>10</v>
      </c>
      <c r="N139" s="365">
        <v>76</v>
      </c>
      <c r="O139" s="359"/>
      <c r="P139" s="378"/>
      <c r="Q139" s="378"/>
      <c r="AF139" s="379"/>
      <c r="AG139" s="379"/>
    </row>
    <row r="140" spans="1:33" s="377" customFormat="1" ht="23.25">
      <c r="A140" s="395" t="s">
        <v>499</v>
      </c>
      <c r="B140" s="365"/>
      <c r="C140" s="365"/>
      <c r="D140" s="365"/>
      <c r="E140" s="365"/>
      <c r="F140" s="365"/>
      <c r="G140" s="365">
        <v>11</v>
      </c>
      <c r="H140" s="365">
        <v>4</v>
      </c>
      <c r="I140" s="365">
        <v>15</v>
      </c>
      <c r="J140" s="366">
        <v>18</v>
      </c>
      <c r="K140" s="366">
        <v>17</v>
      </c>
      <c r="L140" s="366">
        <v>1</v>
      </c>
      <c r="M140" s="366">
        <v>6</v>
      </c>
      <c r="N140" s="365">
        <v>72</v>
      </c>
      <c r="O140" s="359"/>
      <c r="P140" s="378"/>
      <c r="Q140" s="378"/>
      <c r="AF140" s="379"/>
      <c r="AG140" s="379"/>
    </row>
    <row r="141" spans="1:33" s="377" customFormat="1" ht="34.5">
      <c r="A141" s="395" t="s">
        <v>527</v>
      </c>
      <c r="B141" s="365"/>
      <c r="C141" s="365"/>
      <c r="D141" s="365"/>
      <c r="E141" s="365"/>
      <c r="F141" s="365"/>
      <c r="G141" s="365">
        <v>12</v>
      </c>
      <c r="H141" s="365">
        <v>10</v>
      </c>
      <c r="I141" s="365">
        <v>9</v>
      </c>
      <c r="J141" s="366">
        <v>13</v>
      </c>
      <c r="K141" s="366">
        <v>8</v>
      </c>
      <c r="L141" s="366">
        <v>3</v>
      </c>
      <c r="M141" s="366">
        <v>13</v>
      </c>
      <c r="N141" s="365">
        <v>68</v>
      </c>
      <c r="O141" s="359"/>
      <c r="P141" s="378"/>
      <c r="Q141" s="378"/>
      <c r="AF141" s="379"/>
      <c r="AG141" s="379"/>
    </row>
    <row r="142" spans="1:33" s="377" customFormat="1" ht="23.25">
      <c r="A142" s="395" t="s">
        <v>489</v>
      </c>
      <c r="B142" s="365"/>
      <c r="C142" s="365"/>
      <c r="D142" s="365"/>
      <c r="E142" s="365"/>
      <c r="F142" s="365"/>
      <c r="G142" s="365">
        <v>6</v>
      </c>
      <c r="H142" s="365">
        <v>5</v>
      </c>
      <c r="I142" s="365">
        <v>12</v>
      </c>
      <c r="J142" s="366">
        <v>8</v>
      </c>
      <c r="K142" s="366">
        <v>5</v>
      </c>
      <c r="L142" s="366">
        <v>6</v>
      </c>
      <c r="M142" s="366">
        <v>11</v>
      </c>
      <c r="N142" s="365">
        <v>53</v>
      </c>
      <c r="O142" s="359"/>
      <c r="P142" s="378"/>
      <c r="Q142" s="378"/>
      <c r="AF142" s="379"/>
      <c r="AG142" s="379"/>
    </row>
    <row r="143" spans="1:33" s="377" customFormat="1">
      <c r="A143" s="395" t="s">
        <v>370</v>
      </c>
      <c r="B143" s="365"/>
      <c r="C143" s="365"/>
      <c r="D143" s="365"/>
      <c r="E143" s="365"/>
      <c r="F143" s="365"/>
      <c r="G143" s="365">
        <v>14</v>
      </c>
      <c r="H143" s="365">
        <v>4</v>
      </c>
      <c r="I143" s="365">
        <v>3</v>
      </c>
      <c r="J143" s="366">
        <v>10</v>
      </c>
      <c r="K143" s="366">
        <v>5</v>
      </c>
      <c r="L143" s="366">
        <v>7</v>
      </c>
      <c r="M143" s="366">
        <v>2</v>
      </c>
      <c r="N143" s="365">
        <v>45</v>
      </c>
      <c r="O143" s="359"/>
      <c r="P143" s="378"/>
      <c r="Q143" s="378"/>
      <c r="AF143" s="379"/>
      <c r="AG143" s="379"/>
    </row>
    <row r="144" spans="1:33" s="377" customFormat="1" ht="22.5">
      <c r="A144" s="513" t="s">
        <v>479</v>
      </c>
      <c r="B144" s="365"/>
      <c r="C144" s="365"/>
      <c r="D144" s="365"/>
      <c r="E144" s="365"/>
      <c r="F144" s="365"/>
      <c r="G144" s="365">
        <v>8</v>
      </c>
      <c r="H144" s="365">
        <v>7</v>
      </c>
      <c r="I144" s="365">
        <v>6</v>
      </c>
      <c r="J144" s="366">
        <v>4</v>
      </c>
      <c r="K144" s="366">
        <v>4</v>
      </c>
      <c r="L144" s="366">
        <v>7</v>
      </c>
      <c r="M144" s="366">
        <v>8</v>
      </c>
      <c r="N144" s="365">
        <v>44</v>
      </c>
      <c r="O144" s="359"/>
      <c r="P144" s="378"/>
      <c r="Q144" s="378"/>
      <c r="AF144" s="379"/>
      <c r="AG144" s="379"/>
    </row>
    <row r="145" spans="1:33" s="377" customFormat="1">
      <c r="A145" s="395" t="s">
        <v>313</v>
      </c>
      <c r="B145" s="365"/>
      <c r="C145" s="365"/>
      <c r="D145" s="365"/>
      <c r="E145" s="365"/>
      <c r="F145" s="365"/>
      <c r="G145" s="365">
        <v>5</v>
      </c>
      <c r="H145" s="365">
        <v>3</v>
      </c>
      <c r="I145" s="365">
        <v>3</v>
      </c>
      <c r="J145" s="366">
        <v>5</v>
      </c>
      <c r="K145" s="366">
        <v>11</v>
      </c>
      <c r="L145" s="366">
        <v>4</v>
      </c>
      <c r="M145" s="366">
        <v>11</v>
      </c>
      <c r="N145" s="365">
        <v>42</v>
      </c>
      <c r="O145" s="359"/>
      <c r="P145" s="378"/>
      <c r="Q145" s="378"/>
      <c r="AF145" s="379"/>
      <c r="AG145" s="379"/>
    </row>
    <row r="146" spans="1:33" s="377" customFormat="1">
      <c r="A146" s="366" t="s">
        <v>363</v>
      </c>
      <c r="B146" s="365"/>
      <c r="C146" s="365"/>
      <c r="D146" s="365"/>
      <c r="E146" s="365"/>
      <c r="F146" s="365"/>
      <c r="G146" s="365">
        <v>6</v>
      </c>
      <c r="H146" s="365">
        <v>6</v>
      </c>
      <c r="I146" s="365">
        <v>4</v>
      </c>
      <c r="J146" s="366">
        <v>5</v>
      </c>
      <c r="K146" s="365">
        <v>4</v>
      </c>
      <c r="L146" s="366">
        <v>10</v>
      </c>
      <c r="M146" s="366">
        <v>5</v>
      </c>
      <c r="N146" s="365">
        <v>40</v>
      </c>
      <c r="O146" s="359"/>
      <c r="P146" s="378"/>
      <c r="Q146" s="378"/>
      <c r="AF146" s="379"/>
      <c r="AG146" s="379"/>
    </row>
    <row r="147" spans="1:33" s="377" customFormat="1" ht="23.25">
      <c r="A147" s="395" t="s">
        <v>514</v>
      </c>
      <c r="B147" s="365"/>
      <c r="C147" s="365"/>
      <c r="D147" s="365"/>
      <c r="E147" s="365"/>
      <c r="F147" s="365"/>
      <c r="G147" s="365">
        <v>7</v>
      </c>
      <c r="H147" s="365">
        <v>8</v>
      </c>
      <c r="I147" s="365">
        <v>2</v>
      </c>
      <c r="J147" s="366">
        <v>5</v>
      </c>
      <c r="K147" s="366">
        <v>2</v>
      </c>
      <c r="L147" s="366">
        <v>12</v>
      </c>
      <c r="M147" s="366">
        <v>3</v>
      </c>
      <c r="N147" s="365">
        <v>39</v>
      </c>
      <c r="O147" s="359"/>
      <c r="P147" s="378"/>
      <c r="Q147" s="378"/>
      <c r="AF147" s="379"/>
      <c r="AG147" s="379"/>
    </row>
    <row r="148" spans="1:33" s="377" customFormat="1">
      <c r="A148" s="395" t="s">
        <v>343</v>
      </c>
      <c r="B148" s="365"/>
      <c r="C148" s="365"/>
      <c r="D148" s="365"/>
      <c r="E148" s="365"/>
      <c r="F148" s="365"/>
      <c r="G148" s="365">
        <v>4</v>
      </c>
      <c r="H148" s="365">
        <v>8</v>
      </c>
      <c r="I148" s="365">
        <v>5</v>
      </c>
      <c r="J148" s="366">
        <v>3</v>
      </c>
      <c r="K148" s="366">
        <v>3</v>
      </c>
      <c r="L148" s="366">
        <v>8</v>
      </c>
      <c r="M148" s="366">
        <v>5</v>
      </c>
      <c r="N148" s="365">
        <v>36</v>
      </c>
      <c r="O148" s="359"/>
      <c r="P148" s="378"/>
      <c r="Q148" s="378"/>
      <c r="AF148" s="379"/>
      <c r="AG148" s="379"/>
    </row>
    <row r="149" spans="1:33" s="377" customFormat="1">
      <c r="A149" s="366" t="s">
        <v>367</v>
      </c>
      <c r="B149" s="365"/>
      <c r="C149" s="365"/>
      <c r="D149" s="365"/>
      <c r="E149" s="365"/>
      <c r="F149" s="365"/>
      <c r="G149" s="365">
        <v>6</v>
      </c>
      <c r="H149" s="365">
        <v>1</v>
      </c>
      <c r="I149" s="365">
        <v>5</v>
      </c>
      <c r="J149" s="366">
        <v>10</v>
      </c>
      <c r="K149" s="366">
        <v>7</v>
      </c>
      <c r="L149" s="366">
        <v>4</v>
      </c>
      <c r="M149" s="366">
        <v>2</v>
      </c>
      <c r="N149" s="365">
        <v>35</v>
      </c>
      <c r="O149" s="359"/>
      <c r="P149" s="378"/>
      <c r="Q149" s="378"/>
      <c r="AF149" s="379"/>
      <c r="AG149" s="379"/>
    </row>
    <row r="150" spans="1:33" s="377" customFormat="1">
      <c r="A150" s="395" t="s">
        <v>525</v>
      </c>
      <c r="B150" s="365"/>
      <c r="C150" s="365"/>
      <c r="D150" s="365"/>
      <c r="E150" s="365"/>
      <c r="F150" s="365"/>
      <c r="G150" s="365">
        <v>2</v>
      </c>
      <c r="H150" s="365">
        <v>3</v>
      </c>
      <c r="I150" s="365">
        <v>1</v>
      </c>
      <c r="J150" s="366">
        <v>3</v>
      </c>
      <c r="K150" s="366">
        <v>10</v>
      </c>
      <c r="L150" s="366">
        <v>6</v>
      </c>
      <c r="M150" s="366">
        <v>6</v>
      </c>
      <c r="N150" s="365">
        <v>31</v>
      </c>
      <c r="O150" s="359"/>
      <c r="P150" s="378"/>
      <c r="Q150" s="378"/>
      <c r="AF150" s="379"/>
      <c r="AG150" s="379"/>
    </row>
    <row r="151" spans="1:33" s="377" customFormat="1">
      <c r="A151" s="395" t="s">
        <v>359</v>
      </c>
      <c r="B151" s="365"/>
      <c r="C151" s="365"/>
      <c r="D151" s="365"/>
      <c r="E151" s="365"/>
      <c r="F151" s="365"/>
      <c r="G151" s="365">
        <v>6</v>
      </c>
      <c r="H151" s="365">
        <v>4</v>
      </c>
      <c r="I151" s="365">
        <v>6</v>
      </c>
      <c r="J151" s="366">
        <v>2</v>
      </c>
      <c r="K151" s="366">
        <v>6</v>
      </c>
      <c r="L151" s="366">
        <v>2</v>
      </c>
      <c r="M151" s="366">
        <v>2</v>
      </c>
      <c r="N151" s="365">
        <v>28</v>
      </c>
      <c r="O151" s="359"/>
      <c r="P151" s="378"/>
      <c r="Q151" s="378"/>
      <c r="AF151" s="379"/>
      <c r="AG151" s="379"/>
    </row>
    <row r="152" spans="1:33" s="377" customFormat="1">
      <c r="A152" s="395" t="s">
        <v>373</v>
      </c>
      <c r="B152" s="365"/>
      <c r="C152" s="365"/>
      <c r="D152" s="365"/>
      <c r="E152" s="365"/>
      <c r="F152" s="365"/>
      <c r="G152" s="365">
        <v>1</v>
      </c>
      <c r="H152" s="365">
        <v>5</v>
      </c>
      <c r="I152" s="365">
        <v>1</v>
      </c>
      <c r="J152" s="366">
        <v>8</v>
      </c>
      <c r="K152" s="366">
        <v>2</v>
      </c>
      <c r="L152" s="366">
        <v>2</v>
      </c>
      <c r="M152" s="366">
        <v>6</v>
      </c>
      <c r="N152" s="365">
        <v>25</v>
      </c>
      <c r="O152" s="359"/>
      <c r="P152" s="378"/>
      <c r="Q152" s="378"/>
      <c r="AF152" s="379"/>
      <c r="AG152" s="379"/>
    </row>
    <row r="153" spans="1:33" s="377" customFormat="1">
      <c r="A153" s="366" t="s">
        <v>364</v>
      </c>
      <c r="B153" s="365"/>
      <c r="C153" s="365"/>
      <c r="D153" s="365"/>
      <c r="E153" s="365"/>
      <c r="F153" s="365"/>
      <c r="G153" s="365">
        <v>1</v>
      </c>
      <c r="H153" s="365">
        <v>6</v>
      </c>
      <c r="I153" s="365">
        <v>2</v>
      </c>
      <c r="J153" s="366">
        <v>9</v>
      </c>
      <c r="K153" s="366">
        <v>1</v>
      </c>
      <c r="L153" s="366">
        <v>2</v>
      </c>
      <c r="M153" s="366">
        <v>3</v>
      </c>
      <c r="N153" s="365">
        <v>24</v>
      </c>
      <c r="O153" s="359"/>
      <c r="P153" s="378"/>
      <c r="Q153" s="378"/>
      <c r="AF153" s="379"/>
      <c r="AG153" s="379"/>
    </row>
    <row r="154" spans="1:33" s="377" customFormat="1" ht="34.5">
      <c r="A154" s="395" t="s">
        <v>487</v>
      </c>
      <c r="B154" s="365"/>
      <c r="C154" s="365"/>
      <c r="D154" s="365"/>
      <c r="E154" s="365"/>
      <c r="F154" s="365"/>
      <c r="G154" s="365">
        <v>4</v>
      </c>
      <c r="H154" s="365">
        <v>3</v>
      </c>
      <c r="I154" s="365">
        <v>3</v>
      </c>
      <c r="J154" s="366">
        <v>4</v>
      </c>
      <c r="K154" s="366">
        <v>2</v>
      </c>
      <c r="L154" s="366">
        <v>5</v>
      </c>
      <c r="M154" s="366">
        <v>2</v>
      </c>
      <c r="N154" s="365">
        <v>23</v>
      </c>
      <c r="O154" s="359"/>
      <c r="P154" s="378"/>
      <c r="Q154" s="378"/>
      <c r="AF154" s="379"/>
      <c r="AG154" s="379"/>
    </row>
    <row r="155" spans="1:33" s="377" customFormat="1">
      <c r="A155" s="395" t="s">
        <v>372</v>
      </c>
      <c r="B155" s="365"/>
      <c r="C155" s="365"/>
      <c r="D155" s="365"/>
      <c r="E155" s="365"/>
      <c r="F155" s="365"/>
      <c r="G155" s="365">
        <v>2</v>
      </c>
      <c r="H155" s="365">
        <v>2</v>
      </c>
      <c r="I155" s="365">
        <v>2</v>
      </c>
      <c r="J155" s="366">
        <v>4</v>
      </c>
      <c r="K155" s="366">
        <v>6</v>
      </c>
      <c r="L155" s="366">
        <v>4</v>
      </c>
      <c r="M155" s="366">
        <v>2</v>
      </c>
      <c r="N155" s="365">
        <v>22</v>
      </c>
      <c r="O155" s="359"/>
      <c r="P155" s="378"/>
      <c r="Q155" s="378"/>
      <c r="AF155" s="379"/>
      <c r="AG155" s="379"/>
    </row>
    <row r="156" spans="1:33" s="377" customFormat="1">
      <c r="A156" s="514" t="s">
        <v>354</v>
      </c>
      <c r="B156" s="365"/>
      <c r="C156" s="365"/>
      <c r="D156" s="365"/>
      <c r="E156" s="365"/>
      <c r="F156" s="365"/>
      <c r="G156" s="365">
        <v>1</v>
      </c>
      <c r="H156" s="365">
        <v>3</v>
      </c>
      <c r="I156" s="365">
        <v>4</v>
      </c>
      <c r="J156" s="366">
        <v>4</v>
      </c>
      <c r="K156" s="366">
        <v>6</v>
      </c>
      <c r="L156" s="366">
        <v>2</v>
      </c>
      <c r="M156" s="366">
        <v>1</v>
      </c>
      <c r="N156" s="365">
        <v>21</v>
      </c>
      <c r="O156" s="359"/>
      <c r="P156" s="378"/>
      <c r="Q156" s="378"/>
      <c r="AF156" s="379"/>
      <c r="AG156" s="379"/>
    </row>
    <row r="157" spans="1:33" s="377" customFormat="1" ht="23.25">
      <c r="A157" s="395" t="s">
        <v>528</v>
      </c>
      <c r="B157" s="365"/>
      <c r="C157" s="365"/>
      <c r="D157" s="365"/>
      <c r="E157" s="365"/>
      <c r="F157" s="365"/>
      <c r="G157" s="365">
        <v>4</v>
      </c>
      <c r="H157" s="365">
        <v>2</v>
      </c>
      <c r="I157" s="365">
        <v>4</v>
      </c>
      <c r="J157" s="366">
        <v>1</v>
      </c>
      <c r="K157" s="366">
        <v>6</v>
      </c>
      <c r="L157" s="366">
        <v>1</v>
      </c>
      <c r="M157" s="366">
        <v>2</v>
      </c>
      <c r="N157" s="365">
        <v>20</v>
      </c>
      <c r="O157" s="359"/>
      <c r="P157" s="378"/>
      <c r="Q157" s="378"/>
      <c r="AF157" s="379"/>
      <c r="AG157" s="379"/>
    </row>
    <row r="158" spans="1:33" s="377" customFormat="1">
      <c r="A158" s="395" t="s">
        <v>361</v>
      </c>
      <c r="B158" s="365"/>
      <c r="C158" s="365"/>
      <c r="D158" s="365"/>
      <c r="E158" s="365"/>
      <c r="F158" s="365"/>
      <c r="G158" s="365">
        <v>4</v>
      </c>
      <c r="H158" s="365">
        <v>1</v>
      </c>
      <c r="I158" s="365">
        <v>3</v>
      </c>
      <c r="J158" s="366">
        <v>3</v>
      </c>
      <c r="K158" s="366">
        <v>0</v>
      </c>
      <c r="L158" s="366">
        <v>3</v>
      </c>
      <c r="M158" s="366">
        <v>5</v>
      </c>
      <c r="N158" s="365">
        <v>19</v>
      </c>
      <c r="O158" s="359"/>
      <c r="P158" s="378"/>
      <c r="Q158" s="378"/>
      <c r="AF158" s="379"/>
      <c r="AG158" s="379"/>
    </row>
    <row r="159" spans="1:33" s="377" customFormat="1" ht="23.25">
      <c r="A159" s="395" t="s">
        <v>365</v>
      </c>
      <c r="B159" s="365"/>
      <c r="C159" s="365"/>
      <c r="D159" s="365"/>
      <c r="E159" s="365"/>
      <c r="F159" s="365"/>
      <c r="G159" s="365">
        <v>3</v>
      </c>
      <c r="H159" s="365">
        <v>4</v>
      </c>
      <c r="I159" s="365">
        <v>2</v>
      </c>
      <c r="J159" s="366">
        <v>5</v>
      </c>
      <c r="K159" s="366">
        <v>3</v>
      </c>
      <c r="L159" s="366">
        <v>2</v>
      </c>
      <c r="M159" s="366">
        <v>0</v>
      </c>
      <c r="N159" s="365">
        <v>19</v>
      </c>
      <c r="O159" s="359"/>
      <c r="P159" s="378"/>
      <c r="Q159" s="378"/>
      <c r="AF159" s="379"/>
      <c r="AG159" s="379"/>
    </row>
    <row r="160" spans="1:33" s="377" customFormat="1">
      <c r="A160" s="395" t="s">
        <v>366</v>
      </c>
      <c r="B160" s="365"/>
      <c r="C160" s="365"/>
      <c r="D160" s="365"/>
      <c r="E160" s="365"/>
      <c r="F160" s="365"/>
      <c r="G160" s="365">
        <v>2</v>
      </c>
      <c r="H160" s="365">
        <v>2</v>
      </c>
      <c r="I160" s="365">
        <v>1</v>
      </c>
      <c r="J160" s="366">
        <v>4</v>
      </c>
      <c r="K160" s="366">
        <v>0</v>
      </c>
      <c r="L160" s="366">
        <v>7</v>
      </c>
      <c r="M160" s="366">
        <v>3</v>
      </c>
      <c r="N160" s="365">
        <v>19</v>
      </c>
      <c r="O160" s="359"/>
      <c r="P160" s="378"/>
      <c r="Q160" s="378"/>
      <c r="AF160" s="379"/>
      <c r="AG160" s="379"/>
    </row>
    <row r="161" spans="1:33" s="377" customFormat="1">
      <c r="A161" s="514" t="s">
        <v>357</v>
      </c>
      <c r="B161" s="365"/>
      <c r="C161" s="365"/>
      <c r="D161" s="365"/>
      <c r="E161" s="365"/>
      <c r="F161" s="365"/>
      <c r="G161" s="365">
        <v>7</v>
      </c>
      <c r="H161" s="365">
        <v>2</v>
      </c>
      <c r="I161" s="365">
        <v>1</v>
      </c>
      <c r="J161" s="366">
        <v>2</v>
      </c>
      <c r="K161" s="366">
        <v>0</v>
      </c>
      <c r="L161" s="366">
        <v>3</v>
      </c>
      <c r="M161" s="366">
        <v>3</v>
      </c>
      <c r="N161" s="365">
        <v>18</v>
      </c>
      <c r="O161" s="359"/>
      <c r="P161" s="378"/>
      <c r="Q161" s="378"/>
      <c r="AF161" s="379"/>
      <c r="AG161" s="379"/>
    </row>
    <row r="162" spans="1:33" s="377" customFormat="1">
      <c r="A162" s="395" t="s">
        <v>360</v>
      </c>
      <c r="B162" s="365"/>
      <c r="C162" s="365"/>
      <c r="D162" s="365"/>
      <c r="E162" s="365"/>
      <c r="F162" s="365"/>
      <c r="G162" s="365">
        <v>1</v>
      </c>
      <c r="H162" s="365">
        <v>0</v>
      </c>
      <c r="I162" s="365">
        <v>3</v>
      </c>
      <c r="J162" s="366">
        <v>5</v>
      </c>
      <c r="K162" s="366">
        <v>5</v>
      </c>
      <c r="L162" s="366">
        <v>2</v>
      </c>
      <c r="M162" s="366">
        <v>1</v>
      </c>
      <c r="N162" s="365">
        <v>17</v>
      </c>
      <c r="O162" s="359"/>
      <c r="P162" s="378"/>
      <c r="Q162" s="378"/>
      <c r="AF162" s="379"/>
      <c r="AG162" s="379"/>
    </row>
    <row r="163" spans="1:33" s="377" customFormat="1" ht="23.25">
      <c r="A163" s="395" t="s">
        <v>534</v>
      </c>
      <c r="B163" s="365"/>
      <c r="C163" s="365"/>
      <c r="D163" s="365"/>
      <c r="E163" s="365"/>
      <c r="F163" s="365"/>
      <c r="G163" s="365">
        <v>4</v>
      </c>
      <c r="H163" s="365">
        <v>4</v>
      </c>
      <c r="I163" s="365">
        <v>2</v>
      </c>
      <c r="J163" s="366">
        <v>2</v>
      </c>
      <c r="K163" s="366">
        <v>2</v>
      </c>
      <c r="L163" s="366">
        <v>2</v>
      </c>
      <c r="M163" s="366">
        <v>0</v>
      </c>
      <c r="N163" s="365">
        <v>16</v>
      </c>
      <c r="O163" s="359"/>
      <c r="P163" s="378"/>
      <c r="Q163" s="378"/>
      <c r="AF163" s="379"/>
      <c r="AG163" s="379"/>
    </row>
    <row r="164" spans="1:33" s="377" customFormat="1" ht="23.25">
      <c r="A164" s="514" t="s">
        <v>495</v>
      </c>
      <c r="B164" s="365"/>
      <c r="C164" s="365"/>
      <c r="D164" s="365"/>
      <c r="E164" s="365"/>
      <c r="F164" s="365"/>
      <c r="G164" s="365">
        <v>0</v>
      </c>
      <c r="H164" s="365">
        <v>1</v>
      </c>
      <c r="I164" s="365">
        <v>2</v>
      </c>
      <c r="J164" s="366">
        <v>4</v>
      </c>
      <c r="K164" s="366">
        <v>4</v>
      </c>
      <c r="L164" s="366">
        <v>2</v>
      </c>
      <c r="M164" s="366">
        <v>2</v>
      </c>
      <c r="N164" s="365">
        <v>15</v>
      </c>
      <c r="O164" s="359"/>
      <c r="P164" s="378"/>
      <c r="Q164" s="378"/>
      <c r="AF164" s="379"/>
      <c r="AG164" s="379"/>
    </row>
    <row r="165" spans="1:33" s="377" customFormat="1">
      <c r="A165" s="395" t="s">
        <v>531</v>
      </c>
      <c r="B165" s="365"/>
      <c r="C165" s="365"/>
      <c r="D165" s="365"/>
      <c r="E165" s="365"/>
      <c r="F165" s="365"/>
      <c r="G165" s="365">
        <v>2</v>
      </c>
      <c r="H165" s="365">
        <v>1</v>
      </c>
      <c r="I165" s="365">
        <v>5</v>
      </c>
      <c r="J165" s="366">
        <v>0</v>
      </c>
      <c r="K165" s="366">
        <v>3</v>
      </c>
      <c r="L165" s="366">
        <v>2</v>
      </c>
      <c r="M165" s="366">
        <v>2</v>
      </c>
      <c r="N165" s="365">
        <v>15</v>
      </c>
      <c r="O165" s="359"/>
      <c r="P165" s="378"/>
      <c r="Q165" s="378"/>
      <c r="AF165" s="379"/>
      <c r="AG165" s="379"/>
    </row>
    <row r="166" spans="1:33" s="377" customFormat="1">
      <c r="A166" s="395" t="s">
        <v>347</v>
      </c>
      <c r="B166" s="365"/>
      <c r="C166" s="365"/>
      <c r="D166" s="365"/>
      <c r="E166" s="365"/>
      <c r="F166" s="365"/>
      <c r="G166" s="365">
        <v>1</v>
      </c>
      <c r="H166" s="365">
        <v>5</v>
      </c>
      <c r="I166" s="365">
        <v>2</v>
      </c>
      <c r="J166" s="366">
        <v>2</v>
      </c>
      <c r="K166" s="365">
        <v>2</v>
      </c>
      <c r="L166" s="366">
        <v>2</v>
      </c>
      <c r="M166" s="365">
        <v>1</v>
      </c>
      <c r="N166" s="365">
        <v>15</v>
      </c>
      <c r="O166" s="359"/>
      <c r="P166" s="378"/>
      <c r="Q166" s="378"/>
      <c r="AF166" s="379"/>
      <c r="AG166" s="379"/>
    </row>
    <row r="167" spans="1:33" s="377" customFormat="1">
      <c r="A167" s="395" t="s">
        <v>355</v>
      </c>
      <c r="B167" s="365"/>
      <c r="C167" s="365"/>
      <c r="D167" s="365"/>
      <c r="E167" s="365"/>
      <c r="F167" s="365"/>
      <c r="G167" s="365">
        <v>3</v>
      </c>
      <c r="H167" s="365">
        <v>3</v>
      </c>
      <c r="I167" s="365">
        <v>1</v>
      </c>
      <c r="J167" s="366">
        <v>2</v>
      </c>
      <c r="K167" s="366">
        <v>1</v>
      </c>
      <c r="L167" s="366">
        <v>4</v>
      </c>
      <c r="M167" s="366">
        <v>1</v>
      </c>
      <c r="N167" s="365">
        <v>15</v>
      </c>
      <c r="O167" s="359"/>
      <c r="P167" s="378"/>
      <c r="Q167" s="378"/>
      <c r="AF167" s="379"/>
      <c r="AG167" s="379"/>
    </row>
    <row r="168" spans="1:33" s="377" customFormat="1">
      <c r="A168" s="395" t="s">
        <v>535</v>
      </c>
      <c r="B168" s="365"/>
      <c r="C168" s="365"/>
      <c r="D168" s="365"/>
      <c r="E168" s="365"/>
      <c r="F168" s="365"/>
      <c r="G168" s="365">
        <v>1</v>
      </c>
      <c r="H168" s="365">
        <v>4</v>
      </c>
      <c r="I168" s="365">
        <v>4</v>
      </c>
      <c r="J168" s="366">
        <v>2</v>
      </c>
      <c r="K168" s="366">
        <v>1</v>
      </c>
      <c r="L168" s="366">
        <v>3</v>
      </c>
      <c r="M168" s="366">
        <v>0</v>
      </c>
      <c r="N168" s="365">
        <v>15</v>
      </c>
      <c r="O168" s="359"/>
      <c r="P168" s="378"/>
      <c r="Q168" s="378"/>
      <c r="AF168" s="379"/>
      <c r="AG168" s="379"/>
    </row>
    <row r="169" spans="1:33" s="377" customFormat="1" ht="23.25">
      <c r="A169" s="395" t="s">
        <v>486</v>
      </c>
      <c r="B169" s="365"/>
      <c r="C169" s="365"/>
      <c r="D169" s="365"/>
      <c r="E169" s="365"/>
      <c r="F169" s="365"/>
      <c r="G169" s="365">
        <v>5</v>
      </c>
      <c r="H169" s="365">
        <v>0</v>
      </c>
      <c r="I169" s="365">
        <v>2</v>
      </c>
      <c r="J169" s="366">
        <v>3</v>
      </c>
      <c r="K169" s="366">
        <v>1</v>
      </c>
      <c r="L169" s="366">
        <v>3</v>
      </c>
      <c r="M169" s="366">
        <v>0</v>
      </c>
      <c r="N169" s="365">
        <v>14</v>
      </c>
      <c r="O169" s="359"/>
      <c r="P169" s="378"/>
      <c r="Q169" s="378"/>
      <c r="AF169" s="379"/>
      <c r="AG169" s="379"/>
    </row>
    <row r="170" spans="1:33" s="377" customFormat="1">
      <c r="A170" s="1082" t="s">
        <v>491</v>
      </c>
      <c r="B170" s="1082"/>
      <c r="C170" s="516"/>
      <c r="D170" s="516"/>
      <c r="E170" s="1082"/>
      <c r="F170" s="365"/>
      <c r="G170" s="365">
        <v>2</v>
      </c>
      <c r="H170" s="365">
        <v>0</v>
      </c>
      <c r="I170" s="365">
        <v>4</v>
      </c>
      <c r="J170" s="365">
        <v>5</v>
      </c>
      <c r="K170" s="365">
        <v>2</v>
      </c>
      <c r="L170" s="365">
        <v>1</v>
      </c>
      <c r="M170" s="396">
        <v>0</v>
      </c>
      <c r="N170" s="1083">
        <v>14</v>
      </c>
      <c r="O170" s="359"/>
      <c r="P170" s="378"/>
      <c r="Q170" s="378"/>
      <c r="AF170" s="379"/>
      <c r="AG170" s="379"/>
    </row>
    <row r="171" spans="1:33" s="377" customFormat="1" ht="23.25">
      <c r="A171" s="395" t="s">
        <v>368</v>
      </c>
      <c r="B171" s="365"/>
      <c r="C171" s="365"/>
      <c r="D171" s="365"/>
      <c r="E171" s="365"/>
      <c r="F171" s="365"/>
      <c r="G171" s="365">
        <v>1</v>
      </c>
      <c r="H171" s="365">
        <v>2</v>
      </c>
      <c r="I171" s="365">
        <v>3</v>
      </c>
      <c r="J171" s="366">
        <v>3</v>
      </c>
      <c r="K171" s="366">
        <v>0</v>
      </c>
      <c r="L171" s="366">
        <v>4</v>
      </c>
      <c r="M171" s="366">
        <v>1</v>
      </c>
      <c r="N171" s="365">
        <v>14</v>
      </c>
      <c r="O171" s="359"/>
      <c r="P171" s="378"/>
      <c r="Q171" s="378"/>
      <c r="AF171" s="379"/>
      <c r="AG171" s="379"/>
    </row>
    <row r="172" spans="1:33" s="377" customFormat="1">
      <c r="A172" s="395" t="s">
        <v>369</v>
      </c>
      <c r="B172" s="365"/>
      <c r="C172" s="365"/>
      <c r="D172" s="365"/>
      <c r="E172" s="365"/>
      <c r="F172" s="365"/>
      <c r="G172" s="365">
        <v>1</v>
      </c>
      <c r="H172" s="365">
        <v>4</v>
      </c>
      <c r="I172" s="365">
        <v>1</v>
      </c>
      <c r="J172" s="366">
        <v>2</v>
      </c>
      <c r="K172" s="366">
        <v>1</v>
      </c>
      <c r="L172" s="366">
        <v>2</v>
      </c>
      <c r="M172" s="366">
        <v>3</v>
      </c>
      <c r="N172" s="365">
        <v>14</v>
      </c>
      <c r="O172" s="359"/>
      <c r="P172" s="378"/>
      <c r="Q172" s="378"/>
      <c r="AF172" s="379"/>
      <c r="AG172" s="379"/>
    </row>
    <row r="173" spans="1:33" s="377" customFormat="1" ht="23.25">
      <c r="A173" s="395" t="s">
        <v>532</v>
      </c>
      <c r="B173" s="365"/>
      <c r="C173" s="365"/>
      <c r="D173" s="365"/>
      <c r="E173" s="365"/>
      <c r="F173" s="365"/>
      <c r="G173" s="365">
        <v>3</v>
      </c>
      <c r="H173" s="365">
        <v>2</v>
      </c>
      <c r="I173" s="365">
        <v>1</v>
      </c>
      <c r="J173" s="366">
        <v>2</v>
      </c>
      <c r="K173" s="366">
        <v>0</v>
      </c>
      <c r="L173" s="366">
        <v>2</v>
      </c>
      <c r="M173" s="366">
        <v>3</v>
      </c>
      <c r="N173" s="365">
        <v>13</v>
      </c>
      <c r="O173" s="359"/>
      <c r="P173" s="378"/>
      <c r="Q173" s="378"/>
      <c r="AF173" s="379"/>
      <c r="AG173" s="379"/>
    </row>
    <row r="174" spans="1:33" s="377" customFormat="1" ht="23.25">
      <c r="A174" s="395" t="s">
        <v>533</v>
      </c>
      <c r="B174" s="365"/>
      <c r="C174" s="365"/>
      <c r="D174" s="365"/>
      <c r="E174" s="365"/>
      <c r="F174" s="365"/>
      <c r="G174" s="365">
        <v>0</v>
      </c>
      <c r="H174" s="365">
        <v>4</v>
      </c>
      <c r="I174" s="365">
        <v>2</v>
      </c>
      <c r="J174" s="366">
        <v>4</v>
      </c>
      <c r="K174" s="366">
        <v>1</v>
      </c>
      <c r="L174" s="366">
        <v>2</v>
      </c>
      <c r="M174" s="366">
        <v>0</v>
      </c>
      <c r="N174" s="365">
        <v>13</v>
      </c>
      <c r="O174" s="359"/>
      <c r="P174" s="378"/>
      <c r="Q174" s="378"/>
      <c r="AF174" s="379"/>
      <c r="AG174" s="379"/>
    </row>
    <row r="175" spans="1:33" s="377" customFormat="1" ht="34.5">
      <c r="A175" s="395" t="s">
        <v>529</v>
      </c>
      <c r="B175" s="365"/>
      <c r="C175" s="365"/>
      <c r="D175" s="365"/>
      <c r="E175" s="365"/>
      <c r="F175" s="365"/>
      <c r="G175" s="365">
        <v>2</v>
      </c>
      <c r="H175" s="365">
        <v>1</v>
      </c>
      <c r="I175" s="365">
        <v>2</v>
      </c>
      <c r="J175" s="366">
        <v>4</v>
      </c>
      <c r="K175" s="366">
        <v>0</v>
      </c>
      <c r="L175" s="366">
        <v>3</v>
      </c>
      <c r="M175" s="366">
        <v>0</v>
      </c>
      <c r="N175" s="365">
        <v>12</v>
      </c>
      <c r="O175" s="359"/>
      <c r="P175" s="378"/>
      <c r="Q175" s="378"/>
      <c r="AF175" s="379"/>
      <c r="AG175" s="379"/>
    </row>
    <row r="176" spans="1:33" s="377" customFormat="1" ht="23.25">
      <c r="A176" s="395" t="s">
        <v>345</v>
      </c>
      <c r="B176" s="365"/>
      <c r="C176" s="365"/>
      <c r="D176" s="365"/>
      <c r="E176" s="365"/>
      <c r="F176" s="365"/>
      <c r="G176" s="365">
        <v>0</v>
      </c>
      <c r="H176" s="365">
        <v>1</v>
      </c>
      <c r="I176" s="365">
        <v>1</v>
      </c>
      <c r="J176" s="366">
        <v>2</v>
      </c>
      <c r="K176" s="366">
        <v>3</v>
      </c>
      <c r="L176" s="366">
        <v>2</v>
      </c>
      <c r="M176" s="366">
        <v>3</v>
      </c>
      <c r="N176" s="365">
        <v>12</v>
      </c>
      <c r="O176" s="359"/>
      <c r="P176" s="378"/>
      <c r="Q176" s="378"/>
      <c r="AF176" s="379"/>
      <c r="AG176" s="379"/>
    </row>
    <row r="177" spans="1:33" s="377" customFormat="1">
      <c r="A177" s="395" t="s">
        <v>351</v>
      </c>
      <c r="B177" s="365"/>
      <c r="C177" s="365"/>
      <c r="D177" s="365"/>
      <c r="E177" s="365"/>
      <c r="F177" s="365"/>
      <c r="G177" s="365">
        <v>1</v>
      </c>
      <c r="H177" s="365">
        <v>0</v>
      </c>
      <c r="I177" s="365">
        <v>1</v>
      </c>
      <c r="J177" s="366">
        <v>4</v>
      </c>
      <c r="K177" s="366">
        <v>2</v>
      </c>
      <c r="L177" s="366">
        <v>3</v>
      </c>
      <c r="M177" s="366">
        <v>1</v>
      </c>
      <c r="N177" s="365">
        <v>12</v>
      </c>
      <c r="O177" s="359"/>
      <c r="P177" s="378"/>
      <c r="Q177" s="378"/>
      <c r="AF177" s="379"/>
      <c r="AG177" s="379"/>
    </row>
    <row r="178" spans="1:33" s="377" customFormat="1" ht="23.25">
      <c r="A178" s="395" t="s">
        <v>348</v>
      </c>
      <c r="B178" s="365"/>
      <c r="C178" s="365"/>
      <c r="D178" s="365"/>
      <c r="E178" s="365"/>
      <c r="F178" s="365"/>
      <c r="G178" s="365">
        <v>1</v>
      </c>
      <c r="H178" s="365">
        <v>0</v>
      </c>
      <c r="I178" s="365">
        <v>1</v>
      </c>
      <c r="J178" s="366">
        <v>5</v>
      </c>
      <c r="K178" s="366">
        <v>1</v>
      </c>
      <c r="L178" s="366">
        <v>2</v>
      </c>
      <c r="M178" s="366">
        <v>1</v>
      </c>
      <c r="N178" s="365">
        <v>11</v>
      </c>
      <c r="O178" s="359"/>
      <c r="P178" s="378"/>
      <c r="Q178" s="378"/>
      <c r="AF178" s="379"/>
      <c r="AG178" s="379"/>
    </row>
    <row r="179" spans="1:33" s="377" customFormat="1">
      <c r="A179" s="513" t="s">
        <v>352</v>
      </c>
      <c r="B179" s="365"/>
      <c r="C179" s="365"/>
      <c r="D179" s="365"/>
      <c r="E179" s="365"/>
      <c r="F179" s="365"/>
      <c r="G179" s="365">
        <v>3</v>
      </c>
      <c r="H179" s="365">
        <v>0</v>
      </c>
      <c r="I179" s="365">
        <v>1</v>
      </c>
      <c r="J179" s="366">
        <v>3</v>
      </c>
      <c r="K179" s="366">
        <v>0</v>
      </c>
      <c r="L179" s="366">
        <v>2</v>
      </c>
      <c r="M179" s="366">
        <v>2</v>
      </c>
      <c r="N179" s="365">
        <v>11</v>
      </c>
      <c r="O179" s="359"/>
      <c r="P179" s="378"/>
      <c r="Q179" s="378"/>
      <c r="AF179" s="379"/>
      <c r="AG179" s="379"/>
    </row>
    <row r="180" spans="1:33" s="377" customFormat="1">
      <c r="A180" s="395" t="s">
        <v>353</v>
      </c>
      <c r="B180" s="365"/>
      <c r="C180" s="365"/>
      <c r="D180" s="365"/>
      <c r="E180" s="365"/>
      <c r="F180" s="365"/>
      <c r="G180" s="365">
        <v>2</v>
      </c>
      <c r="H180" s="365">
        <v>0</v>
      </c>
      <c r="I180" s="365">
        <v>1</v>
      </c>
      <c r="J180" s="366">
        <v>2</v>
      </c>
      <c r="K180" s="366">
        <v>0</v>
      </c>
      <c r="L180" s="366">
        <v>5</v>
      </c>
      <c r="M180" s="366">
        <v>1</v>
      </c>
      <c r="N180" s="365">
        <v>11</v>
      </c>
      <c r="O180" s="359"/>
      <c r="P180" s="378"/>
      <c r="Q180" s="378"/>
      <c r="AF180" s="379"/>
      <c r="AG180" s="379"/>
    </row>
    <row r="181" spans="1:33" s="377" customFormat="1" ht="23.25">
      <c r="A181" s="395" t="s">
        <v>371</v>
      </c>
      <c r="B181" s="365"/>
      <c r="C181" s="365"/>
      <c r="D181" s="365"/>
      <c r="E181" s="365"/>
      <c r="F181" s="365"/>
      <c r="G181" s="365">
        <v>1</v>
      </c>
      <c r="H181" s="365">
        <v>0</v>
      </c>
      <c r="I181" s="365">
        <v>1</v>
      </c>
      <c r="J181" s="366">
        <v>4</v>
      </c>
      <c r="K181" s="366">
        <v>0</v>
      </c>
      <c r="L181" s="366">
        <v>4</v>
      </c>
      <c r="M181" s="366">
        <v>1</v>
      </c>
      <c r="N181" s="365">
        <v>11</v>
      </c>
      <c r="O181" s="359"/>
      <c r="P181" s="378"/>
      <c r="Q181" s="378"/>
      <c r="AF181" s="379"/>
      <c r="AG181" s="379"/>
    </row>
    <row r="182" spans="1:33" s="377" customFormat="1">
      <c r="A182" s="1082" t="s">
        <v>516</v>
      </c>
      <c r="B182" s="1082"/>
      <c r="C182" s="516"/>
      <c r="D182" s="516"/>
      <c r="E182" s="1082"/>
      <c r="F182" s="365"/>
      <c r="G182" s="365">
        <v>0</v>
      </c>
      <c r="H182" s="365">
        <v>0</v>
      </c>
      <c r="I182" s="365">
        <v>4</v>
      </c>
      <c r="J182" s="365">
        <v>2</v>
      </c>
      <c r="K182" s="365">
        <v>1</v>
      </c>
      <c r="L182" s="365">
        <v>1</v>
      </c>
      <c r="M182" s="396">
        <v>1</v>
      </c>
      <c r="N182" s="1083">
        <v>9</v>
      </c>
      <c r="O182" s="359"/>
      <c r="P182" s="378"/>
      <c r="Q182" s="378"/>
      <c r="AF182" s="379"/>
      <c r="AG182" s="379"/>
    </row>
    <row r="183" spans="1:33" s="377" customFormat="1" ht="23.25">
      <c r="A183" s="395" t="s">
        <v>517</v>
      </c>
      <c r="B183" s="365"/>
      <c r="C183" s="365"/>
      <c r="D183" s="365"/>
      <c r="E183" s="365"/>
      <c r="F183" s="365"/>
      <c r="G183" s="365">
        <v>2</v>
      </c>
      <c r="H183" s="365">
        <v>2</v>
      </c>
      <c r="I183" s="365">
        <v>2</v>
      </c>
      <c r="J183" s="366">
        <v>0</v>
      </c>
      <c r="K183" s="366">
        <v>0</v>
      </c>
      <c r="L183" s="366">
        <v>3</v>
      </c>
      <c r="M183" s="366">
        <v>0</v>
      </c>
      <c r="N183" s="365">
        <v>9</v>
      </c>
      <c r="O183" s="359"/>
      <c r="P183" s="378"/>
      <c r="Q183" s="378"/>
      <c r="AF183" s="379"/>
      <c r="AG183" s="379"/>
    </row>
    <row r="184" spans="1:33" s="377" customFormat="1" ht="23.25">
      <c r="A184" s="395" t="s">
        <v>356</v>
      </c>
      <c r="B184" s="365"/>
      <c r="C184" s="365"/>
      <c r="D184" s="365"/>
      <c r="E184" s="365"/>
      <c r="F184" s="365"/>
      <c r="G184" s="365">
        <v>0</v>
      </c>
      <c r="H184" s="365">
        <v>2</v>
      </c>
      <c r="I184" s="365">
        <v>1</v>
      </c>
      <c r="J184" s="366">
        <v>2</v>
      </c>
      <c r="K184" s="366">
        <v>0</v>
      </c>
      <c r="L184" s="366">
        <v>4</v>
      </c>
      <c r="M184" s="366">
        <v>0</v>
      </c>
      <c r="N184" s="365">
        <v>9</v>
      </c>
      <c r="O184" s="359"/>
      <c r="P184" s="378"/>
      <c r="Q184" s="378"/>
      <c r="AF184" s="379"/>
      <c r="AG184" s="379"/>
    </row>
    <row r="185" spans="1:33" s="377" customFormat="1" ht="23.25">
      <c r="A185" s="395" t="s">
        <v>522</v>
      </c>
      <c r="B185" s="365"/>
      <c r="C185" s="365"/>
      <c r="D185" s="365"/>
      <c r="E185" s="365"/>
      <c r="F185" s="365"/>
      <c r="G185" s="365">
        <v>1</v>
      </c>
      <c r="H185" s="365">
        <v>3</v>
      </c>
      <c r="I185" s="365">
        <v>2</v>
      </c>
      <c r="J185" s="366">
        <v>0</v>
      </c>
      <c r="K185" s="366">
        <v>1</v>
      </c>
      <c r="L185" s="366">
        <v>0</v>
      </c>
      <c r="M185" s="366">
        <v>1</v>
      </c>
      <c r="N185" s="365">
        <v>8</v>
      </c>
      <c r="O185" s="359"/>
      <c r="P185" s="378"/>
      <c r="Q185" s="378"/>
      <c r="AF185" s="379"/>
      <c r="AG185" s="379"/>
    </row>
    <row r="186" spans="1:33" s="377" customFormat="1">
      <c r="A186" s="395" t="s">
        <v>344</v>
      </c>
      <c r="B186" s="365"/>
      <c r="C186" s="365"/>
      <c r="D186" s="365"/>
      <c r="E186" s="365"/>
      <c r="F186" s="365"/>
      <c r="G186" s="365">
        <v>0</v>
      </c>
      <c r="H186" s="365">
        <v>0</v>
      </c>
      <c r="I186" s="365">
        <v>1</v>
      </c>
      <c r="J186" s="366">
        <v>2</v>
      </c>
      <c r="K186" s="366">
        <v>2</v>
      </c>
      <c r="L186" s="366">
        <v>1</v>
      </c>
      <c r="M186" s="366">
        <v>2</v>
      </c>
      <c r="N186" s="365">
        <v>8</v>
      </c>
      <c r="O186" s="359"/>
      <c r="P186" s="378"/>
      <c r="Q186" s="378"/>
      <c r="AF186" s="379"/>
      <c r="AG186" s="379"/>
    </row>
    <row r="187" spans="1:33" s="377" customFormat="1">
      <c r="A187" s="395" t="s">
        <v>362</v>
      </c>
      <c r="B187" s="365"/>
      <c r="C187" s="365"/>
      <c r="D187" s="365"/>
      <c r="E187" s="365"/>
      <c r="F187" s="365"/>
      <c r="G187" s="365">
        <v>0</v>
      </c>
      <c r="H187" s="365">
        <v>0</v>
      </c>
      <c r="I187" s="365">
        <v>2</v>
      </c>
      <c r="J187" s="366">
        <v>2</v>
      </c>
      <c r="K187" s="366">
        <v>1</v>
      </c>
      <c r="L187" s="366">
        <v>2</v>
      </c>
      <c r="M187" s="366">
        <v>1</v>
      </c>
      <c r="N187" s="365">
        <v>8</v>
      </c>
      <c r="O187" s="359"/>
      <c r="P187" s="378"/>
      <c r="Q187" s="378"/>
      <c r="AF187" s="379"/>
      <c r="AG187" s="379"/>
    </row>
    <row r="188" spans="1:33" s="377" customFormat="1" ht="23.25">
      <c r="A188" s="395" t="s">
        <v>573</v>
      </c>
      <c r="B188" s="365"/>
      <c r="C188" s="365"/>
      <c r="D188" s="365"/>
      <c r="E188" s="365"/>
      <c r="F188" s="365"/>
      <c r="G188" s="365">
        <v>7</v>
      </c>
      <c r="H188" s="365">
        <v>0</v>
      </c>
      <c r="I188" s="365">
        <v>0</v>
      </c>
      <c r="J188" s="366">
        <v>0</v>
      </c>
      <c r="K188" s="366">
        <v>0</v>
      </c>
      <c r="L188" s="366">
        <v>0</v>
      </c>
      <c r="M188" s="366">
        <v>0</v>
      </c>
      <c r="N188" s="365">
        <v>7</v>
      </c>
      <c r="O188" s="359"/>
      <c r="P188" s="378"/>
      <c r="Q188" s="378"/>
      <c r="AF188" s="379"/>
      <c r="AG188" s="379"/>
    </row>
    <row r="189" spans="1:33" s="377" customFormat="1" ht="23.25">
      <c r="A189" s="395" t="s">
        <v>349</v>
      </c>
      <c r="B189" s="365"/>
      <c r="C189" s="365"/>
      <c r="D189" s="365"/>
      <c r="E189" s="365"/>
      <c r="F189" s="365"/>
      <c r="G189" s="365">
        <v>1</v>
      </c>
      <c r="H189" s="365">
        <v>0</v>
      </c>
      <c r="I189" s="365">
        <v>1</v>
      </c>
      <c r="J189" s="366">
        <v>2</v>
      </c>
      <c r="K189" s="366">
        <v>0</v>
      </c>
      <c r="L189" s="366">
        <v>2</v>
      </c>
      <c r="M189" s="366">
        <v>1</v>
      </c>
      <c r="N189" s="365">
        <v>7</v>
      </c>
      <c r="O189" s="359"/>
      <c r="P189" s="378"/>
      <c r="Q189" s="378"/>
      <c r="AF189" s="379"/>
      <c r="AG189" s="379"/>
    </row>
    <row r="190" spans="1:33" s="377" customFormat="1" ht="23.25">
      <c r="A190" s="395" t="s">
        <v>524</v>
      </c>
      <c r="B190" s="365"/>
      <c r="C190" s="365"/>
      <c r="D190" s="365"/>
      <c r="E190" s="365"/>
      <c r="F190" s="365"/>
      <c r="G190" s="365">
        <v>0</v>
      </c>
      <c r="H190" s="365">
        <v>2</v>
      </c>
      <c r="I190" s="365">
        <v>2</v>
      </c>
      <c r="J190" s="366">
        <v>1</v>
      </c>
      <c r="K190" s="366">
        <v>1</v>
      </c>
      <c r="L190" s="366">
        <v>0</v>
      </c>
      <c r="M190" s="366">
        <v>0</v>
      </c>
      <c r="N190" s="365">
        <v>6</v>
      </c>
      <c r="O190" s="359"/>
      <c r="P190" s="378"/>
      <c r="Q190" s="378"/>
      <c r="AF190" s="379"/>
      <c r="AG190" s="379"/>
    </row>
    <row r="191" spans="1:33" s="377" customFormat="1">
      <c r="A191" s="395" t="s">
        <v>526</v>
      </c>
      <c r="B191" s="365"/>
      <c r="C191" s="365"/>
      <c r="D191" s="365"/>
      <c r="E191" s="365"/>
      <c r="F191" s="365"/>
      <c r="G191" s="365">
        <v>2</v>
      </c>
      <c r="H191" s="365">
        <v>1</v>
      </c>
      <c r="I191" s="365">
        <v>0</v>
      </c>
      <c r="J191" s="366">
        <v>0</v>
      </c>
      <c r="K191" s="366">
        <v>1</v>
      </c>
      <c r="L191" s="366">
        <v>1</v>
      </c>
      <c r="M191" s="366">
        <v>0</v>
      </c>
      <c r="N191" s="365">
        <v>5</v>
      </c>
      <c r="O191" s="359"/>
      <c r="P191" s="378"/>
      <c r="Q191" s="378"/>
      <c r="AF191" s="379"/>
      <c r="AG191" s="379"/>
    </row>
    <row r="192" spans="1:33" s="377" customFormat="1" ht="23.25">
      <c r="A192" s="395" t="s">
        <v>572</v>
      </c>
      <c r="B192" s="365"/>
      <c r="C192" s="365"/>
      <c r="D192" s="365"/>
      <c r="E192" s="365"/>
      <c r="F192" s="365"/>
      <c r="G192" s="365">
        <v>4</v>
      </c>
      <c r="H192" s="365">
        <v>0</v>
      </c>
      <c r="I192" s="365">
        <v>0</v>
      </c>
      <c r="J192" s="366">
        <v>0</v>
      </c>
      <c r="K192" s="366">
        <v>0</v>
      </c>
      <c r="L192" s="366">
        <v>0</v>
      </c>
      <c r="M192" s="366">
        <v>0</v>
      </c>
      <c r="N192" s="365">
        <v>4</v>
      </c>
      <c r="O192" s="359"/>
      <c r="P192" s="378"/>
      <c r="Q192" s="378"/>
      <c r="AF192" s="379"/>
      <c r="AG192" s="379"/>
    </row>
    <row r="193" spans="1:33" s="377" customFormat="1" ht="34.5">
      <c r="A193" s="395" t="s">
        <v>482</v>
      </c>
      <c r="B193" s="365"/>
      <c r="C193" s="365"/>
      <c r="D193" s="365"/>
      <c r="E193" s="365"/>
      <c r="F193" s="365"/>
      <c r="G193" s="365">
        <v>0</v>
      </c>
      <c r="H193" s="365">
        <v>1</v>
      </c>
      <c r="I193" s="365">
        <v>0</v>
      </c>
      <c r="J193" s="366">
        <v>0</v>
      </c>
      <c r="K193" s="366">
        <v>1</v>
      </c>
      <c r="L193" s="366">
        <v>0</v>
      </c>
      <c r="M193" s="366">
        <v>1</v>
      </c>
      <c r="N193" s="365">
        <v>3</v>
      </c>
      <c r="O193" s="359"/>
      <c r="P193" s="378"/>
      <c r="Q193" s="378"/>
      <c r="AF193" s="379"/>
      <c r="AG193" s="379"/>
    </row>
    <row r="194" spans="1:33" s="377" customFormat="1" ht="23.25">
      <c r="A194" s="395" t="s">
        <v>515</v>
      </c>
      <c r="B194" s="365"/>
      <c r="C194" s="365"/>
      <c r="D194" s="365"/>
      <c r="E194" s="365"/>
      <c r="F194" s="365"/>
      <c r="G194" s="365">
        <v>1</v>
      </c>
      <c r="H194" s="365">
        <v>0</v>
      </c>
      <c r="I194" s="365">
        <v>1</v>
      </c>
      <c r="J194" s="366">
        <v>1</v>
      </c>
      <c r="K194" s="366">
        <v>0</v>
      </c>
      <c r="L194" s="366">
        <v>0</v>
      </c>
      <c r="M194" s="366">
        <v>0</v>
      </c>
      <c r="N194" s="365">
        <v>3</v>
      </c>
      <c r="O194" s="359"/>
      <c r="P194" s="378"/>
      <c r="Q194" s="378"/>
      <c r="AF194" s="379"/>
      <c r="AG194" s="379"/>
    </row>
    <row r="195" spans="1:33" s="377" customFormat="1">
      <c r="A195" s="365" t="s">
        <v>484</v>
      </c>
      <c r="B195" s="365"/>
      <c r="C195" s="365"/>
      <c r="D195" s="365"/>
      <c r="E195" s="365"/>
      <c r="F195" s="365"/>
      <c r="G195" s="365">
        <v>0</v>
      </c>
      <c r="H195" s="365">
        <v>0</v>
      </c>
      <c r="I195" s="365">
        <v>0</v>
      </c>
      <c r="J195" s="366">
        <v>0</v>
      </c>
      <c r="K195" s="366">
        <v>0</v>
      </c>
      <c r="L195" s="366">
        <v>1</v>
      </c>
      <c r="M195" s="366">
        <v>1</v>
      </c>
      <c r="N195" s="365">
        <v>2</v>
      </c>
      <c r="O195" s="359"/>
      <c r="P195" s="378"/>
      <c r="Q195" s="378"/>
      <c r="AF195" s="379"/>
      <c r="AG195" s="379"/>
    </row>
    <row r="196" spans="1:33" s="377" customFormat="1" ht="23.25">
      <c r="A196" s="395" t="s">
        <v>500</v>
      </c>
      <c r="B196" s="365"/>
      <c r="C196" s="365"/>
      <c r="D196" s="365"/>
      <c r="E196" s="365"/>
      <c r="F196" s="365"/>
      <c r="G196" s="365">
        <v>0</v>
      </c>
      <c r="H196" s="365">
        <v>0</v>
      </c>
      <c r="I196" s="365">
        <v>1</v>
      </c>
      <c r="J196" s="366">
        <v>0</v>
      </c>
      <c r="K196" s="366">
        <v>1</v>
      </c>
      <c r="L196" s="366">
        <v>0</v>
      </c>
      <c r="M196" s="366">
        <v>0</v>
      </c>
      <c r="N196" s="365">
        <v>2</v>
      </c>
      <c r="O196" s="359"/>
      <c r="P196" s="378"/>
      <c r="Q196" s="378"/>
      <c r="AF196" s="379"/>
      <c r="AG196" s="379"/>
    </row>
    <row r="197" spans="1:33" s="377" customFormat="1" ht="23.25" customHeight="1">
      <c r="A197" s="395" t="s">
        <v>474</v>
      </c>
      <c r="B197" s="365"/>
      <c r="C197" s="365"/>
      <c r="D197" s="365"/>
      <c r="E197" s="365"/>
      <c r="F197" s="365"/>
      <c r="G197" s="365">
        <v>1</v>
      </c>
      <c r="H197" s="365">
        <v>0</v>
      </c>
      <c r="I197" s="365">
        <v>0</v>
      </c>
      <c r="J197" s="366">
        <v>0</v>
      </c>
      <c r="K197" s="366">
        <v>0</v>
      </c>
      <c r="L197" s="366">
        <v>0</v>
      </c>
      <c r="M197" s="366">
        <v>0</v>
      </c>
      <c r="N197" s="365">
        <v>1</v>
      </c>
      <c r="O197" s="359"/>
      <c r="P197" s="378"/>
      <c r="Q197" s="378"/>
      <c r="AF197" s="379"/>
      <c r="AG197" s="379"/>
    </row>
    <row r="198" spans="1:33" s="377" customFormat="1" ht="23.25" customHeight="1">
      <c r="A198" s="395" t="s">
        <v>475</v>
      </c>
      <c r="B198" s="365"/>
      <c r="C198" s="365"/>
      <c r="D198" s="365"/>
      <c r="E198" s="365"/>
      <c r="F198" s="365"/>
      <c r="G198" s="365">
        <v>0</v>
      </c>
      <c r="H198" s="365">
        <v>0</v>
      </c>
      <c r="I198" s="365">
        <v>0</v>
      </c>
      <c r="J198" s="366">
        <v>0</v>
      </c>
      <c r="K198" s="366">
        <v>0</v>
      </c>
      <c r="L198" s="366">
        <v>0</v>
      </c>
      <c r="M198" s="366">
        <v>0</v>
      </c>
      <c r="N198" s="365">
        <v>0</v>
      </c>
      <c r="O198" s="359"/>
      <c r="P198" s="378"/>
      <c r="Q198" s="378"/>
      <c r="AF198" s="379"/>
      <c r="AG198" s="379"/>
    </row>
    <row r="199" spans="1:33" s="1080" customFormat="1" ht="23.25" customHeight="1">
      <c r="A199" s="395" t="s">
        <v>503</v>
      </c>
      <c r="B199" s="365"/>
      <c r="C199" s="365"/>
      <c r="D199" s="365"/>
      <c r="E199" s="365"/>
      <c r="F199" s="365"/>
      <c r="G199" s="365">
        <v>0</v>
      </c>
      <c r="H199" s="365">
        <v>0</v>
      </c>
      <c r="I199" s="365">
        <v>0</v>
      </c>
      <c r="J199" s="366">
        <v>0</v>
      </c>
      <c r="K199" s="366">
        <v>0</v>
      </c>
      <c r="L199" s="366">
        <v>0</v>
      </c>
      <c r="M199" s="366">
        <v>0</v>
      </c>
      <c r="N199" s="365">
        <v>0</v>
      </c>
      <c r="O199" s="516"/>
      <c r="P199" s="1079"/>
      <c r="Q199" s="1079"/>
      <c r="AF199" s="1076"/>
      <c r="AG199" s="1076"/>
    </row>
    <row r="200" spans="1:33" s="1080" customFormat="1" ht="23.25" customHeight="1">
      <c r="A200" s="395" t="s">
        <v>530</v>
      </c>
      <c r="B200" s="365"/>
      <c r="C200" s="365"/>
      <c r="D200" s="365"/>
      <c r="E200" s="365"/>
      <c r="F200" s="365"/>
      <c r="G200" s="365">
        <v>0</v>
      </c>
      <c r="H200" s="365">
        <v>0</v>
      </c>
      <c r="I200" s="365">
        <v>0</v>
      </c>
      <c r="J200" s="366">
        <v>0</v>
      </c>
      <c r="K200" s="366">
        <v>0</v>
      </c>
      <c r="L200" s="366">
        <v>0</v>
      </c>
      <c r="M200" s="366">
        <v>0</v>
      </c>
      <c r="N200" s="365">
        <v>0</v>
      </c>
      <c r="O200" s="516"/>
      <c r="P200" s="1079"/>
      <c r="Q200" s="1079"/>
      <c r="AF200" s="1076"/>
      <c r="AG200" s="1076"/>
    </row>
    <row r="201" spans="1:33" s="558" customFormat="1" ht="23.25" customHeight="1">
      <c r="A201" s="1016" t="s">
        <v>537</v>
      </c>
      <c r="B201" s="1016"/>
      <c r="C201" s="1084"/>
      <c r="D201" s="1084"/>
      <c r="E201" s="1016"/>
      <c r="F201" s="1085"/>
      <c r="G201" s="1085">
        <v>687</v>
      </c>
      <c r="H201" s="1085">
        <v>554</v>
      </c>
      <c r="I201" s="1085">
        <v>600</v>
      </c>
      <c r="J201" s="1085">
        <v>776</v>
      </c>
      <c r="K201" s="1085">
        <v>650</v>
      </c>
      <c r="L201" s="1085">
        <v>610</v>
      </c>
      <c r="M201" s="1086">
        <v>590</v>
      </c>
      <c r="N201" s="1087">
        <v>4467</v>
      </c>
      <c r="O201" s="1084"/>
      <c r="P201" s="1081"/>
      <c r="Q201" s="1081"/>
      <c r="AF201" s="380"/>
      <c r="AG201" s="380"/>
    </row>
    <row r="202" spans="1:33" s="377" customFormat="1">
      <c r="C202" s="378"/>
      <c r="D202" s="378"/>
      <c r="F202" s="379"/>
      <c r="G202" s="379"/>
      <c r="H202" s="379"/>
      <c r="I202" s="380"/>
      <c r="J202" s="379"/>
      <c r="K202" s="379"/>
      <c r="L202" s="379"/>
      <c r="M202" s="381"/>
      <c r="N202" s="382"/>
      <c r="O202" s="359"/>
      <c r="P202" s="378"/>
      <c r="Q202" s="378"/>
      <c r="AF202" s="379"/>
      <c r="AG202" s="379"/>
    </row>
    <row r="203" spans="1:33" s="377" customFormat="1">
      <c r="C203" s="378"/>
      <c r="D203" s="378"/>
      <c r="F203" s="379"/>
      <c r="G203" s="379"/>
      <c r="H203" s="379"/>
      <c r="I203" s="380"/>
      <c r="J203" s="379"/>
      <c r="K203" s="379"/>
      <c r="L203" s="379"/>
      <c r="M203" s="381"/>
      <c r="N203" s="382"/>
      <c r="O203" s="359"/>
      <c r="P203" s="378"/>
      <c r="Q203" s="378"/>
      <c r="AF203" s="379"/>
      <c r="AG203" s="379"/>
    </row>
    <row r="204" spans="1:33" s="377" customFormat="1">
      <c r="C204" s="378"/>
      <c r="D204" s="378"/>
      <c r="F204" s="379"/>
      <c r="G204" s="379"/>
      <c r="H204" s="379"/>
      <c r="I204" s="380"/>
      <c r="J204" s="379"/>
      <c r="K204" s="379"/>
      <c r="L204" s="379"/>
      <c r="M204" s="381"/>
      <c r="N204" s="382"/>
      <c r="O204" s="359"/>
      <c r="P204" s="378"/>
      <c r="Q204" s="378"/>
      <c r="AF204" s="379"/>
      <c r="AG204" s="379"/>
    </row>
    <row r="205" spans="1:33" s="377" customFormat="1">
      <c r="C205" s="378"/>
      <c r="D205" s="378"/>
      <c r="F205" s="379"/>
      <c r="G205" s="379"/>
      <c r="H205" s="379"/>
      <c r="I205" s="380"/>
      <c r="J205" s="379"/>
      <c r="K205" s="379"/>
      <c r="L205" s="379"/>
      <c r="M205" s="381"/>
      <c r="N205" s="382"/>
      <c r="O205" s="359"/>
      <c r="P205" s="378"/>
      <c r="Q205" s="378"/>
      <c r="AF205" s="379"/>
      <c r="AG205" s="379"/>
    </row>
    <row r="206" spans="1:33" s="377" customFormat="1">
      <c r="C206" s="378"/>
      <c r="D206" s="378"/>
      <c r="F206" s="379"/>
      <c r="G206" s="379"/>
      <c r="H206" s="379"/>
      <c r="I206" s="380"/>
      <c r="J206" s="379"/>
      <c r="K206" s="379"/>
      <c r="L206" s="379"/>
      <c r="M206" s="381"/>
      <c r="N206" s="382"/>
      <c r="O206" s="359"/>
      <c r="P206" s="378"/>
      <c r="Q206" s="378"/>
      <c r="AF206" s="379"/>
      <c r="AG206" s="379"/>
    </row>
    <row r="207" spans="1:33" s="377" customFormat="1">
      <c r="C207" s="378"/>
      <c r="D207" s="378"/>
      <c r="F207" s="379"/>
      <c r="G207" s="379"/>
      <c r="H207" s="379"/>
      <c r="I207" s="380"/>
      <c r="J207" s="379"/>
      <c r="K207" s="379"/>
      <c r="L207" s="379"/>
      <c r="M207" s="381"/>
      <c r="N207" s="382"/>
      <c r="O207" s="359"/>
      <c r="P207" s="378"/>
      <c r="Q207" s="378"/>
      <c r="AF207" s="379"/>
      <c r="AG207" s="379"/>
    </row>
    <row r="208" spans="1:33" s="377" customFormat="1">
      <c r="C208" s="378"/>
      <c r="D208" s="378"/>
      <c r="F208" s="379"/>
      <c r="G208" s="379"/>
      <c r="H208" s="379"/>
      <c r="I208" s="380"/>
      <c r="J208" s="379"/>
      <c r="K208" s="379"/>
      <c r="L208" s="379"/>
      <c r="M208" s="381"/>
      <c r="N208" s="382"/>
      <c r="O208" s="359"/>
      <c r="P208" s="378"/>
      <c r="Q208" s="378"/>
      <c r="AF208" s="379"/>
      <c r="AG208" s="379"/>
    </row>
    <row r="209" spans="3:33" s="377" customFormat="1">
      <c r="C209" s="378"/>
      <c r="D209" s="378"/>
      <c r="F209" s="379"/>
      <c r="G209" s="379"/>
      <c r="H209" s="379"/>
      <c r="I209" s="380"/>
      <c r="J209" s="379"/>
      <c r="K209" s="379"/>
      <c r="L209" s="379"/>
      <c r="M209" s="381"/>
      <c r="N209" s="382"/>
      <c r="O209" s="359"/>
      <c r="P209" s="378"/>
      <c r="Q209" s="378"/>
      <c r="AF209" s="379"/>
      <c r="AG209" s="379"/>
    </row>
    <row r="210" spans="3:33" s="377" customFormat="1">
      <c r="C210" s="378"/>
      <c r="D210" s="378"/>
      <c r="F210" s="379"/>
      <c r="G210" s="379"/>
      <c r="H210" s="379"/>
      <c r="I210" s="380"/>
      <c r="J210" s="379"/>
      <c r="K210" s="379"/>
      <c r="L210" s="379"/>
      <c r="M210" s="381"/>
      <c r="N210" s="382"/>
      <c r="O210" s="359"/>
      <c r="P210" s="378"/>
      <c r="Q210" s="378"/>
      <c r="AF210" s="379"/>
      <c r="AG210" s="379"/>
    </row>
    <row r="211" spans="3:33" s="377" customFormat="1">
      <c r="C211" s="378"/>
      <c r="D211" s="378"/>
      <c r="F211" s="379"/>
      <c r="G211" s="379"/>
      <c r="H211" s="379"/>
      <c r="I211" s="380"/>
      <c r="J211" s="379"/>
      <c r="K211" s="379"/>
      <c r="L211" s="379"/>
      <c r="M211" s="381"/>
      <c r="N211" s="382"/>
      <c r="O211" s="359"/>
      <c r="P211" s="378"/>
      <c r="Q211" s="378"/>
      <c r="AF211" s="379"/>
      <c r="AG211" s="379"/>
    </row>
    <row r="212" spans="3:33" s="377" customFormat="1">
      <c r="C212" s="378"/>
      <c r="D212" s="378"/>
      <c r="F212" s="379"/>
      <c r="G212" s="379"/>
      <c r="H212" s="379"/>
      <c r="I212" s="380"/>
      <c r="J212" s="379"/>
      <c r="K212" s="379"/>
      <c r="L212" s="379"/>
      <c r="M212" s="381"/>
      <c r="N212" s="382"/>
      <c r="O212" s="359"/>
      <c r="P212" s="378"/>
      <c r="Q212" s="378"/>
      <c r="AF212" s="379"/>
      <c r="AG212" s="379"/>
    </row>
    <row r="213" spans="3:33" s="377" customFormat="1">
      <c r="C213" s="378"/>
      <c r="D213" s="378"/>
      <c r="F213" s="379"/>
      <c r="G213" s="379"/>
      <c r="H213" s="379"/>
      <c r="I213" s="380"/>
      <c r="J213" s="379"/>
      <c r="K213" s="379"/>
      <c r="L213" s="379"/>
      <c r="M213" s="381"/>
      <c r="N213" s="382"/>
      <c r="O213" s="359"/>
      <c r="P213" s="378"/>
      <c r="Q213" s="378"/>
      <c r="AF213" s="379"/>
      <c r="AG213" s="379"/>
    </row>
    <row r="214" spans="3:33" s="377" customFormat="1">
      <c r="C214" s="378"/>
      <c r="D214" s="378"/>
      <c r="F214" s="379"/>
      <c r="G214" s="379"/>
      <c r="H214" s="379"/>
      <c r="I214" s="380"/>
      <c r="J214" s="379"/>
      <c r="K214" s="379"/>
      <c r="L214" s="379"/>
      <c r="M214" s="381"/>
      <c r="N214" s="382"/>
      <c r="O214" s="359"/>
      <c r="P214" s="378"/>
      <c r="Q214" s="378"/>
      <c r="AF214" s="379"/>
      <c r="AG214" s="379"/>
    </row>
    <row r="215" spans="3:33" s="377" customFormat="1">
      <c r="C215" s="378"/>
      <c r="D215" s="378"/>
      <c r="F215" s="379"/>
      <c r="G215" s="379"/>
      <c r="H215" s="379"/>
      <c r="I215" s="380"/>
      <c r="J215" s="379"/>
      <c r="K215" s="379"/>
      <c r="L215" s="379"/>
      <c r="M215" s="381"/>
      <c r="N215" s="382"/>
      <c r="O215" s="359"/>
      <c r="P215" s="378"/>
      <c r="Q215" s="378"/>
      <c r="AF215" s="379"/>
      <c r="AG215" s="379"/>
    </row>
    <row r="216" spans="3:33" s="377" customFormat="1">
      <c r="C216" s="378"/>
      <c r="D216" s="378"/>
      <c r="F216" s="379"/>
      <c r="G216" s="379"/>
      <c r="H216" s="379"/>
      <c r="I216" s="380"/>
      <c r="J216" s="379"/>
      <c r="K216" s="379"/>
      <c r="L216" s="379"/>
      <c r="M216" s="381"/>
      <c r="N216" s="382"/>
      <c r="O216" s="359"/>
      <c r="P216" s="378"/>
      <c r="Q216" s="378"/>
      <c r="AF216" s="379"/>
      <c r="AG216" s="379"/>
    </row>
    <row r="217" spans="3:33" s="377" customFormat="1">
      <c r="C217" s="378"/>
      <c r="D217" s="378"/>
      <c r="F217" s="379"/>
      <c r="G217" s="379"/>
      <c r="H217" s="379"/>
      <c r="I217" s="380"/>
      <c r="J217" s="379"/>
      <c r="K217" s="379"/>
      <c r="L217" s="379"/>
      <c r="M217" s="381"/>
      <c r="N217" s="382"/>
      <c r="O217" s="359"/>
      <c r="P217" s="378"/>
      <c r="Q217" s="378"/>
      <c r="AF217" s="379"/>
      <c r="AG217" s="379"/>
    </row>
    <row r="218" spans="3:33" s="377" customFormat="1">
      <c r="C218" s="378"/>
      <c r="D218" s="378"/>
      <c r="F218" s="379"/>
      <c r="G218" s="379"/>
      <c r="H218" s="379"/>
      <c r="I218" s="380"/>
      <c r="J218" s="379"/>
      <c r="K218" s="379"/>
      <c r="L218" s="379"/>
      <c r="M218" s="381"/>
      <c r="N218" s="382"/>
      <c r="O218" s="359"/>
      <c r="P218" s="378"/>
      <c r="Q218" s="378"/>
      <c r="AF218" s="379"/>
      <c r="AG218" s="379"/>
    </row>
    <row r="219" spans="3:33" s="377" customFormat="1">
      <c r="C219" s="378"/>
      <c r="D219" s="378"/>
      <c r="F219" s="379"/>
      <c r="G219" s="379"/>
      <c r="H219" s="379"/>
      <c r="I219" s="380"/>
      <c r="J219" s="379"/>
      <c r="K219" s="379"/>
      <c r="L219" s="379"/>
      <c r="M219" s="381"/>
      <c r="N219" s="382"/>
      <c r="O219" s="359"/>
      <c r="P219" s="378"/>
      <c r="Q219" s="378"/>
      <c r="AF219" s="379"/>
      <c r="AG219" s="379"/>
    </row>
    <row r="220" spans="3:33" s="377" customFormat="1">
      <c r="C220" s="378"/>
      <c r="D220" s="378"/>
      <c r="F220" s="379"/>
      <c r="G220" s="379"/>
      <c r="H220" s="379"/>
      <c r="I220" s="380"/>
      <c r="J220" s="379"/>
      <c r="K220" s="379"/>
      <c r="L220" s="379"/>
      <c r="M220" s="381"/>
      <c r="N220" s="382"/>
      <c r="O220" s="359"/>
      <c r="P220" s="378"/>
      <c r="Q220" s="378"/>
      <c r="AF220" s="379"/>
      <c r="AG220" s="379"/>
    </row>
    <row r="221" spans="3:33" s="377" customFormat="1">
      <c r="C221" s="378"/>
      <c r="D221" s="378"/>
      <c r="F221" s="379"/>
      <c r="G221" s="379"/>
      <c r="H221" s="379"/>
      <c r="I221" s="380"/>
      <c r="J221" s="379"/>
      <c r="K221" s="379"/>
      <c r="L221" s="379"/>
      <c r="M221" s="381"/>
      <c r="N221" s="382"/>
      <c r="O221" s="359"/>
      <c r="P221" s="378"/>
      <c r="Q221" s="378"/>
      <c r="AF221" s="379"/>
      <c r="AG221" s="379"/>
    </row>
    <row r="222" spans="3:33" s="377" customFormat="1">
      <c r="C222" s="378"/>
      <c r="D222" s="378"/>
      <c r="F222" s="379"/>
      <c r="G222" s="379"/>
      <c r="H222" s="379"/>
      <c r="I222" s="380"/>
      <c r="J222" s="379"/>
      <c r="K222" s="379"/>
      <c r="L222" s="379"/>
      <c r="M222" s="381"/>
      <c r="N222" s="382"/>
      <c r="O222" s="359"/>
      <c r="P222" s="378"/>
      <c r="Q222" s="378"/>
      <c r="AF222" s="379"/>
      <c r="AG222" s="379"/>
    </row>
    <row r="223" spans="3:33" s="377" customFormat="1">
      <c r="C223" s="378"/>
      <c r="D223" s="378"/>
      <c r="F223" s="379"/>
      <c r="G223" s="379"/>
      <c r="H223" s="379"/>
      <c r="I223" s="380"/>
      <c r="J223" s="379"/>
      <c r="K223" s="379"/>
      <c r="L223" s="379"/>
      <c r="M223" s="381"/>
      <c r="N223" s="382"/>
      <c r="O223" s="359"/>
      <c r="P223" s="378"/>
      <c r="Q223" s="378"/>
      <c r="AF223" s="379"/>
      <c r="AG223" s="379"/>
    </row>
    <row r="224" spans="3:33" s="377" customFormat="1">
      <c r="C224" s="378"/>
      <c r="D224" s="378"/>
      <c r="F224" s="379"/>
      <c r="G224" s="379"/>
      <c r="H224" s="379"/>
      <c r="I224" s="380"/>
      <c r="J224" s="379"/>
      <c r="K224" s="379"/>
      <c r="L224" s="379"/>
      <c r="M224" s="381"/>
      <c r="N224" s="382"/>
      <c r="O224" s="359"/>
      <c r="P224" s="378"/>
      <c r="Q224" s="378"/>
      <c r="AF224" s="379"/>
      <c r="AG224" s="379"/>
    </row>
    <row r="225" spans="3:33" s="377" customFormat="1">
      <c r="C225" s="378"/>
      <c r="D225" s="378"/>
      <c r="F225" s="379"/>
      <c r="G225" s="379"/>
      <c r="H225" s="379"/>
      <c r="I225" s="380"/>
      <c r="J225" s="379"/>
      <c r="K225" s="379"/>
      <c r="L225" s="379"/>
      <c r="M225" s="381"/>
      <c r="N225" s="382"/>
      <c r="O225" s="359"/>
      <c r="P225" s="378"/>
      <c r="Q225" s="378"/>
      <c r="AF225" s="379"/>
      <c r="AG225" s="379"/>
    </row>
    <row r="226" spans="3:33" s="377" customFormat="1">
      <c r="C226" s="378"/>
      <c r="D226" s="378"/>
      <c r="F226" s="379"/>
      <c r="G226" s="379"/>
      <c r="H226" s="379"/>
      <c r="I226" s="380"/>
      <c r="J226" s="379"/>
      <c r="K226" s="379"/>
      <c r="L226" s="379"/>
      <c r="M226" s="381"/>
      <c r="N226" s="382"/>
      <c r="O226" s="359"/>
      <c r="P226" s="378"/>
      <c r="Q226" s="378"/>
      <c r="AF226" s="379"/>
      <c r="AG226" s="379"/>
    </row>
    <row r="227" spans="3:33" s="377" customFormat="1">
      <c r="C227" s="378"/>
      <c r="D227" s="378"/>
      <c r="F227" s="379"/>
      <c r="G227" s="379"/>
      <c r="H227" s="379"/>
      <c r="I227" s="380"/>
      <c r="J227" s="379"/>
      <c r="K227" s="379"/>
      <c r="L227" s="379"/>
      <c r="M227" s="381"/>
      <c r="N227" s="382"/>
      <c r="O227" s="359"/>
      <c r="P227" s="378"/>
      <c r="Q227" s="378"/>
      <c r="AF227" s="379"/>
      <c r="AG227" s="379"/>
    </row>
    <row r="228" spans="3:33" s="377" customFormat="1">
      <c r="C228" s="378"/>
      <c r="D228" s="378"/>
      <c r="F228" s="379"/>
      <c r="G228" s="379"/>
      <c r="H228" s="379"/>
      <c r="I228" s="380"/>
      <c r="J228" s="379"/>
      <c r="K228" s="379"/>
      <c r="L228" s="379"/>
      <c r="M228" s="381"/>
      <c r="N228" s="382"/>
      <c r="O228" s="359"/>
      <c r="P228" s="378"/>
      <c r="Q228" s="378"/>
      <c r="AF228" s="379"/>
      <c r="AG228" s="379"/>
    </row>
    <row r="229" spans="3:33" s="377" customFormat="1">
      <c r="C229" s="378"/>
      <c r="D229" s="378"/>
      <c r="F229" s="379"/>
      <c r="G229" s="379"/>
      <c r="H229" s="379"/>
      <c r="I229" s="380"/>
      <c r="J229" s="379"/>
      <c r="K229" s="379"/>
      <c r="L229" s="379"/>
      <c r="M229" s="381"/>
      <c r="N229" s="382"/>
      <c r="O229" s="359"/>
      <c r="P229" s="378"/>
      <c r="Q229" s="378"/>
      <c r="AF229" s="379"/>
      <c r="AG229" s="379"/>
    </row>
    <row r="230" spans="3:33" s="377" customFormat="1">
      <c r="C230" s="378"/>
      <c r="D230" s="378"/>
      <c r="F230" s="379"/>
      <c r="G230" s="379"/>
      <c r="H230" s="379"/>
      <c r="I230" s="380"/>
      <c r="J230" s="379"/>
      <c r="K230" s="379"/>
      <c r="L230" s="379"/>
      <c r="M230" s="381"/>
      <c r="N230" s="382"/>
      <c r="O230" s="359"/>
      <c r="P230" s="378"/>
      <c r="Q230" s="378"/>
      <c r="AF230" s="379"/>
      <c r="AG230" s="379"/>
    </row>
    <row r="231" spans="3:33" s="377" customFormat="1">
      <c r="C231" s="378"/>
      <c r="D231" s="378"/>
      <c r="F231" s="379"/>
      <c r="G231" s="379"/>
      <c r="H231" s="379"/>
      <c r="I231" s="380"/>
      <c r="J231" s="379"/>
      <c r="K231" s="379"/>
      <c r="L231" s="379"/>
      <c r="M231" s="381"/>
      <c r="N231" s="382"/>
      <c r="O231" s="359"/>
      <c r="P231" s="378"/>
      <c r="Q231" s="378"/>
      <c r="AF231" s="379"/>
      <c r="AG231" s="379"/>
    </row>
    <row r="232" spans="3:33" s="377" customFormat="1">
      <c r="C232" s="378"/>
      <c r="D232" s="378"/>
      <c r="F232" s="379"/>
      <c r="G232" s="379"/>
      <c r="H232" s="379"/>
      <c r="I232" s="380"/>
      <c r="J232" s="379"/>
      <c r="K232" s="379"/>
      <c r="L232" s="379"/>
      <c r="M232" s="381"/>
      <c r="N232" s="382"/>
      <c r="O232" s="359"/>
      <c r="P232" s="378"/>
      <c r="Q232" s="378"/>
      <c r="AF232" s="379"/>
      <c r="AG232" s="379"/>
    </row>
    <row r="233" spans="3:33" s="377" customFormat="1">
      <c r="C233" s="378"/>
      <c r="D233" s="378"/>
      <c r="F233" s="379"/>
      <c r="G233" s="379"/>
      <c r="H233" s="379"/>
      <c r="I233" s="380"/>
      <c r="J233" s="379"/>
      <c r="K233" s="379"/>
      <c r="L233" s="379"/>
      <c r="M233" s="381"/>
      <c r="N233" s="382"/>
      <c r="O233" s="359"/>
      <c r="P233" s="378"/>
      <c r="Q233" s="378"/>
      <c r="AF233" s="379"/>
      <c r="AG233" s="379"/>
    </row>
    <row r="234" spans="3:33" s="377" customFormat="1">
      <c r="C234" s="378"/>
      <c r="D234" s="378"/>
      <c r="F234" s="379"/>
      <c r="G234" s="379"/>
      <c r="H234" s="379"/>
      <c r="I234" s="380"/>
      <c r="J234" s="379"/>
      <c r="K234" s="379"/>
      <c r="L234" s="379"/>
      <c r="M234" s="381"/>
      <c r="N234" s="382"/>
      <c r="O234" s="359"/>
      <c r="P234" s="378"/>
      <c r="Q234" s="378"/>
      <c r="AF234" s="379"/>
      <c r="AG234" s="379"/>
    </row>
    <row r="235" spans="3:33" s="377" customFormat="1">
      <c r="C235" s="378"/>
      <c r="D235" s="378"/>
      <c r="F235" s="379"/>
      <c r="G235" s="379"/>
      <c r="H235" s="379"/>
      <c r="I235" s="380"/>
      <c r="J235" s="379"/>
      <c r="K235" s="379"/>
      <c r="L235" s="379"/>
      <c r="M235" s="381"/>
      <c r="N235" s="382"/>
      <c r="O235" s="359"/>
      <c r="P235" s="378"/>
      <c r="Q235" s="378"/>
      <c r="AF235" s="379"/>
      <c r="AG235" s="379"/>
    </row>
    <row r="236" spans="3:33" s="377" customFormat="1">
      <c r="C236" s="378"/>
      <c r="D236" s="378"/>
      <c r="F236" s="379"/>
      <c r="G236" s="379"/>
      <c r="H236" s="379"/>
      <c r="I236" s="380"/>
      <c r="J236" s="379"/>
      <c r="K236" s="379"/>
      <c r="L236" s="379"/>
      <c r="M236" s="381"/>
      <c r="N236" s="382"/>
      <c r="O236" s="359"/>
      <c r="P236" s="378"/>
      <c r="Q236" s="378"/>
      <c r="AF236" s="379"/>
      <c r="AG236" s="379"/>
    </row>
    <row r="237" spans="3:33" s="377" customFormat="1">
      <c r="C237" s="378"/>
      <c r="D237" s="378"/>
      <c r="F237" s="379"/>
      <c r="G237" s="379"/>
      <c r="H237" s="379"/>
      <c r="I237" s="380"/>
      <c r="J237" s="379"/>
      <c r="K237" s="379"/>
      <c r="L237" s="379"/>
      <c r="M237" s="381"/>
      <c r="N237" s="382"/>
      <c r="O237" s="359"/>
      <c r="P237" s="378"/>
      <c r="Q237" s="378"/>
      <c r="AF237" s="379"/>
      <c r="AG237" s="379"/>
    </row>
    <row r="238" spans="3:33" s="377" customFormat="1">
      <c r="C238" s="378"/>
      <c r="D238" s="378"/>
      <c r="F238" s="379"/>
      <c r="G238" s="379"/>
      <c r="H238" s="379"/>
      <c r="I238" s="380"/>
      <c r="J238" s="379"/>
      <c r="K238" s="379"/>
      <c r="L238" s="379"/>
      <c r="M238" s="381"/>
      <c r="N238" s="382"/>
      <c r="O238" s="359"/>
      <c r="P238" s="378"/>
      <c r="Q238" s="378"/>
      <c r="AF238" s="379"/>
      <c r="AG238" s="379"/>
    </row>
    <row r="239" spans="3:33" s="377" customFormat="1">
      <c r="C239" s="378"/>
      <c r="D239" s="378"/>
      <c r="F239" s="379"/>
      <c r="G239" s="379"/>
      <c r="H239" s="379"/>
      <c r="I239" s="380"/>
      <c r="J239" s="379"/>
      <c r="K239" s="379"/>
      <c r="L239" s="379"/>
      <c r="M239" s="381"/>
      <c r="N239" s="382"/>
      <c r="O239" s="359"/>
      <c r="P239" s="378"/>
      <c r="Q239" s="378"/>
      <c r="AF239" s="379"/>
      <c r="AG239" s="379"/>
    </row>
    <row r="240" spans="3:33" s="377" customFormat="1">
      <c r="C240" s="378"/>
      <c r="D240" s="378"/>
      <c r="F240" s="379"/>
      <c r="G240" s="379"/>
      <c r="H240" s="379"/>
      <c r="I240" s="380"/>
      <c r="J240" s="379"/>
      <c r="K240" s="379"/>
      <c r="L240" s="379"/>
      <c r="M240" s="381"/>
      <c r="N240" s="382"/>
      <c r="O240" s="359"/>
      <c r="P240" s="378"/>
      <c r="Q240" s="378"/>
      <c r="AF240" s="379"/>
      <c r="AG240" s="379"/>
    </row>
    <row r="241" spans="3:33" s="377" customFormat="1">
      <c r="C241" s="378"/>
      <c r="D241" s="378"/>
      <c r="F241" s="379"/>
      <c r="G241" s="379"/>
      <c r="H241" s="379"/>
      <c r="I241" s="380"/>
      <c r="J241" s="379"/>
      <c r="K241" s="379"/>
      <c r="L241" s="379"/>
      <c r="M241" s="381"/>
      <c r="N241" s="382"/>
      <c r="O241" s="359"/>
      <c r="P241" s="378"/>
      <c r="Q241" s="378"/>
      <c r="AF241" s="379"/>
      <c r="AG241" s="379"/>
    </row>
    <row r="242" spans="3:33" s="377" customFormat="1">
      <c r="C242" s="378"/>
      <c r="D242" s="378"/>
      <c r="F242" s="379"/>
      <c r="G242" s="379"/>
      <c r="H242" s="379"/>
      <c r="I242" s="380"/>
      <c r="J242" s="379"/>
      <c r="K242" s="379"/>
      <c r="L242" s="379"/>
      <c r="M242" s="381"/>
      <c r="N242" s="382"/>
      <c r="O242" s="359"/>
      <c r="P242" s="378"/>
      <c r="Q242" s="378"/>
      <c r="AF242" s="379"/>
      <c r="AG242" s="379"/>
    </row>
    <row r="243" spans="3:33" s="377" customFormat="1">
      <c r="C243" s="378"/>
      <c r="D243" s="378"/>
      <c r="F243" s="379"/>
      <c r="G243" s="379"/>
      <c r="H243" s="379"/>
      <c r="I243" s="380"/>
      <c r="J243" s="379"/>
      <c r="K243" s="379"/>
      <c r="L243" s="379"/>
      <c r="M243" s="381"/>
      <c r="N243" s="382"/>
      <c r="O243" s="359"/>
      <c r="P243" s="378"/>
      <c r="Q243" s="378"/>
      <c r="AF243" s="379"/>
      <c r="AG243" s="379"/>
    </row>
    <row r="244" spans="3:33" s="377" customFormat="1">
      <c r="C244" s="378"/>
      <c r="D244" s="378"/>
      <c r="F244" s="379"/>
      <c r="G244" s="379"/>
      <c r="H244" s="379"/>
      <c r="I244" s="380"/>
      <c r="J244" s="379"/>
      <c r="K244" s="379"/>
      <c r="L244" s="379"/>
      <c r="M244" s="381"/>
      <c r="N244" s="382"/>
      <c r="O244" s="359"/>
      <c r="P244" s="378"/>
      <c r="Q244" s="378"/>
      <c r="AF244" s="379"/>
      <c r="AG244" s="379"/>
    </row>
    <row r="245" spans="3:33" s="377" customFormat="1">
      <c r="C245" s="378"/>
      <c r="D245" s="378"/>
      <c r="F245" s="379"/>
      <c r="G245" s="379"/>
      <c r="H245" s="379"/>
      <c r="I245" s="380"/>
      <c r="J245" s="379"/>
      <c r="K245" s="379"/>
      <c r="L245" s="379"/>
      <c r="M245" s="381"/>
      <c r="N245" s="382"/>
      <c r="O245" s="359"/>
      <c r="P245" s="378"/>
      <c r="Q245" s="378"/>
      <c r="AF245" s="379"/>
      <c r="AG245" s="379"/>
    </row>
    <row r="246" spans="3:33" s="377" customFormat="1">
      <c r="C246" s="378"/>
      <c r="D246" s="378"/>
      <c r="F246" s="379"/>
      <c r="G246" s="379"/>
      <c r="H246" s="379"/>
      <c r="I246" s="380"/>
      <c r="J246" s="379"/>
      <c r="K246" s="379"/>
      <c r="L246" s="379"/>
      <c r="M246" s="381"/>
      <c r="N246" s="382"/>
      <c r="O246" s="359"/>
      <c r="P246" s="378"/>
      <c r="Q246" s="378"/>
      <c r="AF246" s="379"/>
      <c r="AG246" s="379"/>
    </row>
    <row r="247" spans="3:33" s="377" customFormat="1">
      <c r="C247" s="378"/>
      <c r="D247" s="378"/>
      <c r="F247" s="379"/>
      <c r="G247" s="379"/>
      <c r="H247" s="379"/>
      <c r="I247" s="380"/>
      <c r="J247" s="379"/>
      <c r="K247" s="379"/>
      <c r="L247" s="379"/>
      <c r="M247" s="381"/>
      <c r="N247" s="382"/>
      <c r="O247" s="359"/>
      <c r="P247" s="378"/>
      <c r="Q247" s="378"/>
      <c r="AF247" s="379"/>
      <c r="AG247" s="379"/>
    </row>
    <row r="248" spans="3:33" s="377" customFormat="1">
      <c r="C248" s="378"/>
      <c r="D248" s="378"/>
      <c r="F248" s="379"/>
      <c r="G248" s="379"/>
      <c r="H248" s="379"/>
      <c r="I248" s="380"/>
      <c r="J248" s="379"/>
      <c r="K248" s="379"/>
      <c r="L248" s="379"/>
      <c r="M248" s="381"/>
      <c r="N248" s="382"/>
      <c r="O248" s="359"/>
      <c r="P248" s="378"/>
      <c r="Q248" s="378"/>
      <c r="AF248" s="379"/>
      <c r="AG248" s="379"/>
    </row>
    <row r="249" spans="3:33" s="377" customFormat="1">
      <c r="C249" s="378"/>
      <c r="D249" s="378"/>
      <c r="F249" s="379"/>
      <c r="G249" s="379"/>
      <c r="H249" s="379"/>
      <c r="I249" s="380"/>
      <c r="J249" s="379"/>
      <c r="K249" s="379"/>
      <c r="L249" s="379"/>
      <c r="M249" s="381"/>
      <c r="N249" s="382"/>
      <c r="O249" s="359"/>
      <c r="P249" s="378"/>
      <c r="Q249" s="378"/>
      <c r="AF249" s="379"/>
      <c r="AG249" s="379"/>
    </row>
    <row r="250" spans="3:33" s="377" customFormat="1">
      <c r="C250" s="378"/>
      <c r="D250" s="378"/>
      <c r="F250" s="379"/>
      <c r="G250" s="379"/>
      <c r="H250" s="379"/>
      <c r="I250" s="380"/>
      <c r="J250" s="379"/>
      <c r="K250" s="379"/>
      <c r="L250" s="379"/>
      <c r="M250" s="381"/>
      <c r="N250" s="382"/>
      <c r="O250" s="359"/>
      <c r="P250" s="378"/>
      <c r="Q250" s="378"/>
      <c r="AF250" s="379"/>
      <c r="AG250" s="379"/>
    </row>
    <row r="251" spans="3:33" s="377" customFormat="1">
      <c r="C251" s="378"/>
      <c r="D251" s="378"/>
      <c r="F251" s="379"/>
      <c r="G251" s="379"/>
      <c r="H251" s="379"/>
      <c r="I251" s="380"/>
      <c r="J251" s="379"/>
      <c r="K251" s="379"/>
      <c r="L251" s="379"/>
      <c r="M251" s="381"/>
      <c r="N251" s="382"/>
      <c r="O251" s="359"/>
      <c r="P251" s="378"/>
      <c r="Q251" s="378"/>
      <c r="AF251" s="379"/>
      <c r="AG251" s="379"/>
    </row>
    <row r="252" spans="3:33" s="377" customFormat="1">
      <c r="C252" s="378"/>
      <c r="D252" s="378"/>
      <c r="F252" s="379"/>
      <c r="G252" s="379"/>
      <c r="H252" s="379"/>
      <c r="I252" s="380"/>
      <c r="J252" s="379"/>
      <c r="K252" s="379"/>
      <c r="L252" s="379"/>
      <c r="M252" s="381"/>
      <c r="N252" s="382"/>
      <c r="O252" s="359"/>
      <c r="P252" s="378"/>
      <c r="Q252" s="378"/>
      <c r="AF252" s="379"/>
      <c r="AG252" s="379"/>
    </row>
    <row r="253" spans="3:33" s="377" customFormat="1">
      <c r="C253" s="378"/>
      <c r="D253" s="378"/>
      <c r="F253" s="379"/>
      <c r="G253" s="379"/>
      <c r="H253" s="379"/>
      <c r="I253" s="380"/>
      <c r="J253" s="379"/>
      <c r="K253" s="379"/>
      <c r="L253" s="379"/>
      <c r="M253" s="381"/>
      <c r="N253" s="382"/>
      <c r="O253" s="359"/>
      <c r="P253" s="378"/>
      <c r="Q253" s="378"/>
      <c r="AF253" s="379"/>
      <c r="AG253" s="379"/>
    </row>
    <row r="254" spans="3:33" s="377" customFormat="1">
      <c r="C254" s="378"/>
      <c r="D254" s="378"/>
      <c r="F254" s="379"/>
      <c r="G254" s="379"/>
      <c r="H254" s="379"/>
      <c r="I254" s="380"/>
      <c r="J254" s="379"/>
      <c r="K254" s="379"/>
      <c r="L254" s="379"/>
      <c r="M254" s="381"/>
      <c r="N254" s="382"/>
      <c r="O254" s="359"/>
      <c r="P254" s="378"/>
      <c r="Q254" s="378"/>
      <c r="AF254" s="379"/>
      <c r="AG254" s="379"/>
    </row>
    <row r="255" spans="3:33" s="377" customFormat="1">
      <c r="C255" s="378"/>
      <c r="D255" s="378"/>
      <c r="F255" s="379"/>
      <c r="G255" s="379"/>
      <c r="H255" s="379"/>
      <c r="I255" s="380"/>
      <c r="J255" s="379"/>
      <c r="K255" s="379"/>
      <c r="L255" s="379"/>
      <c r="M255" s="381"/>
      <c r="N255" s="382"/>
      <c r="O255" s="359"/>
      <c r="P255" s="378"/>
      <c r="Q255" s="378"/>
      <c r="AF255" s="379"/>
      <c r="AG255" s="379"/>
    </row>
    <row r="256" spans="3:33" s="377" customFormat="1">
      <c r="C256" s="378"/>
      <c r="D256" s="378"/>
      <c r="F256" s="379"/>
      <c r="G256" s="379"/>
      <c r="H256" s="379"/>
      <c r="I256" s="380"/>
      <c r="J256" s="379"/>
      <c r="K256" s="379"/>
      <c r="L256" s="379"/>
      <c r="M256" s="381"/>
      <c r="N256" s="382"/>
      <c r="O256" s="359"/>
      <c r="P256" s="378"/>
      <c r="Q256" s="378"/>
      <c r="AF256" s="379"/>
      <c r="AG256" s="379"/>
    </row>
    <row r="257" spans="3:33" s="377" customFormat="1">
      <c r="C257" s="378"/>
      <c r="D257" s="378"/>
      <c r="F257" s="379"/>
      <c r="G257" s="379"/>
      <c r="H257" s="379"/>
      <c r="I257" s="380"/>
      <c r="J257" s="379"/>
      <c r="K257" s="379"/>
      <c r="L257" s="379"/>
      <c r="M257" s="381"/>
      <c r="N257" s="382"/>
      <c r="O257" s="359"/>
      <c r="P257" s="378"/>
      <c r="Q257" s="378"/>
      <c r="AF257" s="379"/>
      <c r="AG257" s="379"/>
    </row>
    <row r="258" spans="3:33" s="377" customFormat="1">
      <c r="C258" s="378"/>
      <c r="D258" s="378"/>
      <c r="F258" s="379"/>
      <c r="G258" s="379"/>
      <c r="H258" s="379"/>
      <c r="I258" s="380"/>
      <c r="J258" s="379"/>
      <c r="K258" s="379"/>
      <c r="L258" s="379"/>
      <c r="M258" s="381"/>
      <c r="N258" s="382"/>
      <c r="O258" s="359"/>
      <c r="P258" s="378"/>
      <c r="Q258" s="378"/>
      <c r="AF258" s="379"/>
      <c r="AG258" s="379"/>
    </row>
    <row r="259" spans="3:33" s="377" customFormat="1">
      <c r="C259" s="378"/>
      <c r="D259" s="378"/>
      <c r="F259" s="379"/>
      <c r="G259" s="379"/>
      <c r="H259" s="379"/>
      <c r="I259" s="380"/>
      <c r="J259" s="379"/>
      <c r="K259" s="379"/>
      <c r="L259" s="379"/>
      <c r="M259" s="381"/>
      <c r="N259" s="382"/>
      <c r="O259" s="359"/>
      <c r="P259" s="378"/>
      <c r="Q259" s="378"/>
      <c r="AF259" s="379"/>
      <c r="AG259" s="379"/>
    </row>
    <row r="260" spans="3:33" s="377" customFormat="1">
      <c r="C260" s="378"/>
      <c r="D260" s="378"/>
      <c r="F260" s="379"/>
      <c r="G260" s="379"/>
      <c r="H260" s="379"/>
      <c r="I260" s="380"/>
      <c r="J260" s="379"/>
      <c r="K260" s="379"/>
      <c r="L260" s="379"/>
      <c r="M260" s="381"/>
      <c r="N260" s="382"/>
      <c r="O260" s="359"/>
      <c r="P260" s="378"/>
      <c r="Q260" s="378"/>
      <c r="AF260" s="379"/>
      <c r="AG260" s="379"/>
    </row>
    <row r="261" spans="3:33" s="377" customFormat="1">
      <c r="C261" s="378"/>
      <c r="D261" s="378"/>
      <c r="F261" s="379"/>
      <c r="G261" s="379"/>
      <c r="H261" s="379"/>
      <c r="I261" s="380"/>
      <c r="J261" s="379"/>
      <c r="K261" s="379"/>
      <c r="L261" s="379"/>
      <c r="M261" s="381"/>
      <c r="N261" s="382"/>
      <c r="O261" s="359"/>
      <c r="P261" s="378"/>
      <c r="Q261" s="378"/>
      <c r="AF261" s="379"/>
      <c r="AG261" s="379"/>
    </row>
    <row r="262" spans="3:33" s="377" customFormat="1">
      <c r="C262" s="378"/>
      <c r="D262" s="378"/>
      <c r="F262" s="379"/>
      <c r="G262" s="379"/>
      <c r="H262" s="379"/>
      <c r="I262" s="380"/>
      <c r="J262" s="379"/>
      <c r="K262" s="379"/>
      <c r="L262" s="379"/>
      <c r="M262" s="381"/>
      <c r="N262" s="382"/>
      <c r="O262" s="359"/>
      <c r="P262" s="378"/>
      <c r="Q262" s="378"/>
      <c r="AF262" s="379"/>
      <c r="AG262" s="379"/>
    </row>
    <row r="263" spans="3:33" s="377" customFormat="1">
      <c r="C263" s="378"/>
      <c r="D263" s="378"/>
      <c r="F263" s="379"/>
      <c r="G263" s="379"/>
      <c r="H263" s="379"/>
      <c r="I263" s="380"/>
      <c r="J263" s="379"/>
      <c r="K263" s="379"/>
      <c r="L263" s="379"/>
      <c r="M263" s="381"/>
      <c r="N263" s="382"/>
      <c r="O263" s="359"/>
      <c r="P263" s="378"/>
      <c r="Q263" s="378"/>
      <c r="AF263" s="379"/>
      <c r="AG263" s="379"/>
    </row>
    <row r="264" spans="3:33" s="377" customFormat="1">
      <c r="C264" s="378"/>
      <c r="D264" s="378"/>
      <c r="F264" s="379"/>
      <c r="G264" s="379"/>
      <c r="H264" s="379"/>
      <c r="I264" s="380"/>
      <c r="J264" s="379"/>
      <c r="K264" s="379"/>
      <c r="L264" s="379"/>
      <c r="M264" s="381"/>
      <c r="N264" s="382"/>
      <c r="O264" s="359"/>
      <c r="P264" s="378"/>
      <c r="Q264" s="378"/>
      <c r="AF264" s="379"/>
      <c r="AG264" s="379"/>
    </row>
    <row r="265" spans="3:33" s="377" customFormat="1">
      <c r="C265" s="378"/>
      <c r="D265" s="378"/>
      <c r="F265" s="379"/>
      <c r="G265" s="379"/>
      <c r="H265" s="379"/>
      <c r="I265" s="380"/>
      <c r="J265" s="379"/>
      <c r="K265" s="379"/>
      <c r="L265" s="379"/>
      <c r="M265" s="381"/>
      <c r="N265" s="382"/>
      <c r="O265" s="359"/>
      <c r="P265" s="378"/>
      <c r="Q265" s="378"/>
      <c r="AF265" s="379"/>
      <c r="AG265" s="379"/>
    </row>
    <row r="266" spans="3:33" s="377" customFormat="1">
      <c r="C266" s="378"/>
      <c r="D266" s="378"/>
      <c r="F266" s="379"/>
      <c r="G266" s="379"/>
      <c r="H266" s="379"/>
      <c r="I266" s="380"/>
      <c r="J266" s="379"/>
      <c r="K266" s="379"/>
      <c r="L266" s="379"/>
      <c r="M266" s="381"/>
      <c r="N266" s="382"/>
      <c r="O266" s="359"/>
      <c r="P266" s="378"/>
      <c r="Q266" s="378"/>
      <c r="AF266" s="379"/>
      <c r="AG266" s="379"/>
    </row>
    <row r="267" spans="3:33" s="377" customFormat="1">
      <c r="C267" s="378"/>
      <c r="D267" s="378"/>
      <c r="F267" s="379"/>
      <c r="G267" s="379"/>
      <c r="H267" s="379"/>
      <c r="I267" s="380"/>
      <c r="J267" s="379"/>
      <c r="K267" s="379"/>
      <c r="L267" s="379"/>
      <c r="M267" s="381"/>
      <c r="N267" s="382"/>
      <c r="O267" s="359"/>
      <c r="P267" s="378"/>
      <c r="Q267" s="378"/>
      <c r="AF267" s="379"/>
      <c r="AG267" s="379"/>
    </row>
    <row r="268" spans="3:33" s="377" customFormat="1">
      <c r="C268" s="378"/>
      <c r="D268" s="378"/>
      <c r="F268" s="379"/>
      <c r="G268" s="379"/>
      <c r="H268" s="379"/>
      <c r="I268" s="380"/>
      <c r="J268" s="379"/>
      <c r="K268" s="379"/>
      <c r="L268" s="379"/>
      <c r="M268" s="381"/>
      <c r="N268" s="382"/>
      <c r="O268" s="359"/>
      <c r="P268" s="378"/>
      <c r="Q268" s="378"/>
      <c r="AF268" s="379"/>
      <c r="AG268" s="379"/>
    </row>
    <row r="269" spans="3:33" s="377" customFormat="1">
      <c r="C269" s="378"/>
      <c r="D269" s="378"/>
      <c r="F269" s="379"/>
      <c r="G269" s="379"/>
      <c r="H269" s="379"/>
      <c r="I269" s="380"/>
      <c r="J269" s="379"/>
      <c r="K269" s="379"/>
      <c r="L269" s="379"/>
      <c r="M269" s="381"/>
      <c r="N269" s="382"/>
      <c r="O269" s="359"/>
      <c r="P269" s="378"/>
      <c r="Q269" s="378"/>
      <c r="AF269" s="379"/>
      <c r="AG269" s="379"/>
    </row>
    <row r="270" spans="3:33" s="377" customFormat="1">
      <c r="C270" s="378"/>
      <c r="D270" s="378"/>
      <c r="F270" s="379"/>
      <c r="G270" s="379"/>
      <c r="H270" s="379"/>
      <c r="I270" s="380"/>
      <c r="J270" s="379"/>
      <c r="K270" s="379"/>
      <c r="L270" s="379"/>
      <c r="M270" s="381"/>
      <c r="N270" s="382"/>
      <c r="O270" s="359"/>
      <c r="P270" s="378"/>
      <c r="Q270" s="378"/>
      <c r="AF270" s="379"/>
      <c r="AG270" s="379"/>
    </row>
    <row r="271" spans="3:33" s="377" customFormat="1">
      <c r="C271" s="378"/>
      <c r="D271" s="378"/>
      <c r="F271" s="379"/>
      <c r="G271" s="379"/>
      <c r="H271" s="379"/>
      <c r="I271" s="380"/>
      <c r="J271" s="379"/>
      <c r="K271" s="379"/>
      <c r="L271" s="379"/>
      <c r="M271" s="381"/>
      <c r="N271" s="382"/>
      <c r="O271" s="359"/>
      <c r="P271" s="378"/>
      <c r="Q271" s="378"/>
      <c r="AF271" s="379"/>
      <c r="AG271" s="379"/>
    </row>
    <row r="272" spans="3:33" s="377" customFormat="1">
      <c r="C272" s="378"/>
      <c r="D272" s="378"/>
      <c r="F272" s="379"/>
      <c r="G272" s="379"/>
      <c r="H272" s="379"/>
      <c r="I272" s="380"/>
      <c r="J272" s="379"/>
      <c r="K272" s="379"/>
      <c r="L272" s="379"/>
      <c r="M272" s="381"/>
      <c r="N272" s="382"/>
      <c r="O272" s="359"/>
      <c r="P272" s="378"/>
      <c r="Q272" s="378"/>
      <c r="AF272" s="379"/>
      <c r="AG272" s="379"/>
    </row>
    <row r="273" spans="3:33" s="377" customFormat="1">
      <c r="C273" s="378"/>
      <c r="D273" s="378"/>
      <c r="F273" s="379"/>
      <c r="G273" s="379"/>
      <c r="H273" s="379"/>
      <c r="I273" s="380"/>
      <c r="J273" s="379"/>
      <c r="K273" s="379"/>
      <c r="L273" s="379"/>
      <c r="M273" s="381"/>
      <c r="N273" s="382"/>
      <c r="O273" s="359"/>
      <c r="P273" s="378"/>
      <c r="Q273" s="378"/>
      <c r="AF273" s="379"/>
      <c r="AG273" s="379"/>
    </row>
    <row r="274" spans="3:33" s="377" customFormat="1">
      <c r="C274" s="378"/>
      <c r="D274" s="378"/>
      <c r="F274" s="379"/>
      <c r="G274" s="379"/>
      <c r="H274" s="379"/>
      <c r="I274" s="380"/>
      <c r="J274" s="379"/>
      <c r="K274" s="379"/>
      <c r="L274" s="379"/>
      <c r="M274" s="381"/>
      <c r="N274" s="382"/>
      <c r="O274" s="359"/>
      <c r="P274" s="378"/>
      <c r="Q274" s="378"/>
      <c r="AF274" s="379"/>
      <c r="AG274" s="379"/>
    </row>
    <row r="275" spans="3:33" s="377" customFormat="1">
      <c r="C275" s="378"/>
      <c r="D275" s="378"/>
      <c r="F275" s="379"/>
      <c r="G275" s="379"/>
      <c r="H275" s="379"/>
      <c r="I275" s="380"/>
      <c r="J275" s="379"/>
      <c r="K275" s="379"/>
      <c r="L275" s="379"/>
      <c r="M275" s="381"/>
      <c r="N275" s="382"/>
      <c r="O275" s="359"/>
      <c r="P275" s="378"/>
      <c r="Q275" s="378"/>
      <c r="AF275" s="379"/>
      <c r="AG275" s="379"/>
    </row>
    <row r="276" spans="3:33" s="377" customFormat="1">
      <c r="C276" s="378"/>
      <c r="D276" s="378"/>
      <c r="F276" s="379"/>
      <c r="G276" s="379"/>
      <c r="H276" s="379"/>
      <c r="I276" s="380"/>
      <c r="J276" s="379"/>
      <c r="K276" s="379"/>
      <c r="L276" s="379"/>
      <c r="M276" s="381"/>
      <c r="N276" s="382"/>
      <c r="O276" s="359"/>
      <c r="P276" s="378"/>
      <c r="Q276" s="378"/>
      <c r="AF276" s="379"/>
      <c r="AG276" s="379"/>
    </row>
    <row r="277" spans="3:33" s="377" customFormat="1">
      <c r="C277" s="378"/>
      <c r="D277" s="378"/>
      <c r="F277" s="379"/>
      <c r="G277" s="379"/>
      <c r="H277" s="379"/>
      <c r="I277" s="380"/>
      <c r="J277" s="379"/>
      <c r="K277" s="379"/>
      <c r="L277" s="379"/>
      <c r="M277" s="381"/>
      <c r="N277" s="382"/>
      <c r="O277" s="359"/>
      <c r="P277" s="378"/>
      <c r="Q277" s="378"/>
      <c r="AF277" s="379"/>
      <c r="AG277" s="379"/>
    </row>
    <row r="278" spans="3:33" s="377" customFormat="1">
      <c r="C278" s="378"/>
      <c r="D278" s="378"/>
      <c r="F278" s="379"/>
      <c r="G278" s="379"/>
      <c r="H278" s="379"/>
      <c r="I278" s="380"/>
      <c r="J278" s="379"/>
      <c r="K278" s="379"/>
      <c r="L278" s="379"/>
      <c r="M278" s="381"/>
      <c r="N278" s="382"/>
      <c r="O278" s="359"/>
      <c r="P278" s="378"/>
      <c r="Q278" s="378"/>
      <c r="AF278" s="379"/>
      <c r="AG278" s="379"/>
    </row>
    <row r="279" spans="3:33" s="377" customFormat="1">
      <c r="C279" s="378"/>
      <c r="D279" s="378"/>
      <c r="F279" s="379"/>
      <c r="G279" s="379"/>
      <c r="H279" s="379"/>
      <c r="I279" s="380"/>
      <c r="J279" s="379"/>
      <c r="K279" s="379"/>
      <c r="L279" s="379"/>
      <c r="M279" s="381"/>
      <c r="N279" s="382"/>
      <c r="O279" s="359"/>
      <c r="P279" s="378"/>
      <c r="Q279" s="378"/>
      <c r="AF279" s="379"/>
      <c r="AG279" s="379"/>
    </row>
    <row r="280" spans="3:33" s="377" customFormat="1">
      <c r="C280" s="378"/>
      <c r="D280" s="378"/>
      <c r="F280" s="379"/>
      <c r="G280" s="379"/>
      <c r="H280" s="379"/>
      <c r="I280" s="380"/>
      <c r="J280" s="379"/>
      <c r="K280" s="379"/>
      <c r="L280" s="379"/>
      <c r="M280" s="381"/>
      <c r="N280" s="382"/>
      <c r="O280" s="359"/>
      <c r="P280" s="378"/>
      <c r="Q280" s="378"/>
      <c r="AF280" s="379"/>
      <c r="AG280" s="379"/>
    </row>
    <row r="281" spans="3:33" s="377" customFormat="1">
      <c r="C281" s="378"/>
      <c r="D281" s="378"/>
      <c r="F281" s="379"/>
      <c r="G281" s="379"/>
      <c r="H281" s="379"/>
      <c r="I281" s="380"/>
      <c r="J281" s="379"/>
      <c r="K281" s="379"/>
      <c r="L281" s="379"/>
      <c r="M281" s="381"/>
      <c r="N281" s="382"/>
      <c r="O281" s="359"/>
      <c r="P281" s="378"/>
      <c r="Q281" s="378"/>
      <c r="AF281" s="379"/>
      <c r="AG281" s="379"/>
    </row>
    <row r="282" spans="3:33" s="377" customFormat="1">
      <c r="C282" s="378"/>
      <c r="D282" s="378"/>
      <c r="F282" s="379"/>
      <c r="G282" s="379"/>
      <c r="H282" s="379"/>
      <c r="I282" s="380"/>
      <c r="J282" s="379"/>
      <c r="K282" s="379"/>
      <c r="L282" s="379"/>
      <c r="M282" s="381"/>
      <c r="N282" s="382"/>
      <c r="O282" s="359"/>
      <c r="P282" s="378"/>
      <c r="Q282" s="378"/>
      <c r="AF282" s="379"/>
      <c r="AG282" s="379"/>
    </row>
    <row r="283" spans="3:33" s="377" customFormat="1">
      <c r="C283" s="378"/>
      <c r="D283" s="378"/>
      <c r="F283" s="379"/>
      <c r="G283" s="379"/>
      <c r="H283" s="379"/>
      <c r="I283" s="380"/>
      <c r="J283" s="379"/>
      <c r="K283" s="379"/>
      <c r="L283" s="379"/>
      <c r="M283" s="381"/>
      <c r="N283" s="382"/>
      <c r="O283" s="359"/>
      <c r="P283" s="378"/>
      <c r="Q283" s="378"/>
      <c r="AF283" s="379"/>
      <c r="AG283" s="379"/>
    </row>
    <row r="284" spans="3:33" s="377" customFormat="1">
      <c r="C284" s="378"/>
      <c r="D284" s="378"/>
      <c r="F284" s="379"/>
      <c r="G284" s="379"/>
      <c r="H284" s="379"/>
      <c r="I284" s="380"/>
      <c r="J284" s="379"/>
      <c r="K284" s="379"/>
      <c r="L284" s="379"/>
      <c r="M284" s="381"/>
      <c r="N284" s="382"/>
      <c r="O284" s="359"/>
      <c r="P284" s="378"/>
      <c r="Q284" s="378"/>
      <c r="AF284" s="379"/>
      <c r="AG284" s="379"/>
    </row>
    <row r="285" spans="3:33" s="377" customFormat="1">
      <c r="C285" s="378"/>
      <c r="D285" s="378"/>
      <c r="F285" s="379"/>
      <c r="G285" s="379"/>
      <c r="H285" s="379"/>
      <c r="I285" s="380"/>
      <c r="J285" s="379"/>
      <c r="K285" s="379"/>
      <c r="L285" s="379"/>
      <c r="M285" s="381"/>
      <c r="N285" s="382"/>
      <c r="O285" s="359"/>
      <c r="P285" s="378"/>
      <c r="Q285" s="378"/>
      <c r="AF285" s="379"/>
      <c r="AG285" s="379"/>
    </row>
    <row r="286" spans="3:33" s="377" customFormat="1">
      <c r="C286" s="378"/>
      <c r="D286" s="378"/>
      <c r="F286" s="379"/>
      <c r="G286" s="379"/>
      <c r="H286" s="379"/>
      <c r="I286" s="380"/>
      <c r="J286" s="379"/>
      <c r="K286" s="379"/>
      <c r="L286" s="379"/>
      <c r="M286" s="381"/>
      <c r="N286" s="382"/>
      <c r="O286" s="359"/>
      <c r="P286" s="378"/>
      <c r="Q286" s="378"/>
      <c r="AF286" s="379"/>
      <c r="AG286" s="379"/>
    </row>
    <row r="287" spans="3:33" s="377" customFormat="1">
      <c r="C287" s="378"/>
      <c r="D287" s="378"/>
      <c r="F287" s="379"/>
      <c r="G287" s="379"/>
      <c r="H287" s="379"/>
      <c r="I287" s="380"/>
      <c r="J287" s="379"/>
      <c r="K287" s="379"/>
      <c r="L287" s="379"/>
      <c r="M287" s="381"/>
      <c r="N287" s="382"/>
      <c r="O287" s="359"/>
      <c r="P287" s="378"/>
      <c r="Q287" s="378"/>
      <c r="AF287" s="379"/>
      <c r="AG287" s="379"/>
    </row>
    <row r="288" spans="3:33" s="377" customFormat="1">
      <c r="C288" s="378"/>
      <c r="D288" s="378"/>
      <c r="F288" s="379"/>
      <c r="G288" s="379"/>
      <c r="H288" s="379"/>
      <c r="I288" s="380"/>
      <c r="J288" s="379"/>
      <c r="K288" s="379"/>
      <c r="L288" s="379"/>
      <c r="M288" s="381"/>
      <c r="N288" s="382"/>
      <c r="O288" s="359"/>
      <c r="P288" s="378"/>
      <c r="Q288" s="378"/>
      <c r="AF288" s="379"/>
      <c r="AG288" s="379"/>
    </row>
    <row r="289" spans="3:33" s="377" customFormat="1">
      <c r="C289" s="378"/>
      <c r="D289" s="378"/>
      <c r="F289" s="379"/>
      <c r="G289" s="379"/>
      <c r="H289" s="379"/>
      <c r="I289" s="380"/>
      <c r="J289" s="379"/>
      <c r="K289" s="379"/>
      <c r="L289" s="379"/>
      <c r="M289" s="381"/>
      <c r="N289" s="382"/>
      <c r="O289" s="359"/>
      <c r="P289" s="378"/>
      <c r="Q289" s="378"/>
      <c r="AF289" s="379"/>
      <c r="AG289" s="379"/>
    </row>
    <row r="290" spans="3:33" s="377" customFormat="1">
      <c r="C290" s="378"/>
      <c r="D290" s="378"/>
      <c r="F290" s="379"/>
      <c r="G290" s="379"/>
      <c r="H290" s="379"/>
      <c r="I290" s="380"/>
      <c r="J290" s="379"/>
      <c r="K290" s="379"/>
      <c r="L290" s="379"/>
      <c r="M290" s="381"/>
      <c r="N290" s="382"/>
      <c r="O290" s="359"/>
      <c r="P290" s="378"/>
      <c r="Q290" s="378"/>
      <c r="AF290" s="379"/>
      <c r="AG290" s="379"/>
    </row>
    <row r="291" spans="3:33" s="377" customFormat="1">
      <c r="C291" s="378"/>
      <c r="D291" s="378"/>
      <c r="F291" s="379"/>
      <c r="G291" s="379"/>
      <c r="H291" s="379"/>
      <c r="I291" s="380"/>
      <c r="J291" s="379"/>
      <c r="K291" s="379"/>
      <c r="L291" s="379"/>
      <c r="M291" s="381"/>
      <c r="N291" s="382"/>
      <c r="O291" s="359"/>
      <c r="P291" s="378"/>
      <c r="Q291" s="378"/>
      <c r="AF291" s="379"/>
      <c r="AG291" s="379"/>
    </row>
    <row r="292" spans="3:33" s="377" customFormat="1">
      <c r="C292" s="378"/>
      <c r="D292" s="378"/>
      <c r="F292" s="379"/>
      <c r="G292" s="379"/>
      <c r="H292" s="379"/>
      <c r="I292" s="380"/>
      <c r="J292" s="379"/>
      <c r="K292" s="379"/>
      <c r="L292" s="379"/>
      <c r="M292" s="381"/>
      <c r="N292" s="382"/>
      <c r="O292" s="359"/>
      <c r="P292" s="378"/>
      <c r="Q292" s="378"/>
      <c r="AF292" s="379"/>
      <c r="AG292" s="379"/>
    </row>
    <row r="293" spans="3:33" s="377" customFormat="1">
      <c r="C293" s="378"/>
      <c r="D293" s="378"/>
      <c r="F293" s="379"/>
      <c r="G293" s="379"/>
      <c r="H293" s="379"/>
      <c r="I293" s="380"/>
      <c r="J293" s="379"/>
      <c r="K293" s="379"/>
      <c r="L293" s="379"/>
      <c r="M293" s="381"/>
      <c r="N293" s="382"/>
      <c r="O293" s="359"/>
      <c r="P293" s="378"/>
      <c r="Q293" s="378"/>
      <c r="AF293" s="379"/>
      <c r="AG293" s="379"/>
    </row>
    <row r="294" spans="3:33" s="377" customFormat="1">
      <c r="C294" s="378"/>
      <c r="D294" s="378"/>
      <c r="F294" s="379"/>
      <c r="G294" s="379"/>
      <c r="H294" s="379"/>
      <c r="I294" s="380"/>
      <c r="J294" s="379"/>
      <c r="K294" s="379"/>
      <c r="L294" s="379"/>
      <c r="M294" s="381"/>
      <c r="N294" s="382"/>
      <c r="O294" s="359"/>
      <c r="P294" s="378"/>
      <c r="Q294" s="378"/>
      <c r="AF294" s="379"/>
      <c r="AG294" s="379"/>
    </row>
    <row r="295" spans="3:33" s="377" customFormat="1">
      <c r="C295" s="378"/>
      <c r="D295" s="378"/>
      <c r="F295" s="379"/>
      <c r="G295" s="379"/>
      <c r="H295" s="379"/>
      <c r="I295" s="380"/>
      <c r="J295" s="379"/>
      <c r="K295" s="379"/>
      <c r="L295" s="379"/>
      <c r="M295" s="381"/>
      <c r="N295" s="382"/>
      <c r="O295" s="359"/>
      <c r="P295" s="378"/>
      <c r="Q295" s="378"/>
      <c r="AF295" s="379"/>
      <c r="AG295" s="379"/>
    </row>
    <row r="296" spans="3:33" s="377" customFormat="1">
      <c r="C296" s="378"/>
      <c r="D296" s="378"/>
      <c r="F296" s="379"/>
      <c r="G296" s="379"/>
      <c r="H296" s="379"/>
      <c r="I296" s="380"/>
      <c r="J296" s="379"/>
      <c r="K296" s="379"/>
      <c r="L296" s="379"/>
      <c r="M296" s="381"/>
      <c r="N296" s="382"/>
      <c r="O296" s="359"/>
      <c r="P296" s="378"/>
      <c r="Q296" s="378"/>
      <c r="AF296" s="379"/>
      <c r="AG296" s="379"/>
    </row>
    <row r="297" spans="3:33" s="377" customFormat="1">
      <c r="C297" s="378"/>
      <c r="D297" s="378"/>
      <c r="F297" s="379"/>
      <c r="G297" s="379"/>
      <c r="H297" s="379"/>
      <c r="I297" s="380"/>
      <c r="J297" s="379"/>
      <c r="K297" s="379"/>
      <c r="L297" s="379"/>
      <c r="M297" s="381"/>
      <c r="N297" s="382"/>
      <c r="O297" s="359"/>
      <c r="P297" s="378"/>
      <c r="Q297" s="378"/>
      <c r="AF297" s="379"/>
      <c r="AG297" s="379"/>
    </row>
    <row r="298" spans="3:33" s="377" customFormat="1">
      <c r="C298" s="378"/>
      <c r="D298" s="378"/>
      <c r="F298" s="379"/>
      <c r="G298" s="379"/>
      <c r="H298" s="379"/>
      <c r="I298" s="380"/>
      <c r="J298" s="379"/>
      <c r="K298" s="379"/>
      <c r="L298" s="379"/>
      <c r="M298" s="381"/>
      <c r="N298" s="382"/>
      <c r="O298" s="359"/>
      <c r="P298" s="378"/>
      <c r="Q298" s="378"/>
      <c r="AF298" s="379"/>
      <c r="AG298" s="379"/>
    </row>
    <row r="299" spans="3:33" s="377" customFormat="1">
      <c r="C299" s="378"/>
      <c r="D299" s="378"/>
      <c r="F299" s="379"/>
      <c r="G299" s="379"/>
      <c r="H299" s="379"/>
      <c r="I299" s="380"/>
      <c r="J299" s="379"/>
      <c r="K299" s="379"/>
      <c r="L299" s="379"/>
      <c r="M299" s="381"/>
      <c r="N299" s="382"/>
      <c r="O299" s="359"/>
      <c r="P299" s="378"/>
      <c r="Q299" s="378"/>
      <c r="AF299" s="379"/>
      <c r="AG299" s="379"/>
    </row>
    <row r="300" spans="3:33" s="377" customFormat="1">
      <c r="C300" s="378"/>
      <c r="D300" s="378"/>
      <c r="F300" s="379"/>
      <c r="G300" s="379"/>
      <c r="H300" s="379"/>
      <c r="I300" s="380"/>
      <c r="J300" s="379"/>
      <c r="K300" s="379"/>
      <c r="L300" s="379"/>
      <c r="M300" s="381"/>
      <c r="N300" s="382"/>
      <c r="O300" s="359"/>
      <c r="P300" s="378"/>
      <c r="Q300" s="378"/>
      <c r="AF300" s="379"/>
      <c r="AG300" s="379"/>
    </row>
    <row r="301" spans="3:33" s="377" customFormat="1">
      <c r="C301" s="378"/>
      <c r="D301" s="378"/>
      <c r="F301" s="379"/>
      <c r="G301" s="379"/>
      <c r="H301" s="379"/>
      <c r="I301" s="380"/>
      <c r="J301" s="379"/>
      <c r="K301" s="379"/>
      <c r="L301" s="379"/>
      <c r="M301" s="381"/>
      <c r="N301" s="382"/>
      <c r="O301" s="359"/>
      <c r="P301" s="378"/>
      <c r="Q301" s="378"/>
      <c r="AF301" s="379"/>
      <c r="AG301" s="379"/>
    </row>
    <row r="302" spans="3:33" s="377" customFormat="1">
      <c r="C302" s="378"/>
      <c r="D302" s="378"/>
      <c r="F302" s="379"/>
      <c r="G302" s="379"/>
      <c r="H302" s="379"/>
      <c r="I302" s="380"/>
      <c r="J302" s="379"/>
      <c r="K302" s="379"/>
      <c r="L302" s="379"/>
      <c r="M302" s="381"/>
      <c r="N302" s="382"/>
      <c r="O302" s="359"/>
      <c r="P302" s="378"/>
      <c r="Q302" s="378"/>
      <c r="AF302" s="379"/>
      <c r="AG302" s="379"/>
    </row>
    <row r="303" spans="3:33" s="377" customFormat="1">
      <c r="C303" s="378"/>
      <c r="D303" s="378"/>
      <c r="F303" s="379"/>
      <c r="G303" s="379"/>
      <c r="H303" s="379"/>
      <c r="I303" s="380"/>
      <c r="J303" s="379"/>
      <c r="K303" s="379"/>
      <c r="L303" s="379"/>
      <c r="M303" s="381"/>
      <c r="N303" s="382"/>
      <c r="O303" s="359"/>
      <c r="P303" s="378"/>
      <c r="Q303" s="378"/>
      <c r="AF303" s="379"/>
      <c r="AG303" s="379"/>
    </row>
    <row r="304" spans="3:33" s="377" customFormat="1">
      <c r="C304" s="378"/>
      <c r="D304" s="378"/>
      <c r="F304" s="379"/>
      <c r="G304" s="379"/>
      <c r="H304" s="379"/>
      <c r="I304" s="380"/>
      <c r="J304" s="379"/>
      <c r="K304" s="379"/>
      <c r="L304" s="379"/>
      <c r="M304" s="381"/>
      <c r="N304" s="382"/>
      <c r="O304" s="359"/>
      <c r="P304" s="378"/>
      <c r="Q304" s="378"/>
      <c r="AF304" s="379"/>
      <c r="AG304" s="379"/>
    </row>
    <row r="305" spans="3:33" s="377" customFormat="1">
      <c r="C305" s="378"/>
      <c r="D305" s="378"/>
      <c r="F305" s="379"/>
      <c r="G305" s="379"/>
      <c r="H305" s="379"/>
      <c r="I305" s="380"/>
      <c r="J305" s="379"/>
      <c r="K305" s="379"/>
      <c r="L305" s="379"/>
      <c r="M305" s="381"/>
      <c r="N305" s="382"/>
      <c r="O305" s="359"/>
      <c r="P305" s="378"/>
      <c r="Q305" s="378"/>
      <c r="AF305" s="379"/>
      <c r="AG305" s="379"/>
    </row>
    <row r="306" spans="3:33" s="377" customFormat="1">
      <c r="C306" s="378"/>
      <c r="D306" s="378"/>
      <c r="F306" s="379"/>
      <c r="G306" s="379"/>
      <c r="H306" s="379"/>
      <c r="I306" s="380"/>
      <c r="J306" s="379"/>
      <c r="K306" s="379"/>
      <c r="L306" s="379"/>
      <c r="M306" s="381"/>
      <c r="N306" s="382"/>
      <c r="O306" s="359"/>
      <c r="P306" s="378"/>
      <c r="Q306" s="378"/>
      <c r="AF306" s="379"/>
      <c r="AG306" s="379"/>
    </row>
    <row r="307" spans="3:33" s="377" customFormat="1">
      <c r="C307" s="378"/>
      <c r="D307" s="378"/>
      <c r="F307" s="379"/>
      <c r="G307" s="379"/>
      <c r="H307" s="379"/>
      <c r="I307" s="380"/>
      <c r="J307" s="379"/>
      <c r="K307" s="379"/>
      <c r="L307" s="379"/>
      <c r="M307" s="381"/>
      <c r="N307" s="382"/>
      <c r="O307" s="359"/>
      <c r="P307" s="378"/>
      <c r="Q307" s="378"/>
      <c r="AF307" s="379"/>
      <c r="AG307" s="379"/>
    </row>
    <row r="308" spans="3:33" s="377" customFormat="1">
      <c r="C308" s="378"/>
      <c r="D308" s="378"/>
      <c r="F308" s="379"/>
      <c r="G308" s="379"/>
      <c r="H308" s="379"/>
      <c r="I308" s="380"/>
      <c r="J308" s="379"/>
      <c r="K308" s="379"/>
      <c r="L308" s="379"/>
      <c r="M308" s="381"/>
      <c r="N308" s="382"/>
      <c r="O308" s="359"/>
      <c r="P308" s="378"/>
      <c r="Q308" s="378"/>
      <c r="AF308" s="379"/>
      <c r="AG308" s="379"/>
    </row>
    <row r="309" spans="3:33" s="377" customFormat="1">
      <c r="C309" s="378"/>
      <c r="D309" s="378"/>
      <c r="F309" s="379"/>
      <c r="G309" s="379"/>
      <c r="H309" s="379"/>
      <c r="I309" s="380"/>
      <c r="J309" s="379"/>
      <c r="K309" s="379"/>
      <c r="L309" s="379"/>
      <c r="M309" s="381"/>
      <c r="N309" s="382"/>
      <c r="O309" s="359"/>
      <c r="P309" s="378"/>
      <c r="Q309" s="378"/>
      <c r="AF309" s="379"/>
      <c r="AG309" s="379"/>
    </row>
    <row r="310" spans="3:33" s="377" customFormat="1">
      <c r="C310" s="378"/>
      <c r="D310" s="378"/>
      <c r="F310" s="379"/>
      <c r="G310" s="379"/>
      <c r="H310" s="379"/>
      <c r="I310" s="380"/>
      <c r="J310" s="379"/>
      <c r="K310" s="379"/>
      <c r="L310" s="379"/>
      <c r="M310" s="381"/>
      <c r="N310" s="382"/>
      <c r="O310" s="359"/>
      <c r="P310" s="378"/>
      <c r="Q310" s="378"/>
      <c r="AF310" s="379"/>
      <c r="AG310" s="379"/>
    </row>
    <row r="311" spans="3:33" s="377" customFormat="1">
      <c r="C311" s="378"/>
      <c r="D311" s="378"/>
      <c r="F311" s="379"/>
      <c r="G311" s="379"/>
      <c r="H311" s="379"/>
      <c r="I311" s="380"/>
      <c r="J311" s="379"/>
      <c r="K311" s="379"/>
      <c r="L311" s="379"/>
      <c r="M311" s="381"/>
      <c r="N311" s="382"/>
      <c r="O311" s="359"/>
      <c r="P311" s="378"/>
      <c r="Q311" s="378"/>
      <c r="AF311" s="379"/>
      <c r="AG311" s="379"/>
    </row>
    <row r="312" spans="3:33" s="377" customFormat="1">
      <c r="C312" s="378"/>
      <c r="D312" s="378"/>
      <c r="F312" s="379"/>
      <c r="G312" s="379"/>
      <c r="H312" s="379"/>
      <c r="I312" s="380"/>
      <c r="J312" s="379"/>
      <c r="K312" s="379"/>
      <c r="L312" s="379"/>
      <c r="M312" s="381"/>
      <c r="N312" s="382"/>
      <c r="O312" s="359"/>
      <c r="P312" s="378"/>
      <c r="Q312" s="378"/>
      <c r="AF312" s="379"/>
      <c r="AG312" s="379"/>
    </row>
    <row r="313" spans="3:33" s="377" customFormat="1">
      <c r="C313" s="378"/>
      <c r="D313" s="378"/>
      <c r="F313" s="379"/>
      <c r="G313" s="379"/>
      <c r="H313" s="379"/>
      <c r="I313" s="380"/>
      <c r="J313" s="379"/>
      <c r="K313" s="379"/>
      <c r="L313" s="379"/>
      <c r="M313" s="381"/>
      <c r="N313" s="382"/>
      <c r="O313" s="359"/>
      <c r="P313" s="378"/>
      <c r="Q313" s="378"/>
      <c r="AF313" s="379"/>
      <c r="AG313" s="379"/>
    </row>
    <row r="314" spans="3:33" s="377" customFormat="1">
      <c r="C314" s="378"/>
      <c r="D314" s="378"/>
      <c r="F314" s="379"/>
      <c r="G314" s="379"/>
      <c r="H314" s="379"/>
      <c r="I314" s="380"/>
      <c r="J314" s="379"/>
      <c r="K314" s="379"/>
      <c r="L314" s="379"/>
      <c r="M314" s="381"/>
      <c r="N314" s="382"/>
      <c r="O314" s="359"/>
      <c r="P314" s="378"/>
      <c r="Q314" s="378"/>
      <c r="AF314" s="379"/>
      <c r="AG314" s="379"/>
    </row>
    <row r="315" spans="3:33" s="377" customFormat="1">
      <c r="C315" s="378"/>
      <c r="D315" s="378"/>
      <c r="F315" s="379"/>
      <c r="G315" s="379"/>
      <c r="H315" s="379"/>
      <c r="I315" s="380"/>
      <c r="J315" s="379"/>
      <c r="K315" s="379"/>
      <c r="L315" s="379"/>
      <c r="M315" s="381"/>
      <c r="N315" s="382"/>
      <c r="O315" s="359"/>
      <c r="P315" s="378"/>
      <c r="Q315" s="378"/>
      <c r="AF315" s="379"/>
      <c r="AG315" s="379"/>
    </row>
    <row r="316" spans="3:33" s="377" customFormat="1">
      <c r="C316" s="378"/>
      <c r="D316" s="378"/>
      <c r="F316" s="379"/>
      <c r="G316" s="379"/>
      <c r="H316" s="379"/>
      <c r="I316" s="380"/>
      <c r="J316" s="379"/>
      <c r="K316" s="379"/>
      <c r="L316" s="379"/>
      <c r="M316" s="381"/>
      <c r="N316" s="382"/>
      <c r="O316" s="359"/>
      <c r="P316" s="378"/>
      <c r="Q316" s="378"/>
      <c r="AF316" s="379"/>
      <c r="AG316" s="379"/>
    </row>
    <row r="317" spans="3:33" s="377" customFormat="1">
      <c r="C317" s="378"/>
      <c r="D317" s="378"/>
      <c r="F317" s="379"/>
      <c r="G317" s="379"/>
      <c r="H317" s="379"/>
      <c r="I317" s="380"/>
      <c r="J317" s="379"/>
      <c r="K317" s="379"/>
      <c r="L317" s="379"/>
      <c r="M317" s="381"/>
      <c r="N317" s="382"/>
      <c r="O317" s="359"/>
      <c r="P317" s="378"/>
      <c r="Q317" s="378"/>
      <c r="AF317" s="379"/>
      <c r="AG317" s="379"/>
    </row>
    <row r="318" spans="3:33" s="377" customFormat="1">
      <c r="C318" s="378"/>
      <c r="D318" s="378"/>
      <c r="F318" s="379"/>
      <c r="G318" s="379"/>
      <c r="H318" s="379"/>
      <c r="I318" s="380"/>
      <c r="J318" s="379"/>
      <c r="K318" s="379"/>
      <c r="L318" s="379"/>
      <c r="M318" s="381"/>
      <c r="N318" s="382"/>
      <c r="O318" s="359"/>
      <c r="P318" s="378"/>
      <c r="Q318" s="378"/>
      <c r="AF318" s="379"/>
      <c r="AG318" s="379"/>
    </row>
    <row r="319" spans="3:33" s="377" customFormat="1">
      <c r="C319" s="378"/>
      <c r="D319" s="378"/>
      <c r="F319" s="379"/>
      <c r="G319" s="379"/>
      <c r="H319" s="379"/>
      <c r="I319" s="380"/>
      <c r="J319" s="379"/>
      <c r="K319" s="379"/>
      <c r="L319" s="379"/>
      <c r="M319" s="381"/>
      <c r="N319" s="382"/>
      <c r="O319" s="359"/>
      <c r="P319" s="378"/>
      <c r="Q319" s="378"/>
      <c r="AF319" s="379"/>
      <c r="AG319" s="379"/>
    </row>
    <row r="320" spans="3:33" s="377" customFormat="1">
      <c r="C320" s="378"/>
      <c r="D320" s="378"/>
      <c r="F320" s="379"/>
      <c r="G320" s="379"/>
      <c r="H320" s="379"/>
      <c r="I320" s="380"/>
      <c r="J320" s="379"/>
      <c r="K320" s="379"/>
      <c r="L320" s="379"/>
      <c r="M320" s="381"/>
      <c r="N320" s="382"/>
      <c r="O320" s="378"/>
      <c r="P320" s="378"/>
      <c r="Q320" s="378"/>
      <c r="AF320" s="379"/>
      <c r="AG320" s="379"/>
    </row>
    <row r="321" spans="3:33" s="377" customFormat="1">
      <c r="C321" s="378"/>
      <c r="D321" s="378"/>
      <c r="F321" s="379"/>
      <c r="G321" s="379"/>
      <c r="H321" s="379"/>
      <c r="I321" s="380"/>
      <c r="J321" s="379"/>
      <c r="K321" s="379"/>
      <c r="L321" s="379"/>
      <c r="M321" s="381"/>
      <c r="N321" s="382"/>
      <c r="O321" s="378"/>
      <c r="P321" s="378"/>
      <c r="Q321" s="378"/>
      <c r="AF321" s="379"/>
      <c r="AG321" s="379"/>
    </row>
    <row r="322" spans="3:33" s="377" customFormat="1">
      <c r="C322" s="378"/>
      <c r="D322" s="378"/>
      <c r="F322" s="379"/>
      <c r="G322" s="379"/>
      <c r="H322" s="379"/>
      <c r="I322" s="380"/>
      <c r="J322" s="379"/>
      <c r="K322" s="379"/>
      <c r="L322" s="379"/>
      <c r="M322" s="381"/>
      <c r="N322" s="382"/>
      <c r="O322" s="378"/>
      <c r="P322" s="378"/>
      <c r="Q322" s="378"/>
      <c r="AF322" s="379"/>
      <c r="AG322" s="379"/>
    </row>
    <row r="323" spans="3:33" s="377" customFormat="1">
      <c r="C323" s="378"/>
      <c r="D323" s="378"/>
      <c r="F323" s="379"/>
      <c r="G323" s="379"/>
      <c r="H323" s="379"/>
      <c r="I323" s="380"/>
      <c r="J323" s="379"/>
      <c r="K323" s="379"/>
      <c r="L323" s="379"/>
      <c r="M323" s="381"/>
      <c r="N323" s="382"/>
      <c r="O323" s="378"/>
      <c r="P323" s="378"/>
      <c r="Q323" s="378"/>
      <c r="AF323" s="379"/>
      <c r="AG323" s="379"/>
    </row>
    <row r="324" spans="3:33" s="377" customFormat="1">
      <c r="C324" s="378"/>
      <c r="D324" s="378"/>
      <c r="F324" s="379"/>
      <c r="G324" s="379"/>
      <c r="H324" s="379"/>
      <c r="I324" s="380"/>
      <c r="J324" s="379"/>
      <c r="K324" s="379"/>
      <c r="L324" s="379"/>
      <c r="M324" s="381"/>
      <c r="N324" s="382"/>
      <c r="O324" s="378"/>
      <c r="P324" s="378"/>
      <c r="Q324" s="378"/>
      <c r="AF324" s="379"/>
      <c r="AG324" s="379"/>
    </row>
    <row r="325" spans="3:33" s="377" customFormat="1">
      <c r="C325" s="378"/>
      <c r="D325" s="378"/>
      <c r="F325" s="379"/>
      <c r="G325" s="379"/>
      <c r="H325" s="379"/>
      <c r="I325" s="380"/>
      <c r="J325" s="379"/>
      <c r="K325" s="379"/>
      <c r="L325" s="379"/>
      <c r="M325" s="381"/>
      <c r="N325" s="382"/>
      <c r="O325" s="378"/>
      <c r="P325" s="378"/>
      <c r="Q325" s="378"/>
      <c r="AF325" s="379"/>
      <c r="AG325" s="379"/>
    </row>
    <row r="326" spans="3:33" s="377" customFormat="1">
      <c r="C326" s="378"/>
      <c r="D326" s="378"/>
      <c r="F326" s="379"/>
      <c r="G326" s="379"/>
      <c r="H326" s="379"/>
      <c r="I326" s="380"/>
      <c r="J326" s="379"/>
      <c r="K326" s="379"/>
      <c r="L326" s="379"/>
      <c r="M326" s="381"/>
      <c r="N326" s="382"/>
      <c r="O326" s="378"/>
      <c r="P326" s="378"/>
      <c r="Q326" s="378"/>
      <c r="AF326" s="379"/>
      <c r="AG326" s="379"/>
    </row>
    <row r="327" spans="3:33" s="377" customFormat="1">
      <c r="C327" s="378"/>
      <c r="D327" s="378"/>
      <c r="F327" s="379"/>
      <c r="G327" s="379"/>
      <c r="H327" s="379"/>
      <c r="I327" s="380"/>
      <c r="J327" s="379"/>
      <c r="K327" s="379"/>
      <c r="L327" s="379"/>
      <c r="M327" s="381"/>
      <c r="N327" s="382"/>
      <c r="O327" s="378"/>
      <c r="P327" s="378"/>
      <c r="Q327" s="378"/>
      <c r="AF327" s="379"/>
      <c r="AG327" s="379"/>
    </row>
    <row r="328" spans="3:33" s="377" customFormat="1">
      <c r="C328" s="378"/>
      <c r="D328" s="378"/>
      <c r="F328" s="379"/>
      <c r="G328" s="379"/>
      <c r="H328" s="379"/>
      <c r="I328" s="380"/>
      <c r="J328" s="379"/>
      <c r="K328" s="379"/>
      <c r="L328" s="379"/>
      <c r="M328" s="381"/>
      <c r="N328" s="382"/>
      <c r="O328" s="378"/>
      <c r="P328" s="378"/>
      <c r="Q328" s="378"/>
      <c r="AF328" s="379"/>
      <c r="AG328" s="379"/>
    </row>
    <row r="329" spans="3:33" s="377" customFormat="1">
      <c r="C329" s="378"/>
      <c r="D329" s="378"/>
      <c r="F329" s="379"/>
      <c r="G329" s="379"/>
      <c r="H329" s="379"/>
      <c r="I329" s="380"/>
      <c r="J329" s="379"/>
      <c r="K329" s="379"/>
      <c r="L329" s="379"/>
      <c r="M329" s="381"/>
      <c r="N329" s="382"/>
      <c r="O329" s="378"/>
      <c r="P329" s="378"/>
      <c r="Q329" s="378"/>
      <c r="AF329" s="379"/>
      <c r="AG329" s="379"/>
    </row>
    <row r="330" spans="3:33" s="377" customFormat="1">
      <c r="C330" s="378"/>
      <c r="D330" s="378"/>
      <c r="F330" s="379"/>
      <c r="G330" s="379"/>
      <c r="H330" s="379"/>
      <c r="I330" s="380"/>
      <c r="J330" s="379"/>
      <c r="K330" s="379"/>
      <c r="L330" s="379"/>
      <c r="M330" s="381"/>
      <c r="N330" s="382"/>
      <c r="O330" s="378"/>
      <c r="P330" s="378"/>
      <c r="Q330" s="378"/>
      <c r="AF330" s="379"/>
      <c r="AG330" s="379"/>
    </row>
    <row r="331" spans="3:33" s="377" customFormat="1">
      <c r="C331" s="378"/>
      <c r="D331" s="378"/>
      <c r="F331" s="379"/>
      <c r="G331" s="379"/>
      <c r="H331" s="379"/>
      <c r="I331" s="380"/>
      <c r="J331" s="379"/>
      <c r="K331" s="379"/>
      <c r="L331" s="379"/>
      <c r="M331" s="381"/>
      <c r="N331" s="382"/>
      <c r="O331" s="378"/>
      <c r="P331" s="378"/>
      <c r="Q331" s="378"/>
      <c r="AF331" s="379"/>
      <c r="AG331" s="379"/>
    </row>
    <row r="332" spans="3:33" s="377" customFormat="1">
      <c r="C332" s="378"/>
      <c r="D332" s="378"/>
      <c r="F332" s="379"/>
      <c r="G332" s="379"/>
      <c r="H332" s="379"/>
      <c r="I332" s="380"/>
      <c r="J332" s="379"/>
      <c r="K332" s="379"/>
      <c r="L332" s="379"/>
      <c r="M332" s="381"/>
      <c r="N332" s="382"/>
      <c r="O332" s="378"/>
      <c r="P332" s="378"/>
      <c r="Q332" s="378"/>
      <c r="AF332" s="379"/>
      <c r="AG332" s="379"/>
    </row>
    <row r="333" spans="3:33" s="377" customFormat="1">
      <c r="C333" s="378"/>
      <c r="D333" s="378"/>
      <c r="F333" s="379"/>
      <c r="G333" s="379"/>
      <c r="H333" s="379"/>
      <c r="I333" s="380"/>
      <c r="J333" s="379"/>
      <c r="K333" s="379"/>
      <c r="L333" s="379"/>
      <c r="M333" s="381"/>
      <c r="N333" s="382"/>
      <c r="O333" s="378"/>
      <c r="P333" s="378"/>
      <c r="Q333" s="378"/>
      <c r="AF333" s="379"/>
      <c r="AG333" s="379"/>
    </row>
    <row r="334" spans="3:33" s="377" customFormat="1">
      <c r="C334" s="378"/>
      <c r="D334" s="378"/>
      <c r="F334" s="379"/>
      <c r="G334" s="379"/>
      <c r="H334" s="379"/>
      <c r="I334" s="380"/>
      <c r="J334" s="379"/>
      <c r="K334" s="379"/>
      <c r="L334" s="379"/>
      <c r="M334" s="381"/>
      <c r="N334" s="382"/>
      <c r="O334" s="378"/>
      <c r="P334" s="378"/>
      <c r="Q334" s="378"/>
      <c r="AF334" s="379"/>
      <c r="AG334" s="379"/>
    </row>
    <row r="335" spans="3:33" s="377" customFormat="1">
      <c r="C335" s="378"/>
      <c r="D335" s="378"/>
      <c r="F335" s="379"/>
      <c r="G335" s="379"/>
      <c r="H335" s="379"/>
      <c r="I335" s="380"/>
      <c r="J335" s="379"/>
      <c r="K335" s="379"/>
      <c r="L335" s="379"/>
      <c r="M335" s="381"/>
      <c r="N335" s="382"/>
      <c r="O335" s="378"/>
      <c r="P335" s="378"/>
      <c r="Q335" s="378"/>
      <c r="AF335" s="379"/>
      <c r="AG335" s="379"/>
    </row>
    <row r="336" spans="3:33" s="377" customFormat="1">
      <c r="C336" s="378"/>
      <c r="D336" s="378"/>
      <c r="F336" s="379"/>
      <c r="G336" s="379"/>
      <c r="H336" s="379"/>
      <c r="I336" s="380"/>
      <c r="J336" s="379"/>
      <c r="K336" s="379"/>
      <c r="L336" s="379"/>
      <c r="M336" s="381"/>
      <c r="N336" s="382"/>
      <c r="O336" s="378"/>
      <c r="P336" s="378"/>
      <c r="Q336" s="378"/>
      <c r="AF336" s="379"/>
      <c r="AG336" s="379"/>
    </row>
    <row r="337" spans="3:33" s="377" customFormat="1">
      <c r="C337" s="378"/>
      <c r="D337" s="378"/>
      <c r="F337" s="379"/>
      <c r="G337" s="379"/>
      <c r="H337" s="379"/>
      <c r="I337" s="380"/>
      <c r="J337" s="379"/>
      <c r="K337" s="379"/>
      <c r="L337" s="379"/>
      <c r="M337" s="381"/>
      <c r="N337" s="382"/>
      <c r="O337" s="378"/>
      <c r="P337" s="378"/>
      <c r="Q337" s="378"/>
      <c r="AF337" s="379"/>
      <c r="AG337" s="379"/>
    </row>
    <row r="338" spans="3:33" s="377" customFormat="1">
      <c r="C338" s="378"/>
      <c r="D338" s="378"/>
      <c r="F338" s="379"/>
      <c r="G338" s="379"/>
      <c r="H338" s="379"/>
      <c r="I338" s="380"/>
      <c r="J338" s="379"/>
      <c r="K338" s="379"/>
      <c r="L338" s="379"/>
      <c r="M338" s="381"/>
      <c r="N338" s="382"/>
      <c r="O338" s="378"/>
      <c r="P338" s="378"/>
      <c r="Q338" s="378"/>
      <c r="AF338" s="379"/>
      <c r="AG338" s="379"/>
    </row>
    <row r="339" spans="3:33" s="377" customFormat="1">
      <c r="C339" s="378"/>
      <c r="D339" s="378"/>
      <c r="F339" s="379"/>
      <c r="G339" s="379"/>
      <c r="H339" s="379"/>
      <c r="I339" s="380"/>
      <c r="J339" s="379"/>
      <c r="K339" s="379"/>
      <c r="L339" s="379"/>
      <c r="M339" s="381"/>
      <c r="N339" s="382"/>
      <c r="O339" s="378"/>
      <c r="P339" s="378"/>
      <c r="Q339" s="378"/>
      <c r="AF339" s="379"/>
      <c r="AG339" s="379"/>
    </row>
    <row r="340" spans="3:33" s="377" customFormat="1">
      <c r="C340" s="378"/>
      <c r="D340" s="378"/>
      <c r="F340" s="379"/>
      <c r="G340" s="379"/>
      <c r="H340" s="379"/>
      <c r="I340" s="380"/>
      <c r="J340" s="379"/>
      <c r="K340" s="379"/>
      <c r="L340" s="379"/>
      <c r="M340" s="381"/>
      <c r="N340" s="382"/>
      <c r="O340" s="378"/>
      <c r="P340" s="378"/>
      <c r="Q340" s="378"/>
      <c r="AF340" s="379"/>
      <c r="AG340" s="379"/>
    </row>
    <row r="341" spans="3:33" s="377" customFormat="1">
      <c r="C341" s="378"/>
      <c r="D341" s="378"/>
      <c r="F341" s="379"/>
      <c r="G341" s="379"/>
      <c r="H341" s="379"/>
      <c r="I341" s="380"/>
      <c r="J341" s="379"/>
      <c r="K341" s="379"/>
      <c r="L341" s="379"/>
      <c r="M341" s="381"/>
      <c r="N341" s="382"/>
      <c r="O341" s="378"/>
      <c r="P341" s="378"/>
      <c r="Q341" s="378"/>
      <c r="AF341" s="379"/>
      <c r="AG341" s="379"/>
    </row>
    <row r="342" spans="3:33" s="377" customFormat="1">
      <c r="C342" s="378"/>
      <c r="D342" s="378"/>
      <c r="F342" s="379"/>
      <c r="G342" s="379"/>
      <c r="H342" s="379"/>
      <c r="I342" s="380"/>
      <c r="J342" s="379"/>
      <c r="K342" s="379"/>
      <c r="L342" s="379"/>
      <c r="M342" s="381"/>
      <c r="N342" s="382"/>
      <c r="O342" s="378"/>
      <c r="P342" s="378"/>
      <c r="Q342" s="378"/>
      <c r="AF342" s="379"/>
      <c r="AG342" s="379"/>
    </row>
    <row r="343" spans="3:33" s="377" customFormat="1">
      <c r="C343" s="378"/>
      <c r="D343" s="378"/>
      <c r="F343" s="379"/>
      <c r="G343" s="379"/>
      <c r="H343" s="379"/>
      <c r="I343" s="380"/>
      <c r="J343" s="379"/>
      <c r="K343" s="379"/>
      <c r="L343" s="379"/>
      <c r="M343" s="381"/>
      <c r="N343" s="382"/>
      <c r="O343" s="378"/>
      <c r="P343" s="378"/>
      <c r="Q343" s="378"/>
      <c r="AF343" s="379"/>
      <c r="AG343" s="379"/>
    </row>
    <row r="344" spans="3:33" s="377" customFormat="1">
      <c r="C344" s="378"/>
      <c r="D344" s="378"/>
      <c r="F344" s="379"/>
      <c r="G344" s="379"/>
      <c r="H344" s="379"/>
      <c r="I344" s="380"/>
      <c r="J344" s="379"/>
      <c r="K344" s="379"/>
      <c r="L344" s="379"/>
      <c r="M344" s="381"/>
      <c r="N344" s="382"/>
      <c r="O344" s="378"/>
      <c r="P344" s="378"/>
      <c r="Q344" s="378"/>
      <c r="AF344" s="379"/>
      <c r="AG344" s="379"/>
    </row>
    <row r="345" spans="3:33" s="377" customFormat="1">
      <c r="C345" s="378"/>
      <c r="D345" s="378"/>
      <c r="F345" s="379"/>
      <c r="G345" s="379"/>
      <c r="H345" s="379"/>
      <c r="I345" s="380"/>
      <c r="J345" s="379"/>
      <c r="K345" s="379"/>
      <c r="L345" s="379"/>
      <c r="M345" s="381"/>
      <c r="N345" s="382"/>
      <c r="O345" s="378"/>
      <c r="P345" s="378"/>
      <c r="Q345" s="378"/>
      <c r="AF345" s="379"/>
      <c r="AG345" s="379"/>
    </row>
    <row r="346" spans="3:33" s="377" customFormat="1">
      <c r="C346" s="378"/>
      <c r="D346" s="378"/>
      <c r="F346" s="379"/>
      <c r="G346" s="379"/>
      <c r="H346" s="379"/>
      <c r="I346" s="380"/>
      <c r="J346" s="379"/>
      <c r="K346" s="379"/>
      <c r="L346" s="379"/>
      <c r="M346" s="381"/>
      <c r="N346" s="382"/>
      <c r="O346" s="378"/>
      <c r="P346" s="378"/>
      <c r="Q346" s="378"/>
      <c r="AF346" s="379"/>
      <c r="AG346" s="379"/>
    </row>
    <row r="347" spans="3:33" s="377" customFormat="1">
      <c r="C347" s="378"/>
      <c r="D347" s="378"/>
      <c r="F347" s="379"/>
      <c r="G347" s="379"/>
      <c r="H347" s="379"/>
      <c r="I347" s="380"/>
      <c r="J347" s="379"/>
      <c r="K347" s="379"/>
      <c r="L347" s="379"/>
      <c r="M347" s="381"/>
      <c r="N347" s="382"/>
      <c r="O347" s="378"/>
      <c r="P347" s="378"/>
      <c r="Q347" s="378"/>
      <c r="AF347" s="379"/>
      <c r="AG347" s="379"/>
    </row>
    <row r="348" spans="3:33" s="377" customFormat="1">
      <c r="C348" s="378"/>
      <c r="D348" s="378"/>
      <c r="F348" s="379"/>
      <c r="G348" s="379"/>
      <c r="H348" s="379"/>
      <c r="I348" s="380"/>
      <c r="J348" s="379"/>
      <c r="K348" s="379"/>
      <c r="L348" s="379"/>
      <c r="M348" s="381"/>
      <c r="N348" s="382"/>
      <c r="O348" s="378"/>
      <c r="P348" s="378"/>
      <c r="Q348" s="378"/>
      <c r="AF348" s="379"/>
      <c r="AG348" s="379"/>
    </row>
    <row r="349" spans="3:33" s="377" customFormat="1">
      <c r="C349" s="378"/>
      <c r="D349" s="378"/>
      <c r="F349" s="379"/>
      <c r="G349" s="379"/>
      <c r="H349" s="379"/>
      <c r="I349" s="380"/>
      <c r="J349" s="379"/>
      <c r="K349" s="379"/>
      <c r="L349" s="379"/>
      <c r="M349" s="381"/>
      <c r="N349" s="382"/>
      <c r="O349" s="378"/>
      <c r="P349" s="378"/>
      <c r="Q349" s="378"/>
      <c r="AF349" s="379"/>
      <c r="AG349" s="379"/>
    </row>
    <row r="350" spans="3:33" s="377" customFormat="1">
      <c r="C350" s="378"/>
      <c r="D350" s="378"/>
      <c r="F350" s="379"/>
      <c r="G350" s="379"/>
      <c r="H350" s="379"/>
      <c r="I350" s="380"/>
      <c r="J350" s="379"/>
      <c r="K350" s="379"/>
      <c r="L350" s="379"/>
      <c r="M350" s="381"/>
      <c r="N350" s="382"/>
      <c r="O350" s="378"/>
      <c r="P350" s="378"/>
      <c r="Q350" s="378"/>
      <c r="AF350" s="379"/>
      <c r="AG350" s="379"/>
    </row>
    <row r="351" spans="3:33" s="377" customFormat="1">
      <c r="C351" s="378"/>
      <c r="D351" s="378"/>
      <c r="F351" s="379"/>
      <c r="G351" s="379"/>
      <c r="H351" s="379"/>
      <c r="I351" s="380"/>
      <c r="J351" s="379"/>
      <c r="K351" s="379"/>
      <c r="L351" s="379"/>
      <c r="M351" s="381"/>
      <c r="N351" s="382"/>
      <c r="O351" s="378"/>
      <c r="P351" s="378"/>
      <c r="Q351" s="378"/>
      <c r="AF351" s="379"/>
      <c r="AG351" s="379"/>
    </row>
    <row r="352" spans="3:33" s="377" customFormat="1">
      <c r="C352" s="378"/>
      <c r="D352" s="378"/>
      <c r="F352" s="379"/>
      <c r="G352" s="379"/>
      <c r="H352" s="379"/>
      <c r="I352" s="380"/>
      <c r="J352" s="379"/>
      <c r="K352" s="379"/>
      <c r="L352" s="379"/>
      <c r="M352" s="381"/>
      <c r="N352" s="382"/>
      <c r="O352" s="378"/>
      <c r="P352" s="378"/>
      <c r="Q352" s="378"/>
      <c r="AF352" s="379"/>
      <c r="AG352" s="379"/>
    </row>
    <row r="353" spans="3:33" s="377" customFormat="1">
      <c r="C353" s="378"/>
      <c r="D353" s="378"/>
      <c r="F353" s="379"/>
      <c r="G353" s="379"/>
      <c r="H353" s="379"/>
      <c r="I353" s="380"/>
      <c r="J353" s="379"/>
      <c r="K353" s="379"/>
      <c r="L353" s="379"/>
      <c r="M353" s="381"/>
      <c r="N353" s="382"/>
      <c r="O353" s="378"/>
      <c r="P353" s="378"/>
      <c r="Q353" s="378"/>
      <c r="AF353" s="379"/>
      <c r="AG353" s="379"/>
    </row>
    <row r="354" spans="3:33" s="377" customFormat="1">
      <c r="C354" s="378"/>
      <c r="D354" s="378"/>
      <c r="F354" s="379"/>
      <c r="G354" s="379"/>
      <c r="H354" s="379"/>
      <c r="I354" s="380"/>
      <c r="J354" s="379"/>
      <c r="K354" s="379"/>
      <c r="L354" s="379"/>
      <c r="M354" s="381"/>
      <c r="N354" s="382"/>
      <c r="O354" s="378"/>
      <c r="P354" s="378"/>
      <c r="Q354" s="378"/>
      <c r="AF354" s="379"/>
      <c r="AG354" s="379"/>
    </row>
    <row r="355" spans="3:33" s="377" customFormat="1">
      <c r="C355" s="378"/>
      <c r="D355" s="378"/>
      <c r="F355" s="379"/>
      <c r="G355" s="379"/>
      <c r="H355" s="379"/>
      <c r="I355" s="380"/>
      <c r="J355" s="379"/>
      <c r="K355" s="379"/>
      <c r="L355" s="379"/>
      <c r="M355" s="381"/>
      <c r="N355" s="382"/>
      <c r="O355" s="378"/>
      <c r="P355" s="378"/>
      <c r="Q355" s="378"/>
      <c r="AF355" s="379"/>
      <c r="AG355" s="379"/>
    </row>
    <row r="356" spans="3:33" s="377" customFormat="1">
      <c r="C356" s="378"/>
      <c r="D356" s="378"/>
      <c r="F356" s="379"/>
      <c r="G356" s="379"/>
      <c r="H356" s="379"/>
      <c r="I356" s="380"/>
      <c r="J356" s="379"/>
      <c r="K356" s="379"/>
      <c r="L356" s="379"/>
      <c r="M356" s="381"/>
      <c r="N356" s="382"/>
      <c r="O356" s="378"/>
      <c r="P356" s="378"/>
      <c r="Q356" s="378"/>
      <c r="AF356" s="379"/>
      <c r="AG356" s="379"/>
    </row>
    <row r="357" spans="3:33" s="377" customFormat="1">
      <c r="C357" s="378"/>
      <c r="D357" s="378"/>
      <c r="F357" s="379"/>
      <c r="G357" s="379"/>
      <c r="H357" s="379"/>
      <c r="I357" s="380"/>
      <c r="J357" s="379"/>
      <c r="K357" s="379"/>
      <c r="L357" s="379"/>
      <c r="M357" s="381"/>
      <c r="N357" s="382"/>
      <c r="O357" s="378"/>
      <c r="P357" s="378"/>
      <c r="Q357" s="378"/>
      <c r="AF357" s="379"/>
      <c r="AG357" s="379"/>
    </row>
    <row r="358" spans="3:33" s="377" customFormat="1">
      <c r="C358" s="378"/>
      <c r="D358" s="378"/>
      <c r="F358" s="379"/>
      <c r="G358" s="379"/>
      <c r="H358" s="379"/>
      <c r="I358" s="380"/>
      <c r="J358" s="379"/>
      <c r="K358" s="379"/>
      <c r="L358" s="379"/>
      <c r="M358" s="381"/>
      <c r="N358" s="382"/>
      <c r="O358" s="378"/>
      <c r="P358" s="378"/>
      <c r="Q358" s="378"/>
      <c r="AF358" s="379"/>
      <c r="AG358" s="379"/>
    </row>
    <row r="359" spans="3:33" s="377" customFormat="1">
      <c r="C359" s="378"/>
      <c r="D359" s="378"/>
      <c r="F359" s="379"/>
      <c r="G359" s="379"/>
      <c r="H359" s="379"/>
      <c r="I359" s="380"/>
      <c r="J359" s="379"/>
      <c r="K359" s="379"/>
      <c r="L359" s="379"/>
      <c r="M359" s="381"/>
      <c r="N359" s="382"/>
      <c r="O359" s="378"/>
      <c r="P359" s="378"/>
      <c r="Q359" s="378"/>
      <c r="AF359" s="379"/>
      <c r="AG359" s="379"/>
    </row>
    <row r="360" spans="3:33" s="377" customFormat="1">
      <c r="C360" s="378"/>
      <c r="D360" s="378"/>
      <c r="F360" s="379"/>
      <c r="G360" s="379"/>
      <c r="H360" s="379"/>
      <c r="I360" s="380"/>
      <c r="J360" s="379"/>
      <c r="K360" s="379"/>
      <c r="L360" s="379"/>
      <c r="M360" s="381"/>
      <c r="N360" s="382"/>
      <c r="O360" s="378"/>
      <c r="P360" s="378"/>
      <c r="Q360" s="378"/>
      <c r="AF360" s="379"/>
      <c r="AG360" s="379"/>
    </row>
    <row r="361" spans="3:33" s="377" customFormat="1">
      <c r="C361" s="378"/>
      <c r="D361" s="378"/>
      <c r="F361" s="379"/>
      <c r="G361" s="379"/>
      <c r="H361" s="379"/>
      <c r="I361" s="380"/>
      <c r="J361" s="379"/>
      <c r="K361" s="379"/>
      <c r="L361" s="379"/>
      <c r="M361" s="381"/>
      <c r="N361" s="382"/>
      <c r="O361" s="378"/>
      <c r="P361" s="378"/>
      <c r="Q361" s="378"/>
      <c r="AF361" s="379"/>
      <c r="AG361" s="379"/>
    </row>
    <row r="362" spans="3:33" s="377" customFormat="1">
      <c r="C362" s="378"/>
      <c r="D362" s="378"/>
      <c r="F362" s="379"/>
      <c r="G362" s="379"/>
      <c r="H362" s="379"/>
      <c r="I362" s="380"/>
      <c r="J362" s="379"/>
      <c r="K362" s="379"/>
      <c r="L362" s="379"/>
      <c r="M362" s="381"/>
      <c r="N362" s="382"/>
      <c r="O362" s="378"/>
      <c r="P362" s="378"/>
      <c r="Q362" s="378"/>
      <c r="AF362" s="379"/>
      <c r="AG362" s="379"/>
    </row>
    <row r="363" spans="3:33" s="377" customFormat="1">
      <c r="C363" s="378"/>
      <c r="D363" s="378"/>
      <c r="F363" s="379"/>
      <c r="G363" s="379"/>
      <c r="H363" s="379"/>
      <c r="I363" s="380"/>
      <c r="J363" s="379"/>
      <c r="K363" s="379"/>
      <c r="L363" s="379"/>
      <c r="M363" s="381"/>
      <c r="N363" s="382"/>
      <c r="O363" s="378"/>
      <c r="P363" s="378"/>
      <c r="Q363" s="378"/>
      <c r="AF363" s="379"/>
      <c r="AG363" s="379"/>
    </row>
    <row r="364" spans="3:33" s="377" customFormat="1">
      <c r="C364" s="378"/>
      <c r="D364" s="378"/>
      <c r="F364" s="379"/>
      <c r="G364" s="379"/>
      <c r="H364" s="379"/>
      <c r="I364" s="380"/>
      <c r="J364" s="379"/>
      <c r="K364" s="379"/>
      <c r="L364" s="379"/>
      <c r="M364" s="381"/>
      <c r="N364" s="382"/>
      <c r="O364" s="378"/>
      <c r="P364" s="378"/>
      <c r="Q364" s="378"/>
      <c r="AF364" s="379"/>
      <c r="AG364" s="379"/>
    </row>
    <row r="365" spans="3:33" s="377" customFormat="1">
      <c r="C365" s="378"/>
      <c r="D365" s="378"/>
      <c r="F365" s="379"/>
      <c r="G365" s="379"/>
      <c r="H365" s="379"/>
      <c r="I365" s="380"/>
      <c r="J365" s="379"/>
      <c r="K365" s="379"/>
      <c r="L365" s="379"/>
      <c r="M365" s="381"/>
      <c r="N365" s="382"/>
      <c r="O365" s="378"/>
      <c r="P365" s="378"/>
      <c r="Q365" s="378"/>
      <c r="AF365" s="379"/>
      <c r="AG365" s="379"/>
    </row>
    <row r="366" spans="3:33" s="377" customFormat="1">
      <c r="C366" s="378"/>
      <c r="D366" s="378"/>
      <c r="F366" s="379"/>
      <c r="G366" s="379"/>
      <c r="H366" s="379"/>
      <c r="I366" s="380"/>
      <c r="J366" s="379"/>
      <c r="K366" s="379"/>
      <c r="L366" s="379"/>
      <c r="M366" s="381"/>
      <c r="N366" s="382"/>
      <c r="O366" s="378"/>
      <c r="P366" s="378"/>
      <c r="Q366" s="378"/>
      <c r="AF366" s="379"/>
      <c r="AG366" s="379"/>
    </row>
    <row r="367" spans="3:33" s="377" customFormat="1">
      <c r="C367" s="378"/>
      <c r="D367" s="378"/>
      <c r="F367" s="379"/>
      <c r="G367" s="379"/>
      <c r="H367" s="379"/>
      <c r="I367" s="380"/>
      <c r="J367" s="379"/>
      <c r="K367" s="379"/>
      <c r="L367" s="379"/>
      <c r="M367" s="381"/>
      <c r="N367" s="382"/>
      <c r="O367" s="378"/>
      <c r="P367" s="378"/>
      <c r="Q367" s="378"/>
      <c r="AF367" s="379"/>
      <c r="AG367" s="379"/>
    </row>
    <row r="368" spans="3:33" s="377" customFormat="1">
      <c r="C368" s="378"/>
      <c r="D368" s="378"/>
      <c r="F368" s="379"/>
      <c r="G368" s="379"/>
      <c r="H368" s="379"/>
      <c r="I368" s="380"/>
      <c r="J368" s="379"/>
      <c r="K368" s="379"/>
      <c r="L368" s="379"/>
      <c r="M368" s="381"/>
      <c r="N368" s="382"/>
      <c r="O368" s="378"/>
      <c r="P368" s="378"/>
      <c r="Q368" s="378"/>
      <c r="AF368" s="379"/>
      <c r="AG368" s="379"/>
    </row>
    <row r="369" spans="3:33" s="377" customFormat="1">
      <c r="C369" s="378"/>
      <c r="D369" s="378"/>
      <c r="F369" s="379"/>
      <c r="G369" s="379"/>
      <c r="H369" s="379"/>
      <c r="I369" s="380"/>
      <c r="J369" s="379"/>
      <c r="K369" s="379"/>
      <c r="L369" s="379"/>
      <c r="M369" s="381"/>
      <c r="N369" s="382"/>
      <c r="O369" s="378"/>
      <c r="P369" s="378"/>
      <c r="Q369" s="378"/>
      <c r="AF369" s="379"/>
      <c r="AG369" s="379"/>
    </row>
    <row r="370" spans="3:33" s="377" customFormat="1">
      <c r="C370" s="378"/>
      <c r="D370" s="378"/>
      <c r="F370" s="379"/>
      <c r="G370" s="379"/>
      <c r="H370" s="379"/>
      <c r="I370" s="380"/>
      <c r="J370" s="379"/>
      <c r="K370" s="379"/>
      <c r="L370" s="379"/>
      <c r="M370" s="381"/>
      <c r="N370" s="382"/>
      <c r="O370" s="378"/>
      <c r="P370" s="378"/>
      <c r="Q370" s="378"/>
      <c r="AF370" s="379"/>
      <c r="AG370" s="379"/>
    </row>
    <row r="371" spans="3:33" s="377" customFormat="1">
      <c r="C371" s="378"/>
      <c r="D371" s="378"/>
      <c r="F371" s="379"/>
      <c r="G371" s="379"/>
      <c r="H371" s="379"/>
      <c r="I371" s="380"/>
      <c r="J371" s="379"/>
      <c r="K371" s="379"/>
      <c r="L371" s="379"/>
      <c r="M371" s="381"/>
      <c r="N371" s="382"/>
      <c r="O371" s="378"/>
      <c r="P371" s="378"/>
      <c r="Q371" s="378"/>
      <c r="AF371" s="379"/>
      <c r="AG371" s="379"/>
    </row>
    <row r="372" spans="3:33" s="377" customFormat="1">
      <c r="C372" s="378"/>
      <c r="D372" s="378"/>
      <c r="F372" s="379"/>
      <c r="G372" s="379"/>
      <c r="H372" s="379"/>
      <c r="I372" s="380"/>
      <c r="J372" s="379"/>
      <c r="K372" s="379"/>
      <c r="L372" s="379"/>
      <c r="M372" s="381"/>
      <c r="N372" s="382"/>
      <c r="O372" s="378"/>
      <c r="P372" s="378"/>
      <c r="Q372" s="378"/>
      <c r="AF372" s="379"/>
      <c r="AG372" s="379"/>
    </row>
    <row r="373" spans="3:33" s="377" customFormat="1">
      <c r="C373" s="378"/>
      <c r="D373" s="378"/>
      <c r="F373" s="379"/>
      <c r="G373" s="379"/>
      <c r="H373" s="379"/>
      <c r="I373" s="380"/>
      <c r="J373" s="379"/>
      <c r="K373" s="379"/>
      <c r="L373" s="379"/>
      <c r="M373" s="381"/>
      <c r="N373" s="382"/>
      <c r="O373" s="378"/>
      <c r="P373" s="378"/>
      <c r="Q373" s="378"/>
      <c r="AF373" s="379"/>
      <c r="AG373" s="379"/>
    </row>
    <row r="374" spans="3:33" s="377" customFormat="1">
      <c r="C374" s="378"/>
      <c r="D374" s="378"/>
      <c r="F374" s="379"/>
      <c r="G374" s="379"/>
      <c r="H374" s="379"/>
      <c r="I374" s="380"/>
      <c r="J374" s="379"/>
      <c r="K374" s="379"/>
      <c r="L374" s="379"/>
      <c r="M374" s="381"/>
      <c r="N374" s="382"/>
      <c r="O374" s="378"/>
      <c r="P374" s="378"/>
      <c r="Q374" s="378"/>
      <c r="AF374" s="379"/>
      <c r="AG374" s="379"/>
    </row>
    <row r="375" spans="3:33" s="377" customFormat="1">
      <c r="C375" s="378"/>
      <c r="D375" s="378"/>
      <c r="F375" s="379"/>
      <c r="G375" s="379"/>
      <c r="H375" s="379"/>
      <c r="I375" s="380"/>
      <c r="J375" s="379"/>
      <c r="K375" s="379"/>
      <c r="L375" s="379"/>
      <c r="M375" s="381"/>
      <c r="N375" s="382"/>
      <c r="O375" s="378"/>
      <c r="P375" s="378"/>
      <c r="Q375" s="378"/>
      <c r="AF375" s="379"/>
      <c r="AG375" s="379"/>
    </row>
    <row r="376" spans="3:33" s="377" customFormat="1">
      <c r="C376" s="378"/>
      <c r="D376" s="378"/>
      <c r="F376" s="379"/>
      <c r="G376" s="379"/>
      <c r="H376" s="379"/>
      <c r="I376" s="380"/>
      <c r="J376" s="379"/>
      <c r="K376" s="379"/>
      <c r="L376" s="379"/>
      <c r="M376" s="381"/>
      <c r="N376" s="382"/>
      <c r="O376" s="378"/>
      <c r="P376" s="378"/>
      <c r="Q376" s="378"/>
      <c r="AF376" s="379"/>
      <c r="AG376" s="379"/>
    </row>
    <row r="377" spans="3:33" s="377" customFormat="1">
      <c r="C377" s="378"/>
      <c r="D377" s="378"/>
      <c r="F377" s="379"/>
      <c r="G377" s="379"/>
      <c r="H377" s="379"/>
      <c r="I377" s="380"/>
      <c r="J377" s="379"/>
      <c r="K377" s="379"/>
      <c r="L377" s="379"/>
      <c r="M377" s="381"/>
      <c r="N377" s="382"/>
      <c r="O377" s="378"/>
      <c r="P377" s="378"/>
      <c r="Q377" s="378"/>
      <c r="AF377" s="379"/>
      <c r="AG377" s="379"/>
    </row>
    <row r="378" spans="3:33" s="377" customFormat="1">
      <c r="C378" s="378"/>
      <c r="D378" s="378"/>
      <c r="F378" s="379"/>
      <c r="G378" s="379"/>
      <c r="H378" s="379"/>
      <c r="I378" s="380"/>
      <c r="J378" s="379"/>
      <c r="K378" s="379"/>
      <c r="L378" s="379"/>
      <c r="M378" s="381"/>
      <c r="N378" s="382"/>
      <c r="O378" s="378"/>
      <c r="P378" s="378"/>
      <c r="Q378" s="378"/>
      <c r="AF378" s="379"/>
      <c r="AG378" s="379"/>
    </row>
    <row r="379" spans="3:33" s="377" customFormat="1">
      <c r="C379" s="378"/>
      <c r="D379" s="378"/>
      <c r="F379" s="379"/>
      <c r="G379" s="379"/>
      <c r="H379" s="379"/>
      <c r="I379" s="380"/>
      <c r="J379" s="379"/>
      <c r="K379" s="379"/>
      <c r="L379" s="379"/>
      <c r="M379" s="381"/>
      <c r="N379" s="382"/>
      <c r="O379" s="378"/>
      <c r="P379" s="378"/>
      <c r="Q379" s="378"/>
      <c r="AF379" s="379"/>
      <c r="AG379" s="379"/>
    </row>
    <row r="380" spans="3:33" s="377" customFormat="1">
      <c r="C380" s="378"/>
      <c r="D380" s="378"/>
      <c r="F380" s="379"/>
      <c r="G380" s="379"/>
      <c r="H380" s="379"/>
      <c r="I380" s="380"/>
      <c r="J380" s="379"/>
      <c r="K380" s="379"/>
      <c r="L380" s="379"/>
      <c r="M380" s="381"/>
      <c r="N380" s="382"/>
      <c r="O380" s="378"/>
      <c r="P380" s="378"/>
      <c r="Q380" s="378"/>
      <c r="AF380" s="379"/>
      <c r="AG380" s="379"/>
    </row>
    <row r="381" spans="3:33" s="377" customFormat="1">
      <c r="C381" s="378"/>
      <c r="D381" s="378"/>
      <c r="F381" s="379"/>
      <c r="G381" s="379"/>
      <c r="H381" s="379"/>
      <c r="I381" s="380"/>
      <c r="J381" s="379"/>
      <c r="K381" s="379"/>
      <c r="L381" s="379"/>
      <c r="M381" s="381"/>
      <c r="N381" s="382"/>
      <c r="O381" s="378"/>
      <c r="P381" s="378"/>
      <c r="Q381" s="378"/>
      <c r="AF381" s="379"/>
      <c r="AG381" s="379"/>
    </row>
    <row r="382" spans="3:33" s="377" customFormat="1">
      <c r="C382" s="378"/>
      <c r="D382" s="378"/>
      <c r="F382" s="379"/>
      <c r="G382" s="379"/>
      <c r="H382" s="379"/>
      <c r="I382" s="380"/>
      <c r="J382" s="379"/>
      <c r="K382" s="379"/>
      <c r="L382" s="379"/>
      <c r="M382" s="381"/>
      <c r="N382" s="382"/>
      <c r="O382" s="378"/>
      <c r="P382" s="378"/>
      <c r="Q382" s="378"/>
      <c r="AF382" s="379"/>
      <c r="AG382" s="379"/>
    </row>
    <row r="383" spans="3:33" s="377" customFormat="1">
      <c r="C383" s="378"/>
      <c r="D383" s="378"/>
      <c r="F383" s="379"/>
      <c r="G383" s="379"/>
      <c r="H383" s="379"/>
      <c r="I383" s="380"/>
      <c r="J383" s="379"/>
      <c r="K383" s="379"/>
      <c r="L383" s="379"/>
      <c r="M383" s="381"/>
      <c r="N383" s="382"/>
      <c r="O383" s="378"/>
      <c r="P383" s="378"/>
      <c r="Q383" s="378"/>
      <c r="AF383" s="379"/>
      <c r="AG383" s="379"/>
    </row>
    <row r="384" spans="3:33" s="377" customFormat="1">
      <c r="C384" s="378"/>
      <c r="D384" s="378"/>
      <c r="F384" s="379"/>
      <c r="G384" s="379"/>
      <c r="H384" s="379"/>
      <c r="I384" s="380"/>
      <c r="J384" s="379"/>
      <c r="K384" s="379"/>
      <c r="L384" s="379"/>
      <c r="M384" s="381"/>
      <c r="N384" s="382"/>
      <c r="O384" s="378"/>
      <c r="P384" s="378"/>
      <c r="Q384" s="378"/>
      <c r="AF384" s="379"/>
      <c r="AG384" s="379"/>
    </row>
    <row r="385" spans="3:33" s="377" customFormat="1">
      <c r="C385" s="378"/>
      <c r="D385" s="378"/>
      <c r="F385" s="379"/>
      <c r="G385" s="379"/>
      <c r="H385" s="379"/>
      <c r="I385" s="380"/>
      <c r="J385" s="379"/>
      <c r="K385" s="379"/>
      <c r="L385" s="379"/>
      <c r="M385" s="381"/>
      <c r="N385" s="382"/>
      <c r="O385" s="378"/>
      <c r="P385" s="378"/>
      <c r="Q385" s="378"/>
      <c r="AF385" s="379"/>
      <c r="AG385" s="379"/>
    </row>
    <row r="386" spans="3:33" s="377" customFormat="1">
      <c r="C386" s="378"/>
      <c r="D386" s="378"/>
      <c r="F386" s="379"/>
      <c r="G386" s="379"/>
      <c r="H386" s="379"/>
      <c r="I386" s="380"/>
      <c r="J386" s="379"/>
      <c r="K386" s="379"/>
      <c r="L386" s="379"/>
      <c r="M386" s="381"/>
      <c r="N386" s="382"/>
      <c r="O386" s="378"/>
      <c r="P386" s="378"/>
      <c r="Q386" s="378"/>
      <c r="AF386" s="379"/>
      <c r="AG386" s="379"/>
    </row>
    <row r="387" spans="3:33" s="377" customFormat="1">
      <c r="C387" s="378"/>
      <c r="D387" s="378"/>
      <c r="F387" s="379"/>
      <c r="G387" s="379"/>
      <c r="H387" s="379"/>
      <c r="I387" s="380"/>
      <c r="J387" s="379"/>
      <c r="K387" s="379"/>
      <c r="L387" s="379"/>
      <c r="M387" s="381"/>
      <c r="N387" s="382"/>
      <c r="O387" s="378"/>
      <c r="P387" s="378"/>
      <c r="Q387" s="378"/>
      <c r="AF387" s="379"/>
      <c r="AG387" s="379"/>
    </row>
    <row r="388" spans="3:33" s="377" customFormat="1">
      <c r="C388" s="378"/>
      <c r="D388" s="378"/>
      <c r="F388" s="379"/>
      <c r="G388" s="379"/>
      <c r="H388" s="379"/>
      <c r="I388" s="380"/>
      <c r="J388" s="379"/>
      <c r="K388" s="379"/>
      <c r="L388" s="379"/>
      <c r="M388" s="381"/>
      <c r="N388" s="382"/>
      <c r="O388" s="378"/>
      <c r="P388" s="378"/>
      <c r="Q388" s="378"/>
      <c r="AF388" s="379"/>
      <c r="AG388" s="379"/>
    </row>
    <row r="389" spans="3:33" s="377" customFormat="1">
      <c r="C389" s="378"/>
      <c r="D389" s="378"/>
      <c r="F389" s="379"/>
      <c r="G389" s="379"/>
      <c r="H389" s="379"/>
      <c r="I389" s="380"/>
      <c r="J389" s="379"/>
      <c r="K389" s="379"/>
      <c r="L389" s="379"/>
      <c r="M389" s="381"/>
      <c r="N389" s="382"/>
      <c r="O389" s="378"/>
      <c r="P389" s="378"/>
      <c r="Q389" s="378"/>
      <c r="AF389" s="379"/>
      <c r="AG389" s="379"/>
    </row>
    <row r="390" spans="3:33" s="377" customFormat="1">
      <c r="C390" s="378"/>
      <c r="D390" s="378"/>
      <c r="F390" s="379"/>
      <c r="G390" s="379"/>
      <c r="H390" s="379"/>
      <c r="I390" s="380"/>
      <c r="J390" s="379"/>
      <c r="K390" s="379"/>
      <c r="L390" s="379"/>
      <c r="M390" s="381"/>
      <c r="N390" s="382"/>
      <c r="O390" s="378"/>
      <c r="P390" s="378"/>
      <c r="Q390" s="378"/>
      <c r="AF390" s="379"/>
      <c r="AG390" s="379"/>
    </row>
    <row r="391" spans="3:33" s="377" customFormat="1">
      <c r="C391" s="378"/>
      <c r="D391" s="378"/>
      <c r="F391" s="379"/>
      <c r="G391" s="379"/>
      <c r="H391" s="379"/>
      <c r="I391" s="380"/>
      <c r="J391" s="379"/>
      <c r="K391" s="379"/>
      <c r="L391" s="379"/>
      <c r="M391" s="381"/>
      <c r="N391" s="382"/>
      <c r="O391" s="378"/>
      <c r="P391" s="378"/>
      <c r="Q391" s="378"/>
      <c r="AF391" s="379"/>
      <c r="AG391" s="379"/>
    </row>
    <row r="392" spans="3:33" s="377" customFormat="1">
      <c r="C392" s="378"/>
      <c r="D392" s="378"/>
      <c r="F392" s="379"/>
      <c r="G392" s="379"/>
      <c r="H392" s="379"/>
      <c r="I392" s="380"/>
      <c r="J392" s="379"/>
      <c r="K392" s="379"/>
      <c r="L392" s="379"/>
      <c r="M392" s="381"/>
      <c r="N392" s="382"/>
      <c r="O392" s="378"/>
      <c r="P392" s="378"/>
      <c r="Q392" s="378"/>
      <c r="AF392" s="379"/>
      <c r="AG392" s="379"/>
    </row>
    <row r="393" spans="3:33" s="377" customFormat="1">
      <c r="C393" s="378"/>
      <c r="D393" s="378"/>
      <c r="F393" s="379"/>
      <c r="G393" s="379"/>
      <c r="H393" s="379"/>
      <c r="I393" s="380"/>
      <c r="J393" s="379"/>
      <c r="K393" s="379"/>
      <c r="L393" s="379"/>
      <c r="M393" s="381"/>
      <c r="N393" s="382"/>
      <c r="O393" s="378"/>
      <c r="P393" s="378"/>
      <c r="Q393" s="378"/>
      <c r="AF393" s="379"/>
      <c r="AG393" s="379"/>
    </row>
    <row r="394" spans="3:33" s="377" customFormat="1">
      <c r="C394" s="378"/>
      <c r="D394" s="378"/>
      <c r="F394" s="379"/>
      <c r="G394" s="379"/>
      <c r="H394" s="379"/>
      <c r="I394" s="380"/>
      <c r="J394" s="379"/>
      <c r="K394" s="379"/>
      <c r="L394" s="379"/>
      <c r="M394" s="381"/>
      <c r="N394" s="382"/>
      <c r="O394" s="378"/>
      <c r="P394" s="378"/>
      <c r="Q394" s="378"/>
      <c r="AF394" s="379"/>
      <c r="AG394" s="379"/>
    </row>
    <row r="395" spans="3:33" s="377" customFormat="1">
      <c r="C395" s="378"/>
      <c r="D395" s="378"/>
      <c r="F395" s="379"/>
      <c r="G395" s="379"/>
      <c r="H395" s="379"/>
      <c r="I395" s="380"/>
      <c r="J395" s="379"/>
      <c r="K395" s="379"/>
      <c r="L395" s="379"/>
      <c r="M395" s="381"/>
      <c r="N395" s="382"/>
      <c r="O395" s="378"/>
      <c r="P395" s="378"/>
      <c r="Q395" s="378"/>
      <c r="AF395" s="379"/>
      <c r="AG395" s="379"/>
    </row>
    <row r="396" spans="3:33" s="377" customFormat="1">
      <c r="C396" s="378"/>
      <c r="D396" s="378"/>
      <c r="F396" s="379"/>
      <c r="G396" s="379"/>
      <c r="H396" s="379"/>
      <c r="I396" s="380"/>
      <c r="J396" s="379"/>
      <c r="K396" s="379"/>
      <c r="L396" s="379"/>
      <c r="M396" s="381"/>
      <c r="N396" s="382"/>
      <c r="O396" s="378"/>
      <c r="P396" s="378"/>
      <c r="Q396" s="378"/>
      <c r="AF396" s="379"/>
      <c r="AG396" s="379"/>
    </row>
    <row r="397" spans="3:33" s="377" customFormat="1">
      <c r="C397" s="378"/>
      <c r="D397" s="378"/>
      <c r="F397" s="379"/>
      <c r="G397" s="379"/>
      <c r="H397" s="379"/>
      <c r="I397" s="380"/>
      <c r="J397" s="379"/>
      <c r="K397" s="379"/>
      <c r="L397" s="379"/>
      <c r="M397" s="381"/>
      <c r="N397" s="382"/>
      <c r="O397" s="378"/>
      <c r="P397" s="378"/>
      <c r="Q397" s="378"/>
      <c r="AF397" s="379"/>
      <c r="AG397" s="379"/>
    </row>
    <row r="398" spans="3:33" s="377" customFormat="1">
      <c r="C398" s="378"/>
      <c r="D398" s="378"/>
      <c r="F398" s="379"/>
      <c r="G398" s="379"/>
      <c r="H398" s="379"/>
      <c r="I398" s="380"/>
      <c r="J398" s="379"/>
      <c r="K398" s="379"/>
      <c r="L398" s="379"/>
      <c r="M398" s="381"/>
      <c r="N398" s="382"/>
      <c r="O398" s="378"/>
      <c r="P398" s="378"/>
      <c r="Q398" s="378"/>
      <c r="AF398" s="379"/>
      <c r="AG398" s="379"/>
    </row>
    <row r="399" spans="3:33" s="377" customFormat="1">
      <c r="C399" s="378"/>
      <c r="D399" s="378"/>
      <c r="F399" s="379"/>
      <c r="G399" s="379"/>
      <c r="H399" s="379"/>
      <c r="I399" s="380"/>
      <c r="J399" s="379"/>
      <c r="K399" s="379"/>
      <c r="L399" s="379"/>
      <c r="M399" s="381"/>
      <c r="N399" s="382"/>
      <c r="O399" s="378"/>
      <c r="P399" s="378"/>
      <c r="Q399" s="378"/>
      <c r="AF399" s="379"/>
      <c r="AG399" s="379"/>
    </row>
    <row r="400" spans="3:33" s="377" customFormat="1">
      <c r="C400" s="378"/>
      <c r="D400" s="378"/>
      <c r="F400" s="379"/>
      <c r="G400" s="379"/>
      <c r="H400" s="379"/>
      <c r="I400" s="380"/>
      <c r="J400" s="379"/>
      <c r="K400" s="379"/>
      <c r="L400" s="379"/>
      <c r="M400" s="381"/>
      <c r="N400" s="382"/>
      <c r="O400" s="378"/>
      <c r="P400" s="378"/>
      <c r="Q400" s="378"/>
      <c r="AF400" s="379"/>
      <c r="AG400" s="379"/>
    </row>
    <row r="401" spans="3:33" s="377" customFormat="1">
      <c r="C401" s="378"/>
      <c r="D401" s="378"/>
      <c r="F401" s="379"/>
      <c r="G401" s="379"/>
      <c r="H401" s="379"/>
      <c r="I401" s="380"/>
      <c r="J401" s="379"/>
      <c r="K401" s="379"/>
      <c r="L401" s="379"/>
      <c r="M401" s="381"/>
      <c r="N401" s="382"/>
      <c r="O401" s="378"/>
      <c r="P401" s="378"/>
      <c r="Q401" s="378"/>
      <c r="AF401" s="379"/>
      <c r="AG401" s="379"/>
    </row>
    <row r="402" spans="3:33" s="377" customFormat="1">
      <c r="C402" s="378"/>
      <c r="D402" s="378"/>
      <c r="F402" s="379"/>
      <c r="G402" s="379"/>
      <c r="H402" s="379"/>
      <c r="I402" s="380"/>
      <c r="J402" s="379"/>
      <c r="K402" s="379"/>
      <c r="L402" s="379"/>
      <c r="M402" s="381"/>
      <c r="N402" s="382"/>
      <c r="O402" s="378"/>
      <c r="P402" s="378"/>
      <c r="Q402" s="378"/>
      <c r="AF402" s="379"/>
      <c r="AG402" s="379"/>
    </row>
    <row r="403" spans="3:33" s="377" customFormat="1">
      <c r="C403" s="378"/>
      <c r="D403" s="378"/>
      <c r="F403" s="379"/>
      <c r="G403" s="379"/>
      <c r="H403" s="379"/>
      <c r="I403" s="380"/>
      <c r="J403" s="379"/>
      <c r="K403" s="379"/>
      <c r="L403" s="379"/>
      <c r="M403" s="381"/>
      <c r="N403" s="382"/>
      <c r="O403" s="378"/>
      <c r="P403" s="378"/>
      <c r="Q403" s="378"/>
      <c r="AF403" s="379"/>
      <c r="AG403" s="379"/>
    </row>
    <row r="404" spans="3:33" s="377" customFormat="1">
      <c r="C404" s="378"/>
      <c r="D404" s="378"/>
      <c r="F404" s="379"/>
      <c r="G404" s="379"/>
      <c r="H404" s="379"/>
      <c r="I404" s="380"/>
      <c r="J404" s="379"/>
      <c r="K404" s="379"/>
      <c r="L404" s="379"/>
      <c r="M404" s="381"/>
      <c r="N404" s="382"/>
      <c r="O404" s="378"/>
      <c r="P404" s="378"/>
      <c r="Q404" s="378"/>
      <c r="AF404" s="379"/>
      <c r="AG404" s="379"/>
    </row>
    <row r="405" spans="3:33" s="377" customFormat="1">
      <c r="C405" s="378"/>
      <c r="D405" s="378"/>
      <c r="F405" s="379"/>
      <c r="G405" s="379"/>
      <c r="H405" s="379"/>
      <c r="I405" s="380"/>
      <c r="J405" s="379"/>
      <c r="K405" s="379"/>
      <c r="L405" s="379"/>
      <c r="M405" s="381"/>
      <c r="N405" s="382"/>
      <c r="O405" s="378"/>
      <c r="P405" s="378"/>
      <c r="Q405" s="378"/>
      <c r="AF405" s="379"/>
      <c r="AG405" s="379"/>
    </row>
    <row r="406" spans="3:33" s="377" customFormat="1">
      <c r="C406" s="378"/>
      <c r="D406" s="378"/>
      <c r="F406" s="379"/>
      <c r="G406" s="379"/>
      <c r="H406" s="379"/>
      <c r="I406" s="380"/>
      <c r="J406" s="379"/>
      <c r="K406" s="379"/>
      <c r="L406" s="379"/>
      <c r="M406" s="381"/>
      <c r="N406" s="382"/>
      <c r="O406" s="378"/>
      <c r="P406" s="378"/>
      <c r="Q406" s="378"/>
      <c r="AF406" s="379"/>
      <c r="AG406" s="379"/>
    </row>
    <row r="407" spans="3:33" s="377" customFormat="1">
      <c r="C407" s="378"/>
      <c r="D407" s="378"/>
      <c r="F407" s="379"/>
      <c r="G407" s="379"/>
      <c r="H407" s="379"/>
      <c r="I407" s="380"/>
      <c r="J407" s="379"/>
      <c r="K407" s="379"/>
      <c r="L407" s="379"/>
      <c r="M407" s="381"/>
      <c r="N407" s="382"/>
      <c r="O407" s="378"/>
      <c r="P407" s="378"/>
      <c r="Q407" s="378"/>
      <c r="AF407" s="379"/>
      <c r="AG407" s="379"/>
    </row>
    <row r="408" spans="3:33" s="377" customFormat="1">
      <c r="C408" s="378"/>
      <c r="D408" s="378"/>
      <c r="F408" s="379"/>
      <c r="G408" s="379"/>
      <c r="H408" s="379"/>
      <c r="I408" s="380"/>
      <c r="J408" s="379"/>
      <c r="K408" s="379"/>
      <c r="L408" s="379"/>
      <c r="M408" s="381"/>
      <c r="N408" s="382"/>
      <c r="O408" s="378"/>
      <c r="P408" s="378"/>
      <c r="Q408" s="378"/>
      <c r="AF408" s="379"/>
      <c r="AG408" s="379"/>
    </row>
    <row r="409" spans="3:33" s="377" customFormat="1">
      <c r="C409" s="378"/>
      <c r="D409" s="378"/>
      <c r="F409" s="379"/>
      <c r="G409" s="379"/>
      <c r="H409" s="379"/>
      <c r="I409" s="380"/>
      <c r="J409" s="379"/>
      <c r="K409" s="379"/>
      <c r="L409" s="379"/>
      <c r="M409" s="381"/>
      <c r="N409" s="382"/>
      <c r="O409" s="378"/>
      <c r="P409" s="378"/>
      <c r="Q409" s="378"/>
      <c r="AF409" s="379"/>
      <c r="AG409" s="379"/>
    </row>
    <row r="410" spans="3:33" s="377" customFormat="1">
      <c r="C410" s="378"/>
      <c r="D410" s="378"/>
      <c r="F410" s="379"/>
      <c r="G410" s="379"/>
      <c r="H410" s="379"/>
      <c r="I410" s="380"/>
      <c r="J410" s="379"/>
      <c r="K410" s="379"/>
      <c r="L410" s="379"/>
      <c r="M410" s="381"/>
      <c r="N410" s="382"/>
      <c r="O410" s="378"/>
      <c r="P410" s="378"/>
      <c r="Q410" s="378"/>
      <c r="AF410" s="379"/>
      <c r="AG410" s="379"/>
    </row>
    <row r="411" spans="3:33" s="377" customFormat="1">
      <c r="C411" s="378"/>
      <c r="D411" s="378"/>
      <c r="F411" s="379"/>
      <c r="G411" s="379"/>
      <c r="H411" s="379"/>
      <c r="I411" s="380"/>
      <c r="J411" s="379"/>
      <c r="K411" s="379"/>
      <c r="L411" s="379"/>
      <c r="M411" s="381"/>
      <c r="N411" s="382"/>
      <c r="O411" s="378"/>
      <c r="P411" s="378"/>
      <c r="Q411" s="378"/>
      <c r="AF411" s="379"/>
      <c r="AG411" s="379"/>
    </row>
    <row r="412" spans="3:33" s="377" customFormat="1">
      <c r="C412" s="378"/>
      <c r="D412" s="378"/>
      <c r="F412" s="379"/>
      <c r="G412" s="379"/>
      <c r="H412" s="379"/>
      <c r="I412" s="380"/>
      <c r="J412" s="379"/>
      <c r="K412" s="379"/>
      <c r="L412" s="379"/>
      <c r="M412" s="381"/>
      <c r="N412" s="382"/>
      <c r="O412" s="378"/>
      <c r="P412" s="378"/>
      <c r="Q412" s="378"/>
      <c r="AF412" s="379"/>
      <c r="AG412" s="379"/>
    </row>
    <row r="413" spans="3:33" s="377" customFormat="1">
      <c r="C413" s="378"/>
      <c r="D413" s="378"/>
      <c r="F413" s="379"/>
      <c r="G413" s="379"/>
      <c r="H413" s="379"/>
      <c r="I413" s="380"/>
      <c r="J413" s="379"/>
      <c r="K413" s="379"/>
      <c r="L413" s="379"/>
      <c r="M413" s="381"/>
      <c r="N413" s="382"/>
      <c r="O413" s="378"/>
      <c r="P413" s="378"/>
      <c r="Q413" s="378"/>
      <c r="AF413" s="379"/>
      <c r="AG413" s="379"/>
    </row>
    <row r="414" spans="3:33" s="377" customFormat="1">
      <c r="C414" s="378"/>
      <c r="D414" s="378"/>
      <c r="F414" s="379"/>
      <c r="G414" s="379"/>
      <c r="H414" s="379"/>
      <c r="I414" s="380"/>
      <c r="J414" s="379"/>
      <c r="K414" s="379"/>
      <c r="L414" s="379"/>
      <c r="M414" s="381"/>
      <c r="N414" s="382"/>
      <c r="O414" s="378"/>
      <c r="P414" s="378"/>
      <c r="Q414" s="378"/>
      <c r="AF414" s="379"/>
      <c r="AG414" s="379"/>
    </row>
    <row r="415" spans="3:33" s="377" customFormat="1">
      <c r="C415" s="378"/>
      <c r="D415" s="378"/>
      <c r="F415" s="379"/>
      <c r="G415" s="379"/>
      <c r="H415" s="379"/>
      <c r="I415" s="380"/>
      <c r="J415" s="379"/>
      <c r="K415" s="379"/>
      <c r="L415" s="379"/>
      <c r="M415" s="381"/>
      <c r="N415" s="382"/>
      <c r="O415" s="378"/>
      <c r="P415" s="378"/>
      <c r="Q415" s="378"/>
      <c r="AF415" s="379"/>
      <c r="AG415" s="379"/>
    </row>
    <row r="416" spans="3:33" s="377" customFormat="1">
      <c r="C416" s="378"/>
      <c r="D416" s="378"/>
      <c r="F416" s="379"/>
      <c r="G416" s="379"/>
      <c r="H416" s="379"/>
      <c r="I416" s="380"/>
      <c r="J416" s="379"/>
      <c r="K416" s="379"/>
      <c r="L416" s="379"/>
      <c r="M416" s="381"/>
      <c r="N416" s="382"/>
      <c r="O416" s="378"/>
      <c r="P416" s="378"/>
      <c r="Q416" s="378"/>
      <c r="AF416" s="379"/>
      <c r="AG416" s="379"/>
    </row>
    <row r="417" spans="3:33" s="377" customFormat="1">
      <c r="C417" s="378"/>
      <c r="D417" s="378"/>
      <c r="F417" s="379"/>
      <c r="G417" s="379"/>
      <c r="H417" s="379"/>
      <c r="I417" s="380"/>
      <c r="J417" s="379"/>
      <c r="K417" s="379"/>
      <c r="L417" s="379"/>
      <c r="M417" s="381"/>
      <c r="N417" s="382"/>
      <c r="O417" s="378"/>
      <c r="P417" s="378"/>
      <c r="Q417" s="378"/>
      <c r="AF417" s="379"/>
      <c r="AG417" s="379"/>
    </row>
    <row r="418" spans="3:33" s="377" customFormat="1">
      <c r="C418" s="378"/>
      <c r="D418" s="378"/>
      <c r="F418" s="379"/>
      <c r="G418" s="379"/>
      <c r="H418" s="379"/>
      <c r="I418" s="380"/>
      <c r="J418" s="379"/>
      <c r="K418" s="379"/>
      <c r="L418" s="379"/>
      <c r="M418" s="381"/>
      <c r="N418" s="382"/>
      <c r="O418" s="378"/>
      <c r="P418" s="378"/>
      <c r="Q418" s="378"/>
      <c r="AF418" s="379"/>
      <c r="AG418" s="379"/>
    </row>
    <row r="419" spans="3:33" s="377" customFormat="1">
      <c r="C419" s="378"/>
      <c r="D419" s="378"/>
      <c r="F419" s="379"/>
      <c r="G419" s="379"/>
      <c r="H419" s="379"/>
      <c r="I419" s="380"/>
      <c r="J419" s="379"/>
      <c r="K419" s="379"/>
      <c r="L419" s="379"/>
      <c r="M419" s="381"/>
      <c r="N419" s="382"/>
      <c r="O419" s="378"/>
      <c r="P419" s="378"/>
      <c r="Q419" s="378"/>
      <c r="AF419" s="379"/>
      <c r="AG419" s="379"/>
    </row>
    <row r="420" spans="3:33" s="377" customFormat="1">
      <c r="C420" s="378"/>
      <c r="D420" s="378"/>
      <c r="F420" s="379"/>
      <c r="G420" s="379"/>
      <c r="H420" s="379"/>
      <c r="I420" s="380"/>
      <c r="J420" s="379"/>
      <c r="K420" s="379"/>
      <c r="L420" s="379"/>
      <c r="M420" s="381"/>
      <c r="N420" s="382"/>
      <c r="O420" s="378"/>
      <c r="P420" s="378"/>
      <c r="Q420" s="378"/>
      <c r="AF420" s="379"/>
      <c r="AG420" s="379"/>
    </row>
    <row r="421" spans="3:33" s="377" customFormat="1">
      <c r="C421" s="378"/>
      <c r="D421" s="378"/>
      <c r="F421" s="379"/>
      <c r="G421" s="379"/>
      <c r="H421" s="379"/>
      <c r="I421" s="380"/>
      <c r="J421" s="379"/>
      <c r="K421" s="379"/>
      <c r="L421" s="379"/>
      <c r="M421" s="381"/>
      <c r="N421" s="382"/>
      <c r="O421" s="378"/>
      <c r="P421" s="378"/>
      <c r="Q421" s="378"/>
      <c r="AF421" s="379"/>
      <c r="AG421" s="379"/>
    </row>
    <row r="422" spans="3:33" s="377" customFormat="1">
      <c r="C422" s="378"/>
      <c r="D422" s="378"/>
      <c r="F422" s="379"/>
      <c r="G422" s="379"/>
      <c r="H422" s="379"/>
      <c r="I422" s="380"/>
      <c r="J422" s="379"/>
      <c r="K422" s="379"/>
      <c r="L422" s="379"/>
      <c r="M422" s="381"/>
      <c r="N422" s="382"/>
      <c r="O422" s="378"/>
      <c r="P422" s="378"/>
      <c r="Q422" s="378"/>
      <c r="AF422" s="379"/>
      <c r="AG422" s="379"/>
    </row>
    <row r="423" spans="3:33" s="377" customFormat="1">
      <c r="C423" s="378"/>
      <c r="D423" s="378"/>
      <c r="F423" s="379"/>
      <c r="G423" s="379"/>
      <c r="H423" s="379"/>
      <c r="I423" s="380"/>
      <c r="J423" s="379"/>
      <c r="K423" s="379"/>
      <c r="L423" s="379"/>
      <c r="M423" s="381"/>
      <c r="N423" s="382"/>
      <c r="O423" s="378"/>
      <c r="P423" s="378"/>
      <c r="Q423" s="378"/>
      <c r="AF423" s="379"/>
      <c r="AG423" s="379"/>
    </row>
    <row r="424" spans="3:33" s="377" customFormat="1">
      <c r="C424" s="378"/>
      <c r="D424" s="378"/>
      <c r="F424" s="379"/>
      <c r="G424" s="379"/>
      <c r="H424" s="379"/>
      <c r="I424" s="380"/>
      <c r="J424" s="379"/>
      <c r="K424" s="379"/>
      <c r="L424" s="379"/>
      <c r="M424" s="381"/>
      <c r="N424" s="382"/>
      <c r="O424" s="378"/>
      <c r="P424" s="378"/>
      <c r="Q424" s="378"/>
      <c r="AF424" s="379"/>
      <c r="AG424" s="379"/>
    </row>
    <row r="425" spans="3:33" s="377" customFormat="1">
      <c r="C425" s="378"/>
      <c r="D425" s="378"/>
      <c r="F425" s="379"/>
      <c r="G425" s="379"/>
      <c r="H425" s="379"/>
      <c r="I425" s="380"/>
      <c r="J425" s="379"/>
      <c r="K425" s="379"/>
      <c r="L425" s="379"/>
      <c r="M425" s="381"/>
      <c r="N425" s="382"/>
      <c r="O425" s="378"/>
      <c r="P425" s="378"/>
      <c r="Q425" s="378"/>
      <c r="AF425" s="379"/>
      <c r="AG425" s="379"/>
    </row>
    <row r="426" spans="3:33" s="377" customFormat="1">
      <c r="C426" s="378"/>
      <c r="D426" s="378"/>
      <c r="F426" s="379"/>
      <c r="G426" s="379"/>
      <c r="H426" s="379"/>
      <c r="I426" s="380"/>
      <c r="J426" s="379"/>
      <c r="K426" s="379"/>
      <c r="L426" s="379"/>
      <c r="M426" s="381"/>
      <c r="N426" s="382"/>
      <c r="O426" s="378"/>
      <c r="P426" s="378"/>
      <c r="Q426" s="378"/>
      <c r="AF426" s="379"/>
      <c r="AG426" s="379"/>
    </row>
    <row r="427" spans="3:33" s="377" customFormat="1">
      <c r="C427" s="378"/>
      <c r="D427" s="378"/>
      <c r="F427" s="379"/>
      <c r="G427" s="379"/>
      <c r="H427" s="379"/>
      <c r="I427" s="380"/>
      <c r="J427" s="379"/>
      <c r="K427" s="379"/>
      <c r="L427" s="379"/>
      <c r="M427" s="381"/>
      <c r="N427" s="382"/>
      <c r="O427" s="378"/>
      <c r="P427" s="378"/>
      <c r="Q427" s="378"/>
      <c r="AF427" s="379"/>
      <c r="AG427" s="379"/>
    </row>
    <row r="428" spans="3:33" s="377" customFormat="1">
      <c r="C428" s="378"/>
      <c r="D428" s="378"/>
      <c r="F428" s="379"/>
      <c r="G428" s="379"/>
      <c r="H428" s="379"/>
      <c r="I428" s="380"/>
      <c r="J428" s="379"/>
      <c r="K428" s="379"/>
      <c r="L428" s="379"/>
      <c r="M428" s="381"/>
      <c r="N428" s="382"/>
      <c r="O428" s="378"/>
      <c r="P428" s="378"/>
      <c r="Q428" s="378"/>
      <c r="AF428" s="379"/>
      <c r="AG428" s="379"/>
    </row>
    <row r="429" spans="3:33" s="377" customFormat="1">
      <c r="C429" s="378"/>
      <c r="D429" s="378"/>
      <c r="F429" s="379"/>
      <c r="G429" s="379"/>
      <c r="H429" s="379"/>
      <c r="I429" s="380"/>
      <c r="J429" s="379"/>
      <c r="K429" s="379"/>
      <c r="L429" s="379"/>
      <c r="M429" s="381"/>
      <c r="N429" s="382"/>
      <c r="O429" s="378"/>
      <c r="P429" s="378"/>
      <c r="Q429" s="378"/>
      <c r="AF429" s="379"/>
      <c r="AG429" s="379"/>
    </row>
    <row r="430" spans="3:33" s="377" customFormat="1">
      <c r="C430" s="378"/>
      <c r="D430" s="378"/>
      <c r="F430" s="379"/>
      <c r="G430" s="379"/>
      <c r="H430" s="379"/>
      <c r="I430" s="380"/>
      <c r="J430" s="379"/>
      <c r="K430" s="379"/>
      <c r="L430" s="379"/>
      <c r="M430" s="381"/>
      <c r="N430" s="382"/>
      <c r="O430" s="378"/>
      <c r="P430" s="378"/>
      <c r="Q430" s="378"/>
      <c r="AF430" s="379"/>
      <c r="AG430" s="379"/>
    </row>
    <row r="431" spans="3:33" s="377" customFormat="1">
      <c r="C431" s="378"/>
      <c r="D431" s="378"/>
      <c r="F431" s="379"/>
      <c r="G431" s="379"/>
      <c r="H431" s="379"/>
      <c r="I431" s="380"/>
      <c r="J431" s="379"/>
      <c r="K431" s="379"/>
      <c r="L431" s="379"/>
      <c r="M431" s="381"/>
      <c r="N431" s="382"/>
      <c r="O431" s="378"/>
      <c r="P431" s="378"/>
      <c r="Q431" s="378"/>
      <c r="AF431" s="379"/>
      <c r="AG431" s="379"/>
    </row>
    <row r="432" spans="3:33" s="377" customFormat="1">
      <c r="C432" s="378"/>
      <c r="D432" s="378"/>
      <c r="F432" s="379"/>
      <c r="G432" s="379"/>
      <c r="H432" s="379"/>
      <c r="I432" s="380"/>
      <c r="J432" s="379"/>
      <c r="K432" s="379"/>
      <c r="L432" s="379"/>
      <c r="M432" s="381"/>
      <c r="N432" s="382"/>
      <c r="O432" s="378"/>
      <c r="P432" s="378"/>
      <c r="Q432" s="378"/>
      <c r="AF432" s="379"/>
      <c r="AG432" s="379"/>
    </row>
    <row r="433" spans="3:33" s="377" customFormat="1">
      <c r="C433" s="378"/>
      <c r="D433" s="378"/>
      <c r="F433" s="379"/>
      <c r="G433" s="379"/>
      <c r="H433" s="379"/>
      <c r="I433" s="380"/>
      <c r="J433" s="379"/>
      <c r="K433" s="379"/>
      <c r="L433" s="379"/>
      <c r="M433" s="381"/>
      <c r="N433" s="382"/>
      <c r="O433" s="378"/>
      <c r="P433" s="378"/>
      <c r="Q433" s="378"/>
      <c r="AF433" s="379"/>
      <c r="AG433" s="379"/>
    </row>
    <row r="434" spans="3:33" s="377" customFormat="1">
      <c r="C434" s="378"/>
      <c r="D434" s="378"/>
      <c r="F434" s="379"/>
      <c r="G434" s="379"/>
      <c r="H434" s="379"/>
      <c r="I434" s="380"/>
      <c r="J434" s="379"/>
      <c r="K434" s="379"/>
      <c r="L434" s="379"/>
      <c r="M434" s="381"/>
      <c r="N434" s="382"/>
      <c r="O434" s="378"/>
      <c r="P434" s="378"/>
      <c r="Q434" s="378"/>
      <c r="AF434" s="379"/>
      <c r="AG434" s="379"/>
    </row>
    <row r="435" spans="3:33" s="377" customFormat="1">
      <c r="C435" s="378"/>
      <c r="D435" s="378"/>
      <c r="F435" s="379"/>
      <c r="G435" s="379"/>
      <c r="H435" s="379"/>
      <c r="I435" s="380"/>
      <c r="J435" s="379"/>
      <c r="K435" s="379"/>
      <c r="L435" s="379"/>
      <c r="M435" s="381"/>
      <c r="N435" s="382"/>
      <c r="O435" s="378"/>
      <c r="P435" s="378"/>
      <c r="Q435" s="378"/>
      <c r="AF435" s="379"/>
      <c r="AG435" s="379"/>
    </row>
    <row r="436" spans="3:33" s="377" customFormat="1">
      <c r="C436" s="378"/>
      <c r="D436" s="378"/>
      <c r="F436" s="379"/>
      <c r="G436" s="379"/>
      <c r="H436" s="379"/>
      <c r="I436" s="380"/>
      <c r="J436" s="379"/>
      <c r="K436" s="379"/>
      <c r="L436" s="379"/>
      <c r="M436" s="381"/>
      <c r="N436" s="382"/>
      <c r="O436" s="378"/>
      <c r="P436" s="378"/>
      <c r="Q436" s="378"/>
      <c r="AF436" s="379"/>
      <c r="AG436" s="379"/>
    </row>
    <row r="437" spans="3:33" s="377" customFormat="1">
      <c r="C437" s="378"/>
      <c r="D437" s="378"/>
      <c r="F437" s="379"/>
      <c r="G437" s="379"/>
      <c r="H437" s="379"/>
      <c r="I437" s="380"/>
      <c r="J437" s="379"/>
      <c r="K437" s="379"/>
      <c r="L437" s="379"/>
      <c r="M437" s="381"/>
      <c r="N437" s="382"/>
      <c r="O437" s="378"/>
      <c r="P437" s="378"/>
      <c r="Q437" s="378"/>
      <c r="AF437" s="379"/>
      <c r="AG437" s="379"/>
    </row>
    <row r="438" spans="3:33" s="377" customFormat="1">
      <c r="C438" s="378"/>
      <c r="D438" s="378"/>
      <c r="F438" s="379"/>
      <c r="G438" s="379"/>
      <c r="H438" s="379"/>
      <c r="I438" s="380"/>
      <c r="J438" s="379"/>
      <c r="K438" s="379"/>
      <c r="L438" s="379"/>
      <c r="M438" s="381"/>
      <c r="N438" s="382"/>
      <c r="O438" s="378"/>
      <c r="P438" s="378"/>
      <c r="Q438" s="378"/>
      <c r="AF438" s="379"/>
      <c r="AG438" s="379"/>
    </row>
    <row r="439" spans="3:33" s="377" customFormat="1">
      <c r="C439" s="378"/>
      <c r="D439" s="378"/>
      <c r="F439" s="379"/>
      <c r="G439" s="379"/>
      <c r="H439" s="379"/>
      <c r="I439" s="380"/>
      <c r="J439" s="379"/>
      <c r="K439" s="379"/>
      <c r="L439" s="379"/>
      <c r="M439" s="381"/>
      <c r="N439" s="382"/>
      <c r="O439" s="378"/>
      <c r="P439" s="378"/>
      <c r="Q439" s="378"/>
      <c r="AF439" s="379"/>
      <c r="AG439" s="379"/>
    </row>
    <row r="440" spans="3:33" s="377" customFormat="1">
      <c r="C440" s="378"/>
      <c r="D440" s="378"/>
      <c r="F440" s="379"/>
      <c r="G440" s="379"/>
      <c r="H440" s="379"/>
      <c r="I440" s="380"/>
      <c r="J440" s="379"/>
      <c r="K440" s="379"/>
      <c r="L440" s="379"/>
      <c r="M440" s="381"/>
      <c r="N440" s="382"/>
      <c r="O440" s="378"/>
      <c r="P440" s="378"/>
      <c r="Q440" s="378"/>
      <c r="AF440" s="379"/>
      <c r="AG440" s="379"/>
    </row>
    <row r="441" spans="3:33" s="377" customFormat="1">
      <c r="C441" s="378"/>
      <c r="D441" s="378"/>
      <c r="F441" s="379"/>
      <c r="G441" s="379"/>
      <c r="H441" s="379"/>
      <c r="I441" s="380"/>
      <c r="J441" s="379"/>
      <c r="K441" s="379"/>
      <c r="L441" s="379"/>
      <c r="M441" s="381"/>
      <c r="N441" s="382"/>
      <c r="O441" s="378"/>
      <c r="P441" s="378"/>
      <c r="Q441" s="378"/>
      <c r="AF441" s="379"/>
      <c r="AG441" s="379"/>
    </row>
    <row r="442" spans="3:33" s="377" customFormat="1">
      <c r="C442" s="378"/>
      <c r="D442" s="378"/>
      <c r="F442" s="379"/>
      <c r="G442" s="379"/>
      <c r="H442" s="379"/>
      <c r="I442" s="380"/>
      <c r="J442" s="379"/>
      <c r="K442" s="379"/>
      <c r="L442" s="379"/>
      <c r="M442" s="381"/>
      <c r="N442" s="382"/>
      <c r="O442" s="378"/>
      <c r="P442" s="378"/>
      <c r="Q442" s="378"/>
      <c r="AF442" s="379"/>
      <c r="AG442" s="379"/>
    </row>
    <row r="443" spans="3:33" s="377" customFormat="1">
      <c r="C443" s="378"/>
      <c r="D443" s="378"/>
      <c r="F443" s="379"/>
      <c r="G443" s="379"/>
      <c r="H443" s="379"/>
      <c r="I443" s="380"/>
      <c r="J443" s="379"/>
      <c r="K443" s="379"/>
      <c r="L443" s="379"/>
      <c r="M443" s="381"/>
      <c r="N443" s="382"/>
      <c r="O443" s="378"/>
      <c r="P443" s="378"/>
      <c r="Q443" s="378"/>
      <c r="AF443" s="379"/>
      <c r="AG443" s="379"/>
    </row>
    <row r="444" spans="3:33" s="377" customFormat="1">
      <c r="C444" s="378"/>
      <c r="D444" s="378"/>
      <c r="F444" s="379"/>
      <c r="G444" s="379"/>
      <c r="H444" s="379"/>
      <c r="I444" s="380"/>
      <c r="J444" s="379"/>
      <c r="K444" s="379"/>
      <c r="L444" s="379"/>
      <c r="M444" s="381"/>
      <c r="N444" s="382"/>
      <c r="O444" s="378"/>
      <c r="P444" s="378"/>
      <c r="Q444" s="378"/>
      <c r="AF444" s="379"/>
      <c r="AG444" s="379"/>
    </row>
    <row r="445" spans="3:33" s="377" customFormat="1">
      <c r="C445" s="378"/>
      <c r="D445" s="378"/>
      <c r="F445" s="379"/>
      <c r="G445" s="379"/>
      <c r="H445" s="379"/>
      <c r="I445" s="380"/>
      <c r="J445" s="379"/>
      <c r="K445" s="379"/>
      <c r="L445" s="379"/>
      <c r="M445" s="381"/>
      <c r="N445" s="382"/>
      <c r="O445" s="378"/>
      <c r="P445" s="378"/>
      <c r="Q445" s="378"/>
      <c r="AF445" s="379"/>
      <c r="AG445" s="379"/>
    </row>
    <row r="446" spans="3:33" s="377" customFormat="1">
      <c r="C446" s="378"/>
      <c r="D446" s="378"/>
      <c r="F446" s="379"/>
      <c r="G446" s="379"/>
      <c r="H446" s="379"/>
      <c r="I446" s="380"/>
      <c r="J446" s="379"/>
      <c r="K446" s="379"/>
      <c r="L446" s="379"/>
      <c r="M446" s="381"/>
      <c r="N446" s="382"/>
      <c r="O446" s="378"/>
      <c r="P446" s="378"/>
      <c r="Q446" s="378"/>
      <c r="AF446" s="379"/>
      <c r="AG446" s="379"/>
    </row>
    <row r="447" spans="3:33" s="377" customFormat="1">
      <c r="C447" s="378"/>
      <c r="D447" s="378"/>
      <c r="F447" s="379"/>
      <c r="G447" s="379"/>
      <c r="H447" s="379"/>
      <c r="I447" s="380"/>
      <c r="J447" s="379"/>
      <c r="K447" s="379"/>
      <c r="L447" s="379"/>
      <c r="M447" s="381"/>
      <c r="N447" s="382"/>
      <c r="O447" s="378"/>
      <c r="P447" s="378"/>
      <c r="Q447" s="378"/>
      <c r="AF447" s="379"/>
      <c r="AG447" s="379"/>
    </row>
    <row r="448" spans="3:33" s="377" customFormat="1">
      <c r="C448" s="378"/>
      <c r="D448" s="378"/>
      <c r="F448" s="379"/>
      <c r="G448" s="379"/>
      <c r="H448" s="379"/>
      <c r="I448" s="380"/>
      <c r="J448" s="379"/>
      <c r="K448" s="379"/>
      <c r="L448" s="379"/>
      <c r="M448" s="381"/>
      <c r="N448" s="382"/>
      <c r="O448" s="378"/>
      <c r="P448" s="378"/>
      <c r="Q448" s="378"/>
      <c r="AF448" s="379"/>
      <c r="AG448" s="379"/>
    </row>
    <row r="449" spans="3:33" s="377" customFormat="1">
      <c r="C449" s="378"/>
      <c r="D449" s="378"/>
      <c r="F449" s="379"/>
      <c r="G449" s="379"/>
      <c r="H449" s="379"/>
      <c r="I449" s="380"/>
      <c r="J449" s="379"/>
      <c r="K449" s="379"/>
      <c r="L449" s="379"/>
      <c r="M449" s="381"/>
      <c r="N449" s="382"/>
      <c r="O449" s="378"/>
      <c r="P449" s="378"/>
      <c r="Q449" s="378"/>
      <c r="AF449" s="379"/>
      <c r="AG449" s="379"/>
    </row>
    <row r="450" spans="3:33" s="377" customFormat="1">
      <c r="C450" s="378"/>
      <c r="D450" s="378"/>
      <c r="F450" s="379"/>
      <c r="G450" s="379"/>
      <c r="H450" s="379"/>
      <c r="I450" s="380"/>
      <c r="J450" s="379"/>
      <c r="K450" s="379"/>
      <c r="L450" s="379"/>
      <c r="M450" s="381"/>
      <c r="N450" s="382"/>
      <c r="O450" s="378"/>
      <c r="P450" s="378"/>
      <c r="Q450" s="378"/>
      <c r="AF450" s="379"/>
      <c r="AG450" s="379"/>
    </row>
    <row r="451" spans="3:33" s="377" customFormat="1">
      <c r="C451" s="378"/>
      <c r="D451" s="378"/>
      <c r="F451" s="379"/>
      <c r="G451" s="379"/>
      <c r="H451" s="379"/>
      <c r="I451" s="380"/>
      <c r="J451" s="379"/>
      <c r="K451" s="379"/>
      <c r="L451" s="379"/>
      <c r="M451" s="381"/>
      <c r="N451" s="382"/>
      <c r="O451" s="378"/>
      <c r="P451" s="378"/>
      <c r="Q451" s="378"/>
      <c r="AF451" s="379"/>
      <c r="AG451" s="379"/>
    </row>
    <row r="452" spans="3:33" s="377" customFormat="1">
      <c r="C452" s="378"/>
      <c r="D452" s="378"/>
      <c r="F452" s="379"/>
      <c r="G452" s="379"/>
      <c r="H452" s="379"/>
      <c r="I452" s="380"/>
      <c r="J452" s="379"/>
      <c r="K452" s="379"/>
      <c r="L452" s="379"/>
      <c r="M452" s="381"/>
      <c r="N452" s="382"/>
      <c r="O452" s="378"/>
      <c r="P452" s="378"/>
      <c r="Q452" s="378"/>
      <c r="AF452" s="379"/>
      <c r="AG452" s="379"/>
    </row>
    <row r="453" spans="3:33" s="377" customFormat="1">
      <c r="C453" s="378"/>
      <c r="D453" s="378"/>
      <c r="F453" s="379"/>
      <c r="G453" s="379"/>
      <c r="H453" s="379"/>
      <c r="I453" s="380"/>
      <c r="J453" s="379"/>
      <c r="K453" s="379"/>
      <c r="L453" s="379"/>
      <c r="M453" s="381"/>
      <c r="N453" s="382"/>
      <c r="O453" s="378"/>
      <c r="P453" s="378"/>
      <c r="Q453" s="378"/>
      <c r="AF453" s="379"/>
      <c r="AG453" s="379"/>
    </row>
    <row r="454" spans="3:33" s="377" customFormat="1">
      <c r="C454" s="378"/>
      <c r="D454" s="378"/>
      <c r="F454" s="379"/>
      <c r="G454" s="379"/>
      <c r="H454" s="379"/>
      <c r="I454" s="380"/>
      <c r="J454" s="379"/>
      <c r="K454" s="379"/>
      <c r="L454" s="379"/>
      <c r="M454" s="381"/>
      <c r="N454" s="382"/>
      <c r="O454" s="378"/>
      <c r="P454" s="378"/>
      <c r="Q454" s="378"/>
      <c r="AF454" s="379"/>
      <c r="AG454" s="379"/>
    </row>
    <row r="455" spans="3:33" s="377" customFormat="1">
      <c r="C455" s="378"/>
      <c r="D455" s="378"/>
      <c r="F455" s="379"/>
      <c r="G455" s="379"/>
      <c r="H455" s="379"/>
      <c r="I455" s="380"/>
      <c r="J455" s="379"/>
      <c r="K455" s="379"/>
      <c r="L455" s="379"/>
      <c r="M455" s="381"/>
      <c r="N455" s="382"/>
      <c r="O455" s="378"/>
      <c r="P455" s="378"/>
      <c r="Q455" s="378"/>
      <c r="AF455" s="379"/>
      <c r="AG455" s="379"/>
    </row>
    <row r="456" spans="3:33" s="377" customFormat="1">
      <c r="C456" s="378"/>
      <c r="D456" s="378"/>
      <c r="F456" s="379"/>
      <c r="G456" s="379"/>
      <c r="H456" s="379"/>
      <c r="I456" s="380"/>
      <c r="J456" s="379"/>
      <c r="K456" s="379"/>
      <c r="L456" s="379"/>
      <c r="M456" s="381"/>
      <c r="N456" s="382"/>
      <c r="O456" s="378"/>
      <c r="P456" s="378"/>
      <c r="Q456" s="378"/>
      <c r="AF456" s="379"/>
      <c r="AG456" s="379"/>
    </row>
    <row r="457" spans="3:33" s="377" customFormat="1">
      <c r="C457" s="378"/>
      <c r="D457" s="378"/>
      <c r="F457" s="379"/>
      <c r="G457" s="379"/>
      <c r="H457" s="379"/>
      <c r="I457" s="380"/>
      <c r="J457" s="379"/>
      <c r="K457" s="379"/>
      <c r="L457" s="379"/>
      <c r="M457" s="381"/>
      <c r="N457" s="382"/>
      <c r="O457" s="378"/>
      <c r="P457" s="378"/>
      <c r="Q457" s="378"/>
      <c r="AF457" s="379"/>
      <c r="AG457" s="379"/>
    </row>
    <row r="458" spans="3:33" s="377" customFormat="1">
      <c r="C458" s="378"/>
      <c r="D458" s="378"/>
      <c r="F458" s="379"/>
      <c r="G458" s="379"/>
      <c r="H458" s="379"/>
      <c r="I458" s="380"/>
      <c r="J458" s="379"/>
      <c r="K458" s="379"/>
      <c r="L458" s="379"/>
      <c r="M458" s="381"/>
      <c r="N458" s="382"/>
      <c r="O458" s="378"/>
      <c r="P458" s="378"/>
      <c r="Q458" s="378"/>
      <c r="AF458" s="379"/>
      <c r="AG458" s="379"/>
    </row>
    <row r="459" spans="3:33" s="377" customFormat="1">
      <c r="C459" s="378"/>
      <c r="D459" s="378"/>
      <c r="F459" s="379"/>
      <c r="G459" s="379"/>
      <c r="H459" s="379"/>
      <c r="I459" s="380"/>
      <c r="J459" s="379"/>
      <c r="K459" s="379"/>
      <c r="L459" s="379"/>
      <c r="M459" s="381"/>
      <c r="N459" s="382"/>
      <c r="O459" s="378"/>
      <c r="P459" s="378"/>
      <c r="Q459" s="378"/>
      <c r="AF459" s="379"/>
      <c r="AG459" s="379"/>
    </row>
    <row r="460" spans="3:33" s="377" customFormat="1">
      <c r="C460" s="378"/>
      <c r="D460" s="378"/>
      <c r="F460" s="379"/>
      <c r="G460" s="379"/>
      <c r="H460" s="379"/>
      <c r="I460" s="380"/>
      <c r="J460" s="379"/>
      <c r="K460" s="379"/>
      <c r="L460" s="379"/>
      <c r="M460" s="381"/>
      <c r="N460" s="382"/>
      <c r="O460" s="378"/>
      <c r="P460" s="378"/>
      <c r="Q460" s="378"/>
      <c r="AF460" s="379"/>
      <c r="AG460" s="379"/>
    </row>
    <row r="461" spans="3:33" s="377" customFormat="1">
      <c r="C461" s="378"/>
      <c r="D461" s="378"/>
      <c r="F461" s="379"/>
      <c r="G461" s="379"/>
      <c r="H461" s="379"/>
      <c r="I461" s="380"/>
      <c r="J461" s="379"/>
      <c r="K461" s="379"/>
      <c r="L461" s="379"/>
      <c r="M461" s="381"/>
      <c r="N461" s="382"/>
      <c r="O461" s="378"/>
      <c r="P461" s="378"/>
      <c r="Q461" s="378"/>
      <c r="AF461" s="379"/>
      <c r="AG461" s="379"/>
    </row>
    <row r="462" spans="3:33" s="377" customFormat="1">
      <c r="C462" s="378"/>
      <c r="D462" s="378"/>
      <c r="F462" s="379"/>
      <c r="G462" s="379"/>
      <c r="H462" s="379"/>
      <c r="I462" s="380"/>
      <c r="J462" s="379"/>
      <c r="K462" s="379"/>
      <c r="L462" s="379"/>
      <c r="M462" s="381"/>
      <c r="N462" s="382"/>
      <c r="O462" s="378"/>
      <c r="P462" s="378"/>
      <c r="Q462" s="378"/>
      <c r="AF462" s="379"/>
      <c r="AG462" s="379"/>
    </row>
    <row r="463" spans="3:33" s="377" customFormat="1">
      <c r="C463" s="378"/>
      <c r="D463" s="378"/>
      <c r="F463" s="379"/>
      <c r="G463" s="379"/>
      <c r="H463" s="379"/>
      <c r="I463" s="380"/>
      <c r="J463" s="379"/>
      <c r="K463" s="379"/>
      <c r="L463" s="379"/>
      <c r="M463" s="381"/>
      <c r="N463" s="382"/>
      <c r="O463" s="378"/>
      <c r="P463" s="378"/>
      <c r="Q463" s="378"/>
      <c r="AF463" s="379"/>
      <c r="AG463" s="379"/>
    </row>
    <row r="464" spans="3:33" s="377" customFormat="1">
      <c r="C464" s="378"/>
      <c r="D464" s="378"/>
      <c r="F464" s="379"/>
      <c r="G464" s="379"/>
      <c r="H464" s="379"/>
      <c r="I464" s="380"/>
      <c r="J464" s="379"/>
      <c r="K464" s="379"/>
      <c r="L464" s="379"/>
      <c r="M464" s="381"/>
      <c r="N464" s="382"/>
      <c r="O464" s="378"/>
      <c r="P464" s="378"/>
      <c r="Q464" s="378"/>
      <c r="AF464" s="379"/>
      <c r="AG464" s="379"/>
    </row>
    <row r="465" spans="3:33" s="377" customFormat="1">
      <c r="C465" s="378"/>
      <c r="D465" s="378"/>
      <c r="F465" s="379"/>
      <c r="G465" s="379"/>
      <c r="H465" s="379"/>
      <c r="I465" s="380"/>
      <c r="J465" s="379"/>
      <c r="K465" s="379"/>
      <c r="L465" s="379"/>
      <c r="M465" s="381"/>
      <c r="N465" s="382"/>
      <c r="O465" s="378"/>
      <c r="P465" s="378"/>
      <c r="Q465" s="378"/>
      <c r="AF465" s="379"/>
      <c r="AG465" s="379"/>
    </row>
    <row r="466" spans="3:33" s="377" customFormat="1">
      <c r="C466" s="378"/>
      <c r="D466" s="378"/>
      <c r="F466" s="379"/>
      <c r="G466" s="379"/>
      <c r="H466" s="379"/>
      <c r="I466" s="380"/>
      <c r="J466" s="379"/>
      <c r="K466" s="379"/>
      <c r="L466" s="379"/>
      <c r="M466" s="381"/>
      <c r="N466" s="382"/>
      <c r="O466" s="378"/>
      <c r="P466" s="378"/>
      <c r="Q466" s="378"/>
      <c r="AF466" s="379"/>
      <c r="AG466" s="379"/>
    </row>
    <row r="467" spans="3:33" s="377" customFormat="1">
      <c r="C467" s="378"/>
      <c r="D467" s="378"/>
      <c r="F467" s="379"/>
      <c r="G467" s="379"/>
      <c r="H467" s="379"/>
      <c r="I467" s="380"/>
      <c r="J467" s="379"/>
      <c r="K467" s="379"/>
      <c r="L467" s="379"/>
      <c r="M467" s="381"/>
      <c r="N467" s="382"/>
      <c r="O467" s="378"/>
      <c r="P467" s="378"/>
      <c r="Q467" s="378"/>
      <c r="AF467" s="379"/>
      <c r="AG467" s="379"/>
    </row>
    <row r="468" spans="3:33" s="377" customFormat="1">
      <c r="C468" s="378"/>
      <c r="D468" s="378"/>
      <c r="F468" s="379"/>
      <c r="G468" s="379"/>
      <c r="H468" s="379"/>
      <c r="I468" s="380"/>
      <c r="J468" s="379"/>
      <c r="K468" s="379"/>
      <c r="L468" s="379"/>
      <c r="M468" s="381"/>
      <c r="N468" s="382"/>
      <c r="O468" s="378"/>
      <c r="P468" s="378"/>
      <c r="Q468" s="378"/>
      <c r="AF468" s="379"/>
      <c r="AG468" s="379"/>
    </row>
    <row r="469" spans="3:33" s="377" customFormat="1">
      <c r="C469" s="378"/>
      <c r="D469" s="378"/>
      <c r="F469" s="379"/>
      <c r="G469" s="379"/>
      <c r="H469" s="379"/>
      <c r="I469" s="380"/>
      <c r="J469" s="379"/>
      <c r="K469" s="379"/>
      <c r="L469" s="379"/>
      <c r="M469" s="381"/>
      <c r="N469" s="382"/>
      <c r="O469" s="378"/>
      <c r="P469" s="378"/>
      <c r="Q469" s="378"/>
      <c r="AF469" s="379"/>
      <c r="AG469" s="379"/>
    </row>
    <row r="470" spans="3:33" s="377" customFormat="1">
      <c r="C470" s="378"/>
      <c r="D470" s="378"/>
      <c r="F470" s="379"/>
      <c r="G470" s="379"/>
      <c r="H470" s="379"/>
      <c r="I470" s="380"/>
      <c r="J470" s="379"/>
      <c r="K470" s="379"/>
      <c r="L470" s="379"/>
      <c r="M470" s="381"/>
      <c r="N470" s="382"/>
      <c r="O470" s="378"/>
      <c r="P470" s="378"/>
      <c r="Q470" s="378"/>
      <c r="AF470" s="379"/>
      <c r="AG470" s="379"/>
    </row>
    <row r="471" spans="3:33" s="377" customFormat="1">
      <c r="C471" s="378"/>
      <c r="D471" s="378"/>
      <c r="F471" s="379"/>
      <c r="G471" s="379"/>
      <c r="H471" s="379"/>
      <c r="I471" s="380"/>
      <c r="J471" s="379"/>
      <c r="K471" s="379"/>
      <c r="L471" s="379"/>
      <c r="M471" s="381"/>
      <c r="N471" s="382"/>
      <c r="O471" s="378"/>
      <c r="P471" s="378"/>
      <c r="Q471" s="378"/>
      <c r="AF471" s="379"/>
      <c r="AG471" s="379"/>
    </row>
    <row r="472" spans="3:33" s="377" customFormat="1">
      <c r="C472" s="378"/>
      <c r="D472" s="378"/>
      <c r="F472" s="379"/>
      <c r="G472" s="379"/>
      <c r="H472" s="379"/>
      <c r="I472" s="380"/>
      <c r="J472" s="379"/>
      <c r="K472" s="379"/>
      <c r="L472" s="379"/>
      <c r="M472" s="381"/>
      <c r="N472" s="382"/>
      <c r="O472" s="378"/>
      <c r="P472" s="378"/>
      <c r="Q472" s="378"/>
      <c r="AF472" s="379"/>
      <c r="AG472" s="379"/>
    </row>
    <row r="473" spans="3:33" s="377" customFormat="1">
      <c r="C473" s="378"/>
      <c r="D473" s="378"/>
      <c r="F473" s="379"/>
      <c r="G473" s="379"/>
      <c r="H473" s="379"/>
      <c r="I473" s="380"/>
      <c r="J473" s="379"/>
      <c r="K473" s="379"/>
      <c r="L473" s="379"/>
      <c r="M473" s="381"/>
      <c r="N473" s="382"/>
      <c r="O473" s="378"/>
      <c r="P473" s="378"/>
      <c r="Q473" s="378"/>
      <c r="AF473" s="379"/>
      <c r="AG473" s="379"/>
    </row>
    <row r="474" spans="3:33" s="377" customFormat="1">
      <c r="C474" s="378"/>
      <c r="D474" s="378"/>
      <c r="F474" s="379"/>
      <c r="G474" s="379"/>
      <c r="H474" s="379"/>
      <c r="I474" s="380"/>
      <c r="J474" s="379"/>
      <c r="K474" s="379"/>
      <c r="L474" s="379"/>
      <c r="M474" s="381"/>
      <c r="N474" s="382"/>
      <c r="O474" s="378"/>
      <c r="P474" s="378"/>
      <c r="Q474" s="378"/>
      <c r="AF474" s="379"/>
      <c r="AG474" s="379"/>
    </row>
    <row r="475" spans="3:33" s="377" customFormat="1">
      <c r="C475" s="378"/>
      <c r="D475" s="378"/>
      <c r="F475" s="379"/>
      <c r="G475" s="379"/>
      <c r="H475" s="379"/>
      <c r="I475" s="380"/>
      <c r="J475" s="379"/>
      <c r="K475" s="379"/>
      <c r="L475" s="379"/>
      <c r="M475" s="381"/>
      <c r="N475" s="382"/>
      <c r="O475" s="378"/>
      <c r="P475" s="378"/>
      <c r="Q475" s="378"/>
      <c r="AF475" s="379"/>
      <c r="AG475" s="379"/>
    </row>
    <row r="476" spans="3:33" s="377" customFormat="1">
      <c r="C476" s="378"/>
      <c r="D476" s="378"/>
      <c r="F476" s="379"/>
      <c r="G476" s="379"/>
      <c r="H476" s="379"/>
      <c r="I476" s="380"/>
      <c r="J476" s="379"/>
      <c r="K476" s="379"/>
      <c r="L476" s="379"/>
      <c r="M476" s="381"/>
      <c r="N476" s="382"/>
      <c r="O476" s="378"/>
      <c r="P476" s="378"/>
      <c r="Q476" s="378"/>
      <c r="AF476" s="379"/>
      <c r="AG476" s="379"/>
    </row>
    <row r="477" spans="3:33" s="377" customFormat="1">
      <c r="C477" s="378"/>
      <c r="D477" s="378"/>
      <c r="F477" s="379"/>
      <c r="G477" s="379"/>
      <c r="H477" s="379"/>
      <c r="I477" s="380"/>
      <c r="J477" s="379"/>
      <c r="K477" s="379"/>
      <c r="L477" s="379"/>
      <c r="M477" s="381"/>
      <c r="N477" s="382"/>
      <c r="O477" s="378"/>
      <c r="P477" s="378"/>
      <c r="Q477" s="378"/>
      <c r="AF477" s="379"/>
      <c r="AG477" s="379"/>
    </row>
    <row r="478" spans="3:33" s="377" customFormat="1">
      <c r="C478" s="378"/>
      <c r="D478" s="378"/>
      <c r="F478" s="379"/>
      <c r="G478" s="379"/>
      <c r="H478" s="379"/>
      <c r="I478" s="380"/>
      <c r="J478" s="379"/>
      <c r="K478" s="379"/>
      <c r="L478" s="379"/>
      <c r="M478" s="381"/>
      <c r="N478" s="382"/>
      <c r="O478" s="378"/>
      <c r="P478" s="378"/>
      <c r="Q478" s="378"/>
      <c r="AF478" s="379"/>
      <c r="AG478" s="379"/>
    </row>
    <row r="479" spans="3:33" s="377" customFormat="1">
      <c r="C479" s="378"/>
      <c r="D479" s="378"/>
      <c r="F479" s="379"/>
      <c r="G479" s="379"/>
      <c r="H479" s="379"/>
      <c r="I479" s="380"/>
      <c r="J479" s="379"/>
      <c r="K479" s="379"/>
      <c r="L479" s="379"/>
      <c r="M479" s="381"/>
      <c r="N479" s="382"/>
      <c r="O479" s="378"/>
      <c r="P479" s="378"/>
      <c r="Q479" s="378"/>
      <c r="AF479" s="379"/>
      <c r="AG479" s="379"/>
    </row>
    <row r="480" spans="3:33" s="377" customFormat="1">
      <c r="C480" s="378"/>
      <c r="D480" s="378"/>
      <c r="F480" s="379"/>
      <c r="G480" s="379"/>
      <c r="H480" s="379"/>
      <c r="I480" s="380"/>
      <c r="J480" s="379"/>
      <c r="K480" s="379"/>
      <c r="L480" s="379"/>
      <c r="M480" s="381"/>
      <c r="N480" s="382"/>
      <c r="O480" s="378"/>
      <c r="P480" s="378"/>
      <c r="Q480" s="378"/>
      <c r="AF480" s="379"/>
      <c r="AG480" s="379"/>
    </row>
    <row r="481" spans="3:33" s="377" customFormat="1">
      <c r="C481" s="378"/>
      <c r="D481" s="378"/>
      <c r="F481" s="379"/>
      <c r="G481" s="379"/>
      <c r="H481" s="379"/>
      <c r="I481" s="380"/>
      <c r="J481" s="379"/>
      <c r="K481" s="379"/>
      <c r="L481" s="379"/>
      <c r="M481" s="381"/>
      <c r="N481" s="382"/>
      <c r="O481" s="378"/>
      <c r="P481" s="378"/>
      <c r="Q481" s="378"/>
      <c r="AF481" s="379"/>
      <c r="AG481" s="379"/>
    </row>
    <row r="482" spans="3:33" s="377" customFormat="1">
      <c r="C482" s="378"/>
      <c r="D482" s="378"/>
      <c r="F482" s="379"/>
      <c r="G482" s="379"/>
      <c r="H482" s="379"/>
      <c r="I482" s="380"/>
      <c r="J482" s="379"/>
      <c r="K482" s="379"/>
      <c r="L482" s="379"/>
      <c r="M482" s="381"/>
      <c r="N482" s="382"/>
      <c r="O482" s="378"/>
      <c r="P482" s="378"/>
      <c r="Q482" s="378"/>
      <c r="AF482" s="379"/>
      <c r="AG482" s="379"/>
    </row>
    <row r="483" spans="3:33" s="377" customFormat="1">
      <c r="C483" s="378"/>
      <c r="D483" s="378"/>
      <c r="F483" s="379"/>
      <c r="G483" s="379"/>
      <c r="H483" s="379"/>
      <c r="I483" s="380"/>
      <c r="J483" s="379"/>
      <c r="K483" s="379"/>
      <c r="L483" s="379"/>
      <c r="M483" s="381"/>
      <c r="N483" s="382"/>
      <c r="O483" s="378"/>
      <c r="P483" s="378"/>
      <c r="Q483" s="378"/>
      <c r="AF483" s="379"/>
      <c r="AG483" s="379"/>
    </row>
    <row r="484" spans="3:33" s="377" customFormat="1">
      <c r="C484" s="378"/>
      <c r="D484" s="378"/>
      <c r="F484" s="379"/>
      <c r="G484" s="379"/>
      <c r="H484" s="379"/>
      <c r="I484" s="380"/>
      <c r="J484" s="379"/>
      <c r="K484" s="379"/>
      <c r="L484" s="379"/>
      <c r="M484" s="381"/>
      <c r="N484" s="382"/>
      <c r="O484" s="378"/>
      <c r="P484" s="378"/>
      <c r="Q484" s="378"/>
      <c r="AF484" s="379"/>
      <c r="AG484" s="379"/>
    </row>
    <row r="485" spans="3:33" s="377" customFormat="1">
      <c r="C485" s="378"/>
      <c r="D485" s="378"/>
      <c r="F485" s="379"/>
      <c r="G485" s="379"/>
      <c r="H485" s="379"/>
      <c r="I485" s="380"/>
      <c r="J485" s="379"/>
      <c r="K485" s="379"/>
      <c r="L485" s="379"/>
      <c r="M485" s="381"/>
      <c r="N485" s="382"/>
      <c r="O485" s="378"/>
      <c r="P485" s="378"/>
      <c r="Q485" s="378"/>
      <c r="AF485" s="379"/>
      <c r="AG485" s="379"/>
    </row>
    <row r="486" spans="3:33" s="377" customFormat="1">
      <c r="C486" s="378"/>
      <c r="D486" s="378"/>
      <c r="F486" s="379"/>
      <c r="G486" s="379"/>
      <c r="H486" s="379"/>
      <c r="I486" s="380"/>
      <c r="J486" s="379"/>
      <c r="K486" s="379"/>
      <c r="L486" s="379"/>
      <c r="M486" s="381"/>
      <c r="N486" s="382"/>
      <c r="O486" s="378"/>
      <c r="P486" s="378"/>
      <c r="Q486" s="378"/>
      <c r="AF486" s="379"/>
      <c r="AG486" s="379"/>
    </row>
    <row r="487" spans="3:33" s="377" customFormat="1">
      <c r="C487" s="378"/>
      <c r="D487" s="378"/>
      <c r="F487" s="379"/>
      <c r="G487" s="379"/>
      <c r="H487" s="379"/>
      <c r="I487" s="380"/>
      <c r="J487" s="379"/>
      <c r="K487" s="379"/>
      <c r="L487" s="379"/>
      <c r="M487" s="381"/>
      <c r="N487" s="382"/>
      <c r="O487" s="378"/>
      <c r="P487" s="378"/>
      <c r="Q487" s="378"/>
      <c r="AF487" s="379"/>
      <c r="AG487" s="379"/>
    </row>
    <row r="488" spans="3:33" s="377" customFormat="1">
      <c r="C488" s="378"/>
      <c r="D488" s="378"/>
      <c r="F488" s="379"/>
      <c r="G488" s="379"/>
      <c r="H488" s="379"/>
      <c r="I488" s="380"/>
      <c r="J488" s="379"/>
      <c r="K488" s="379"/>
      <c r="L488" s="379"/>
      <c r="M488" s="381"/>
      <c r="N488" s="382"/>
      <c r="O488" s="378"/>
      <c r="P488" s="378"/>
      <c r="Q488" s="378"/>
      <c r="AF488" s="379"/>
      <c r="AG488" s="379"/>
    </row>
    <row r="489" spans="3:33" s="377" customFormat="1">
      <c r="C489" s="378"/>
      <c r="D489" s="378"/>
      <c r="F489" s="379"/>
      <c r="G489" s="379"/>
      <c r="H489" s="379"/>
      <c r="I489" s="380"/>
      <c r="J489" s="379"/>
      <c r="K489" s="379"/>
      <c r="L489" s="379"/>
      <c r="M489" s="381"/>
      <c r="N489" s="382"/>
      <c r="O489" s="378"/>
      <c r="P489" s="378"/>
      <c r="Q489" s="378"/>
      <c r="AF489" s="379"/>
      <c r="AG489" s="379"/>
    </row>
    <row r="490" spans="3:33" s="377" customFormat="1">
      <c r="C490" s="378"/>
      <c r="D490" s="378"/>
      <c r="F490" s="379"/>
      <c r="G490" s="379"/>
      <c r="H490" s="379"/>
      <c r="I490" s="380"/>
      <c r="J490" s="379"/>
      <c r="K490" s="379"/>
      <c r="L490" s="379"/>
      <c r="M490" s="381"/>
      <c r="N490" s="382"/>
      <c r="O490" s="378"/>
      <c r="P490" s="378"/>
      <c r="Q490" s="378"/>
      <c r="AF490" s="379"/>
      <c r="AG490" s="379"/>
    </row>
    <row r="491" spans="3:33" s="377" customFormat="1">
      <c r="C491" s="378"/>
      <c r="D491" s="378"/>
      <c r="F491" s="379"/>
      <c r="G491" s="379"/>
      <c r="H491" s="379"/>
      <c r="I491" s="380"/>
      <c r="J491" s="379"/>
      <c r="K491" s="379"/>
      <c r="L491" s="379"/>
      <c r="M491" s="381"/>
      <c r="N491" s="382"/>
      <c r="O491" s="378"/>
      <c r="P491" s="378"/>
      <c r="Q491" s="378"/>
      <c r="AF491" s="379"/>
      <c r="AG491" s="379"/>
    </row>
    <row r="492" spans="3:33" s="377" customFormat="1">
      <c r="C492" s="378"/>
      <c r="D492" s="378"/>
      <c r="F492" s="379"/>
      <c r="G492" s="379"/>
      <c r="H492" s="379"/>
      <c r="I492" s="380"/>
      <c r="J492" s="379"/>
      <c r="K492" s="379"/>
      <c r="L492" s="379"/>
      <c r="M492" s="381"/>
      <c r="N492" s="382"/>
      <c r="O492" s="378"/>
      <c r="P492" s="378"/>
      <c r="Q492" s="378"/>
      <c r="AF492" s="379"/>
      <c r="AG492" s="379"/>
    </row>
    <row r="493" spans="3:33" s="377" customFormat="1">
      <c r="C493" s="378"/>
      <c r="D493" s="378"/>
      <c r="F493" s="379"/>
      <c r="G493" s="379"/>
      <c r="H493" s="379"/>
      <c r="I493" s="380"/>
      <c r="J493" s="379"/>
      <c r="K493" s="379"/>
      <c r="L493" s="379"/>
      <c r="M493" s="381"/>
      <c r="N493" s="382"/>
      <c r="O493" s="378"/>
      <c r="P493" s="378"/>
      <c r="Q493" s="378"/>
      <c r="AF493" s="379"/>
      <c r="AG493" s="379"/>
    </row>
    <row r="494" spans="3:33" s="377" customFormat="1">
      <c r="C494" s="378"/>
      <c r="D494" s="378"/>
      <c r="F494" s="379"/>
      <c r="G494" s="379"/>
      <c r="H494" s="379"/>
      <c r="I494" s="380"/>
      <c r="J494" s="379"/>
      <c r="K494" s="379"/>
      <c r="L494" s="379"/>
      <c r="M494" s="381"/>
      <c r="N494" s="382"/>
      <c r="O494" s="378"/>
      <c r="P494" s="378"/>
      <c r="Q494" s="378"/>
      <c r="AF494" s="379"/>
      <c r="AG494" s="379"/>
    </row>
    <row r="495" spans="3:33" s="377" customFormat="1">
      <c r="C495" s="378"/>
      <c r="D495" s="378"/>
      <c r="F495" s="379"/>
      <c r="G495" s="379"/>
      <c r="H495" s="379"/>
      <c r="I495" s="380"/>
      <c r="J495" s="379"/>
      <c r="K495" s="379"/>
      <c r="L495" s="379"/>
      <c r="M495" s="381"/>
      <c r="N495" s="382"/>
      <c r="O495" s="378"/>
      <c r="P495" s="378"/>
      <c r="Q495" s="378"/>
      <c r="AF495" s="379"/>
      <c r="AG495" s="379"/>
    </row>
    <row r="496" spans="3:33" s="377" customFormat="1">
      <c r="C496" s="378"/>
      <c r="D496" s="378"/>
      <c r="F496" s="379"/>
      <c r="G496" s="379"/>
      <c r="H496" s="379"/>
      <c r="I496" s="380"/>
      <c r="J496" s="379"/>
      <c r="K496" s="379"/>
      <c r="L496" s="379"/>
      <c r="M496" s="381"/>
      <c r="N496" s="382"/>
      <c r="O496" s="378"/>
      <c r="P496" s="378"/>
      <c r="Q496" s="378"/>
      <c r="AF496" s="379"/>
      <c r="AG496" s="379"/>
    </row>
    <row r="497" spans="3:33" s="377" customFormat="1">
      <c r="C497" s="378"/>
      <c r="D497" s="378"/>
      <c r="F497" s="379"/>
      <c r="G497" s="379"/>
      <c r="H497" s="379"/>
      <c r="I497" s="380"/>
      <c r="J497" s="379"/>
      <c r="K497" s="379"/>
      <c r="L497" s="379"/>
      <c r="M497" s="381"/>
      <c r="N497" s="382"/>
      <c r="O497" s="378"/>
      <c r="P497" s="378"/>
      <c r="Q497" s="378"/>
      <c r="AF497" s="379"/>
      <c r="AG497" s="379"/>
    </row>
    <row r="498" spans="3:33" s="377" customFormat="1">
      <c r="C498" s="378"/>
      <c r="D498" s="378"/>
      <c r="F498" s="379"/>
      <c r="G498" s="379"/>
      <c r="H498" s="379"/>
      <c r="I498" s="380"/>
      <c r="J498" s="379"/>
      <c r="K498" s="379"/>
      <c r="L498" s="379"/>
      <c r="M498" s="381"/>
      <c r="N498" s="382"/>
      <c r="O498" s="378"/>
      <c r="P498" s="378"/>
      <c r="Q498" s="378"/>
      <c r="AF498" s="379"/>
      <c r="AG498" s="379"/>
    </row>
    <row r="499" spans="3:33" s="377" customFormat="1">
      <c r="C499" s="378"/>
      <c r="D499" s="378"/>
      <c r="F499" s="379"/>
      <c r="G499" s="379"/>
      <c r="H499" s="379"/>
      <c r="I499" s="380"/>
      <c r="J499" s="379"/>
      <c r="K499" s="379"/>
      <c r="L499" s="379"/>
      <c r="M499" s="381"/>
      <c r="N499" s="382"/>
      <c r="O499" s="378"/>
      <c r="P499" s="378"/>
      <c r="Q499" s="378"/>
      <c r="AF499" s="379"/>
      <c r="AG499" s="379"/>
    </row>
    <row r="500" spans="3:33" s="377" customFormat="1">
      <c r="C500" s="378"/>
      <c r="D500" s="378"/>
      <c r="F500" s="379"/>
      <c r="G500" s="379"/>
      <c r="H500" s="379"/>
      <c r="I500" s="380"/>
      <c r="J500" s="379"/>
      <c r="K500" s="379"/>
      <c r="L500" s="379"/>
      <c r="M500" s="381"/>
      <c r="N500" s="382"/>
      <c r="O500" s="378"/>
      <c r="P500" s="378"/>
      <c r="Q500" s="378"/>
      <c r="AF500" s="379"/>
      <c r="AG500" s="379"/>
    </row>
    <row r="501" spans="3:33" s="377" customFormat="1">
      <c r="C501" s="378"/>
      <c r="D501" s="378"/>
      <c r="F501" s="379"/>
      <c r="G501" s="379"/>
      <c r="H501" s="379"/>
      <c r="I501" s="380"/>
      <c r="J501" s="379"/>
      <c r="K501" s="379"/>
      <c r="L501" s="379"/>
      <c r="M501" s="381"/>
      <c r="N501" s="382"/>
      <c r="O501" s="378"/>
      <c r="P501" s="378"/>
      <c r="Q501" s="378"/>
      <c r="AF501" s="379"/>
      <c r="AG501" s="379"/>
    </row>
    <row r="502" spans="3:33" s="377" customFormat="1">
      <c r="C502" s="378"/>
      <c r="D502" s="378"/>
      <c r="F502" s="379"/>
      <c r="G502" s="379"/>
      <c r="H502" s="379"/>
      <c r="I502" s="380"/>
      <c r="J502" s="379"/>
      <c r="K502" s="379"/>
      <c r="L502" s="379"/>
      <c r="M502" s="381"/>
      <c r="N502" s="382"/>
      <c r="O502" s="378"/>
      <c r="P502" s="378"/>
      <c r="Q502" s="378"/>
      <c r="AF502" s="379"/>
      <c r="AG502" s="379"/>
    </row>
    <row r="503" spans="3:33" s="377" customFormat="1">
      <c r="C503" s="378"/>
      <c r="D503" s="378"/>
      <c r="F503" s="379"/>
      <c r="G503" s="379"/>
      <c r="H503" s="379"/>
      <c r="I503" s="380"/>
      <c r="J503" s="379"/>
      <c r="K503" s="379"/>
      <c r="L503" s="379"/>
      <c r="M503" s="381"/>
      <c r="N503" s="382"/>
      <c r="O503" s="378"/>
      <c r="P503" s="378"/>
      <c r="Q503" s="378"/>
      <c r="AF503" s="379"/>
      <c r="AG503" s="379"/>
    </row>
    <row r="504" spans="3:33" s="377" customFormat="1">
      <c r="C504" s="378"/>
      <c r="D504" s="378"/>
      <c r="F504" s="379"/>
      <c r="G504" s="379"/>
      <c r="H504" s="379"/>
      <c r="I504" s="380"/>
      <c r="J504" s="379"/>
      <c r="K504" s="379"/>
      <c r="L504" s="379"/>
      <c r="M504" s="381"/>
      <c r="N504" s="382"/>
      <c r="O504" s="378"/>
      <c r="P504" s="378"/>
      <c r="Q504" s="378"/>
      <c r="AF504" s="379"/>
      <c r="AG504" s="379"/>
    </row>
    <row r="505" spans="3:33" s="377" customFormat="1">
      <c r="C505" s="378"/>
      <c r="D505" s="378"/>
      <c r="F505" s="379"/>
      <c r="G505" s="379"/>
      <c r="H505" s="379"/>
      <c r="I505" s="380"/>
      <c r="J505" s="379"/>
      <c r="K505" s="379"/>
      <c r="L505" s="379"/>
      <c r="M505" s="381"/>
      <c r="N505" s="382"/>
      <c r="O505" s="378"/>
      <c r="P505" s="378"/>
      <c r="Q505" s="378"/>
      <c r="AF505" s="379"/>
      <c r="AG505" s="379"/>
    </row>
    <row r="506" spans="3:33" s="377" customFormat="1">
      <c r="C506" s="378"/>
      <c r="D506" s="378"/>
      <c r="F506" s="379"/>
      <c r="G506" s="379"/>
      <c r="H506" s="379"/>
      <c r="I506" s="380"/>
      <c r="J506" s="379"/>
      <c r="K506" s="379"/>
      <c r="L506" s="379"/>
      <c r="M506" s="381"/>
      <c r="N506" s="382"/>
      <c r="O506" s="378"/>
      <c r="P506" s="378"/>
      <c r="Q506" s="378"/>
      <c r="AF506" s="379"/>
      <c r="AG506" s="379"/>
    </row>
    <row r="507" spans="3:33" s="377" customFormat="1">
      <c r="C507" s="378"/>
      <c r="D507" s="378"/>
      <c r="F507" s="379"/>
      <c r="G507" s="379"/>
      <c r="H507" s="379"/>
      <c r="I507" s="380"/>
      <c r="J507" s="379"/>
      <c r="K507" s="379"/>
      <c r="L507" s="379"/>
      <c r="M507" s="381"/>
      <c r="N507" s="382"/>
      <c r="O507" s="378"/>
      <c r="P507" s="378"/>
      <c r="Q507" s="378"/>
      <c r="AF507" s="379"/>
      <c r="AG507" s="379"/>
    </row>
    <row r="508" spans="3:33" s="377" customFormat="1">
      <c r="C508" s="378"/>
      <c r="D508" s="378"/>
      <c r="F508" s="379"/>
      <c r="G508" s="379"/>
      <c r="H508" s="379"/>
      <c r="I508" s="380"/>
      <c r="J508" s="379"/>
      <c r="K508" s="379"/>
      <c r="L508" s="379"/>
      <c r="M508" s="381"/>
      <c r="N508" s="382"/>
      <c r="O508" s="378"/>
      <c r="P508" s="378"/>
      <c r="Q508" s="378"/>
      <c r="AF508" s="379"/>
      <c r="AG508" s="379"/>
    </row>
    <row r="509" spans="3:33" s="377" customFormat="1">
      <c r="C509" s="378"/>
      <c r="D509" s="378"/>
      <c r="F509" s="379"/>
      <c r="G509" s="379"/>
      <c r="H509" s="379"/>
      <c r="I509" s="380"/>
      <c r="J509" s="379"/>
      <c r="K509" s="379"/>
      <c r="L509" s="379"/>
      <c r="M509" s="381"/>
      <c r="N509" s="382"/>
      <c r="O509" s="378"/>
      <c r="P509" s="378"/>
      <c r="Q509" s="378"/>
      <c r="AF509" s="379"/>
      <c r="AG509" s="379"/>
    </row>
    <row r="510" spans="3:33" s="377" customFormat="1">
      <c r="C510" s="378"/>
      <c r="D510" s="378"/>
      <c r="F510" s="379"/>
      <c r="G510" s="379"/>
      <c r="H510" s="379"/>
      <c r="I510" s="380"/>
      <c r="J510" s="379"/>
      <c r="K510" s="379"/>
      <c r="L510" s="379"/>
      <c r="M510" s="381"/>
      <c r="N510" s="382"/>
      <c r="O510" s="378"/>
      <c r="P510" s="378"/>
      <c r="Q510" s="378"/>
      <c r="AF510" s="379"/>
      <c r="AG510" s="379"/>
    </row>
    <row r="511" spans="3:33" s="377" customFormat="1">
      <c r="C511" s="378"/>
      <c r="D511" s="378"/>
      <c r="F511" s="379"/>
      <c r="G511" s="379"/>
      <c r="H511" s="379"/>
      <c r="I511" s="380"/>
      <c r="J511" s="379"/>
      <c r="K511" s="379"/>
      <c r="L511" s="379"/>
      <c r="M511" s="381"/>
      <c r="N511" s="382"/>
      <c r="O511" s="378"/>
      <c r="P511" s="378"/>
      <c r="Q511" s="378"/>
      <c r="AF511" s="379"/>
      <c r="AG511" s="379"/>
    </row>
    <row r="512" spans="3:33" s="377" customFormat="1">
      <c r="C512" s="378"/>
      <c r="D512" s="378"/>
      <c r="F512" s="379"/>
      <c r="G512" s="379"/>
      <c r="H512" s="379"/>
      <c r="I512" s="380"/>
      <c r="J512" s="379"/>
      <c r="K512" s="379"/>
      <c r="L512" s="379"/>
      <c r="M512" s="381"/>
      <c r="N512" s="382"/>
      <c r="O512" s="378"/>
      <c r="P512" s="378"/>
      <c r="Q512" s="378"/>
      <c r="AF512" s="379"/>
      <c r="AG512" s="379"/>
    </row>
    <row r="513" spans="3:33" s="377" customFormat="1">
      <c r="C513" s="378"/>
      <c r="D513" s="378"/>
      <c r="F513" s="379"/>
      <c r="G513" s="379"/>
      <c r="H513" s="379"/>
      <c r="I513" s="380"/>
      <c r="J513" s="379"/>
      <c r="K513" s="379"/>
      <c r="L513" s="379"/>
      <c r="M513" s="381"/>
      <c r="N513" s="382"/>
      <c r="O513" s="378"/>
      <c r="P513" s="378"/>
      <c r="Q513" s="378"/>
      <c r="AF513" s="379"/>
      <c r="AG513" s="379"/>
    </row>
    <row r="514" spans="3:33" s="377" customFormat="1">
      <c r="C514" s="378"/>
      <c r="D514" s="378"/>
      <c r="F514" s="379"/>
      <c r="G514" s="379"/>
      <c r="H514" s="379"/>
      <c r="I514" s="380"/>
      <c r="J514" s="379"/>
      <c r="K514" s="379"/>
      <c r="L514" s="379"/>
      <c r="M514" s="381"/>
      <c r="N514" s="382"/>
      <c r="O514" s="378"/>
      <c r="P514" s="378"/>
      <c r="Q514" s="378"/>
      <c r="AF514" s="379"/>
      <c r="AG514" s="379"/>
    </row>
    <row r="515" spans="3:33" s="377" customFormat="1">
      <c r="C515" s="378"/>
      <c r="D515" s="378"/>
      <c r="F515" s="379"/>
      <c r="G515" s="379"/>
      <c r="H515" s="379"/>
      <c r="I515" s="380"/>
      <c r="J515" s="379"/>
      <c r="K515" s="379"/>
      <c r="L515" s="379"/>
      <c r="M515" s="381"/>
      <c r="N515" s="382"/>
      <c r="O515" s="378"/>
      <c r="P515" s="378"/>
      <c r="Q515" s="378"/>
      <c r="AF515" s="379"/>
      <c r="AG515" s="379"/>
    </row>
    <row r="516" spans="3:33" s="377" customFormat="1">
      <c r="C516" s="378"/>
      <c r="D516" s="378"/>
      <c r="F516" s="379"/>
      <c r="G516" s="379"/>
      <c r="H516" s="379"/>
      <c r="I516" s="380"/>
      <c r="J516" s="379"/>
      <c r="K516" s="379"/>
      <c r="L516" s="379"/>
      <c r="M516" s="381"/>
      <c r="N516" s="382"/>
      <c r="O516" s="378"/>
      <c r="P516" s="378"/>
      <c r="Q516" s="378"/>
      <c r="AF516" s="379"/>
      <c r="AG516" s="379"/>
    </row>
    <row r="517" spans="3:33" s="377" customFormat="1">
      <c r="C517" s="378"/>
      <c r="D517" s="378"/>
      <c r="F517" s="379"/>
      <c r="G517" s="379"/>
      <c r="H517" s="379"/>
      <c r="I517" s="380"/>
      <c r="J517" s="379"/>
      <c r="K517" s="379"/>
      <c r="L517" s="379"/>
      <c r="M517" s="381"/>
      <c r="N517" s="382"/>
      <c r="O517" s="378"/>
      <c r="P517" s="378"/>
      <c r="Q517" s="378"/>
      <c r="AF517" s="379"/>
      <c r="AG517" s="379"/>
    </row>
    <row r="518" spans="3:33" s="377" customFormat="1">
      <c r="C518" s="378"/>
      <c r="D518" s="378"/>
      <c r="F518" s="379"/>
      <c r="G518" s="379"/>
      <c r="H518" s="379"/>
      <c r="I518" s="380"/>
      <c r="J518" s="379"/>
      <c r="K518" s="379"/>
      <c r="L518" s="379"/>
      <c r="M518" s="381"/>
      <c r="N518" s="382"/>
      <c r="O518" s="378"/>
      <c r="P518" s="378"/>
      <c r="Q518" s="378"/>
      <c r="AF518" s="379"/>
      <c r="AG518" s="379"/>
    </row>
    <row r="519" spans="3:33" s="377" customFormat="1">
      <c r="C519" s="378"/>
      <c r="D519" s="378"/>
      <c r="F519" s="379"/>
      <c r="G519" s="379"/>
      <c r="H519" s="379"/>
      <c r="I519" s="380"/>
      <c r="J519" s="379"/>
      <c r="K519" s="379"/>
      <c r="L519" s="379"/>
      <c r="M519" s="381"/>
      <c r="N519" s="382"/>
      <c r="O519" s="378"/>
      <c r="P519" s="378"/>
      <c r="Q519" s="378"/>
      <c r="AF519" s="379"/>
      <c r="AG519" s="379"/>
    </row>
    <row r="520" spans="3:33" s="377" customFormat="1">
      <c r="C520" s="378"/>
      <c r="D520" s="378"/>
      <c r="F520" s="379"/>
      <c r="G520" s="379"/>
      <c r="H520" s="379"/>
      <c r="I520" s="380"/>
      <c r="J520" s="379"/>
      <c r="K520" s="379"/>
      <c r="L520" s="379"/>
      <c r="M520" s="381"/>
      <c r="N520" s="382"/>
      <c r="O520" s="378"/>
      <c r="P520" s="378"/>
      <c r="Q520" s="378"/>
      <c r="AF520" s="379"/>
      <c r="AG520" s="379"/>
    </row>
    <row r="521" spans="3:33" s="377" customFormat="1">
      <c r="C521" s="378"/>
      <c r="D521" s="378"/>
      <c r="F521" s="379"/>
      <c r="G521" s="379"/>
      <c r="H521" s="379"/>
      <c r="I521" s="380"/>
      <c r="J521" s="379"/>
      <c r="K521" s="379"/>
      <c r="L521" s="379"/>
      <c r="M521" s="381"/>
      <c r="N521" s="382"/>
      <c r="O521" s="378"/>
      <c r="P521" s="378"/>
      <c r="Q521" s="378"/>
      <c r="AF521" s="379"/>
      <c r="AG521" s="379"/>
    </row>
    <row r="522" spans="3:33" s="377" customFormat="1">
      <c r="C522" s="378"/>
      <c r="D522" s="378"/>
      <c r="F522" s="379"/>
      <c r="G522" s="379"/>
      <c r="H522" s="379"/>
      <c r="I522" s="380"/>
      <c r="J522" s="379"/>
      <c r="K522" s="379"/>
      <c r="L522" s="379"/>
      <c r="M522" s="381"/>
      <c r="N522" s="382"/>
      <c r="O522" s="378"/>
      <c r="P522" s="378"/>
      <c r="Q522" s="378"/>
      <c r="AF522" s="379"/>
      <c r="AG522" s="379"/>
    </row>
    <row r="523" spans="3:33" s="377" customFormat="1">
      <c r="C523" s="378"/>
      <c r="D523" s="378"/>
      <c r="F523" s="379"/>
      <c r="G523" s="379"/>
      <c r="H523" s="379"/>
      <c r="I523" s="380"/>
      <c r="J523" s="379"/>
      <c r="K523" s="379"/>
      <c r="L523" s="379"/>
      <c r="M523" s="381"/>
      <c r="N523" s="382"/>
      <c r="O523" s="378"/>
      <c r="P523" s="378"/>
      <c r="Q523" s="378"/>
      <c r="AF523" s="379"/>
      <c r="AG523" s="379"/>
    </row>
    <row r="524" spans="3:33" s="377" customFormat="1">
      <c r="C524" s="378"/>
      <c r="D524" s="378"/>
      <c r="F524" s="379"/>
      <c r="G524" s="379"/>
      <c r="H524" s="379"/>
      <c r="I524" s="380"/>
      <c r="J524" s="379"/>
      <c r="K524" s="379"/>
      <c r="L524" s="379"/>
      <c r="M524" s="381"/>
      <c r="N524" s="382"/>
      <c r="O524" s="378"/>
      <c r="P524" s="378"/>
      <c r="Q524" s="378"/>
      <c r="AF524" s="379"/>
      <c r="AG524" s="379"/>
    </row>
    <row r="525" spans="3:33" s="377" customFormat="1">
      <c r="C525" s="378"/>
      <c r="D525" s="378"/>
      <c r="F525" s="379"/>
      <c r="G525" s="379"/>
      <c r="H525" s="379"/>
      <c r="I525" s="380"/>
      <c r="J525" s="379"/>
      <c r="K525" s="379"/>
      <c r="L525" s="379"/>
      <c r="M525" s="381"/>
      <c r="N525" s="382"/>
      <c r="O525" s="378"/>
      <c r="P525" s="378"/>
      <c r="Q525" s="378"/>
      <c r="AF525" s="379"/>
      <c r="AG525" s="379"/>
    </row>
    <row r="526" spans="3:33" s="377" customFormat="1">
      <c r="C526" s="378"/>
      <c r="D526" s="378"/>
      <c r="F526" s="379"/>
      <c r="G526" s="379"/>
      <c r="H526" s="379"/>
      <c r="I526" s="380"/>
      <c r="J526" s="379"/>
      <c r="K526" s="379"/>
      <c r="L526" s="379"/>
      <c r="M526" s="381"/>
      <c r="N526" s="382"/>
      <c r="O526" s="378"/>
      <c r="P526" s="378"/>
      <c r="Q526" s="378"/>
      <c r="AF526" s="379"/>
      <c r="AG526" s="379"/>
    </row>
    <row r="527" spans="3:33" s="377" customFormat="1">
      <c r="C527" s="378"/>
      <c r="D527" s="378"/>
      <c r="F527" s="379"/>
      <c r="G527" s="379"/>
      <c r="H527" s="379"/>
      <c r="I527" s="380"/>
      <c r="J527" s="379"/>
      <c r="K527" s="379"/>
      <c r="L527" s="379"/>
      <c r="M527" s="381"/>
      <c r="N527" s="382"/>
      <c r="O527" s="378"/>
      <c r="P527" s="378"/>
      <c r="Q527" s="378"/>
      <c r="AF527" s="379"/>
      <c r="AG527" s="379"/>
    </row>
    <row r="528" spans="3:33" s="377" customFormat="1">
      <c r="C528" s="378"/>
      <c r="D528" s="378"/>
      <c r="F528" s="379"/>
      <c r="G528" s="379"/>
      <c r="H528" s="379"/>
      <c r="I528" s="380"/>
      <c r="J528" s="379"/>
      <c r="K528" s="379"/>
      <c r="L528" s="379"/>
      <c r="M528" s="381"/>
      <c r="N528" s="382"/>
      <c r="O528" s="378"/>
      <c r="P528" s="378"/>
      <c r="Q528" s="378"/>
      <c r="AF528" s="379"/>
      <c r="AG528" s="379"/>
    </row>
    <row r="529" spans="3:33" s="377" customFormat="1">
      <c r="C529" s="378"/>
      <c r="D529" s="378"/>
      <c r="F529" s="379"/>
      <c r="G529" s="379"/>
      <c r="H529" s="379"/>
      <c r="I529" s="380"/>
      <c r="J529" s="379"/>
      <c r="K529" s="379"/>
      <c r="L529" s="379"/>
      <c r="M529" s="381"/>
      <c r="N529" s="382"/>
      <c r="O529" s="378"/>
      <c r="P529" s="378"/>
      <c r="Q529" s="378"/>
      <c r="AF529" s="379"/>
      <c r="AG529" s="379"/>
    </row>
    <row r="530" spans="3:33" s="377" customFormat="1">
      <c r="C530" s="378"/>
      <c r="D530" s="378"/>
      <c r="F530" s="379"/>
      <c r="G530" s="379"/>
      <c r="H530" s="379"/>
      <c r="I530" s="380"/>
      <c r="J530" s="379"/>
      <c r="K530" s="379"/>
      <c r="L530" s="379"/>
      <c r="M530" s="381"/>
      <c r="N530" s="382"/>
      <c r="O530" s="378"/>
      <c r="P530" s="378"/>
      <c r="Q530" s="378"/>
      <c r="AF530" s="379"/>
      <c r="AG530" s="379"/>
    </row>
    <row r="531" spans="3:33" s="377" customFormat="1">
      <c r="C531" s="378"/>
      <c r="D531" s="378"/>
      <c r="F531" s="379"/>
      <c r="G531" s="379"/>
      <c r="H531" s="379"/>
      <c r="I531" s="380"/>
      <c r="J531" s="379"/>
      <c r="K531" s="379"/>
      <c r="L531" s="379"/>
      <c r="M531" s="381"/>
      <c r="N531" s="382"/>
      <c r="O531" s="378"/>
      <c r="P531" s="378"/>
      <c r="Q531" s="378"/>
      <c r="AF531" s="379"/>
      <c r="AG531" s="379"/>
    </row>
    <row r="532" spans="3:33" s="377" customFormat="1">
      <c r="C532" s="378"/>
      <c r="D532" s="378"/>
      <c r="F532" s="379"/>
      <c r="G532" s="379"/>
      <c r="H532" s="379"/>
      <c r="I532" s="380"/>
      <c r="J532" s="379"/>
      <c r="K532" s="379"/>
      <c r="L532" s="379"/>
      <c r="M532" s="381"/>
      <c r="N532" s="382"/>
      <c r="O532" s="378"/>
      <c r="P532" s="378"/>
      <c r="Q532" s="378"/>
      <c r="AF532" s="379"/>
      <c r="AG532" s="379"/>
    </row>
    <row r="533" spans="3:33" s="377" customFormat="1">
      <c r="C533" s="378"/>
      <c r="D533" s="378"/>
      <c r="F533" s="379"/>
      <c r="G533" s="379"/>
      <c r="H533" s="379"/>
      <c r="I533" s="380"/>
      <c r="J533" s="379"/>
      <c r="K533" s="379"/>
      <c r="L533" s="379"/>
      <c r="M533" s="381"/>
      <c r="N533" s="382"/>
      <c r="O533" s="378"/>
      <c r="P533" s="378"/>
      <c r="Q533" s="378"/>
      <c r="AF533" s="379"/>
      <c r="AG533" s="379"/>
    </row>
    <row r="534" spans="3:33" s="377" customFormat="1">
      <c r="C534" s="378"/>
      <c r="D534" s="378"/>
      <c r="F534" s="379"/>
      <c r="G534" s="379"/>
      <c r="H534" s="379"/>
      <c r="I534" s="380"/>
      <c r="J534" s="379"/>
      <c r="K534" s="379"/>
      <c r="L534" s="379"/>
      <c r="M534" s="381"/>
      <c r="N534" s="382"/>
      <c r="O534" s="378"/>
      <c r="P534" s="378"/>
      <c r="Q534" s="378"/>
      <c r="AF534" s="379"/>
      <c r="AG534" s="379"/>
    </row>
    <row r="535" spans="3:33" s="377" customFormat="1">
      <c r="C535" s="378"/>
      <c r="D535" s="378"/>
      <c r="F535" s="379"/>
      <c r="G535" s="379"/>
      <c r="H535" s="379"/>
      <c r="I535" s="380"/>
      <c r="J535" s="379"/>
      <c r="K535" s="379"/>
      <c r="L535" s="379"/>
      <c r="M535" s="381"/>
      <c r="N535" s="382"/>
      <c r="O535" s="378"/>
      <c r="P535" s="378"/>
      <c r="Q535" s="378"/>
      <c r="AF535" s="379"/>
      <c r="AG535" s="379"/>
    </row>
    <row r="536" spans="3:33" s="377" customFormat="1">
      <c r="C536" s="378"/>
      <c r="D536" s="378"/>
      <c r="F536" s="379"/>
      <c r="G536" s="379"/>
      <c r="H536" s="379"/>
      <c r="I536" s="380"/>
      <c r="J536" s="379"/>
      <c r="K536" s="379"/>
      <c r="L536" s="379"/>
      <c r="M536" s="381"/>
      <c r="N536" s="382"/>
      <c r="O536" s="378"/>
      <c r="P536" s="378"/>
      <c r="Q536" s="378"/>
      <c r="AF536" s="379"/>
      <c r="AG536" s="379"/>
    </row>
    <row r="537" spans="3:33" s="377" customFormat="1">
      <c r="C537" s="378"/>
      <c r="D537" s="378"/>
      <c r="F537" s="379"/>
      <c r="G537" s="379"/>
      <c r="H537" s="379"/>
      <c r="I537" s="380"/>
      <c r="J537" s="379"/>
      <c r="K537" s="379"/>
      <c r="L537" s="379"/>
      <c r="M537" s="381"/>
      <c r="N537" s="382"/>
      <c r="O537" s="378"/>
      <c r="P537" s="378"/>
      <c r="Q537" s="378"/>
      <c r="AF537" s="379"/>
      <c r="AG537" s="379"/>
    </row>
    <row r="538" spans="3:33" s="377" customFormat="1">
      <c r="C538" s="378"/>
      <c r="D538" s="378"/>
      <c r="F538" s="379"/>
      <c r="G538" s="379"/>
      <c r="H538" s="379"/>
      <c r="I538" s="380"/>
      <c r="J538" s="379"/>
      <c r="K538" s="379"/>
      <c r="L538" s="379"/>
      <c r="M538" s="381"/>
      <c r="N538" s="382"/>
      <c r="O538" s="378"/>
      <c r="P538" s="378"/>
      <c r="Q538" s="378"/>
      <c r="AF538" s="379"/>
      <c r="AG538" s="379"/>
    </row>
    <row r="539" spans="3:33" s="377" customFormat="1">
      <c r="C539" s="378"/>
      <c r="D539" s="378"/>
      <c r="F539" s="379"/>
      <c r="G539" s="379"/>
      <c r="H539" s="379"/>
      <c r="I539" s="380"/>
      <c r="J539" s="379"/>
      <c r="K539" s="379"/>
      <c r="L539" s="379"/>
      <c r="M539" s="381"/>
      <c r="N539" s="382"/>
      <c r="O539" s="378"/>
      <c r="P539" s="378"/>
      <c r="Q539" s="378"/>
      <c r="AF539" s="379"/>
      <c r="AG539" s="379"/>
    </row>
    <row r="540" spans="3:33" s="377" customFormat="1">
      <c r="C540" s="378"/>
      <c r="D540" s="378"/>
      <c r="F540" s="379"/>
      <c r="G540" s="379"/>
      <c r="H540" s="379"/>
      <c r="I540" s="380"/>
      <c r="J540" s="379"/>
      <c r="K540" s="379"/>
      <c r="L540" s="379"/>
      <c r="M540" s="381"/>
      <c r="N540" s="382"/>
      <c r="O540" s="378"/>
      <c r="P540" s="378"/>
      <c r="Q540" s="378"/>
      <c r="AF540" s="379"/>
      <c r="AG540" s="379"/>
    </row>
    <row r="541" spans="3:33" s="377" customFormat="1">
      <c r="C541" s="378"/>
      <c r="D541" s="378"/>
      <c r="F541" s="379"/>
      <c r="G541" s="379"/>
      <c r="H541" s="379"/>
      <c r="I541" s="380"/>
      <c r="J541" s="379"/>
      <c r="K541" s="379"/>
      <c r="L541" s="379"/>
      <c r="M541" s="381"/>
      <c r="N541" s="382"/>
      <c r="O541" s="378"/>
      <c r="P541" s="378"/>
      <c r="Q541" s="378"/>
      <c r="AF541" s="379"/>
      <c r="AG541" s="379"/>
    </row>
    <row r="542" spans="3:33" s="377" customFormat="1">
      <c r="C542" s="378"/>
      <c r="D542" s="378"/>
      <c r="F542" s="379"/>
      <c r="G542" s="379"/>
      <c r="H542" s="379"/>
      <c r="I542" s="380"/>
      <c r="J542" s="379"/>
      <c r="K542" s="379"/>
      <c r="L542" s="379"/>
      <c r="M542" s="381"/>
      <c r="N542" s="382"/>
      <c r="O542" s="378"/>
      <c r="P542" s="378"/>
      <c r="Q542" s="378"/>
      <c r="AF542" s="379"/>
      <c r="AG542" s="379"/>
    </row>
    <row r="543" spans="3:33" s="377" customFormat="1">
      <c r="C543" s="378"/>
      <c r="D543" s="378"/>
      <c r="F543" s="379"/>
      <c r="G543" s="379"/>
      <c r="H543" s="379"/>
      <c r="I543" s="380"/>
      <c r="J543" s="379"/>
      <c r="K543" s="379"/>
      <c r="L543" s="379"/>
      <c r="M543" s="381"/>
      <c r="N543" s="382"/>
      <c r="O543" s="378"/>
      <c r="P543" s="378"/>
      <c r="Q543" s="378"/>
      <c r="AF543" s="379"/>
      <c r="AG543" s="379"/>
    </row>
    <row r="544" spans="3:33" s="377" customFormat="1">
      <c r="C544" s="378"/>
      <c r="D544" s="378"/>
      <c r="F544" s="379"/>
      <c r="G544" s="379"/>
      <c r="H544" s="379"/>
      <c r="I544" s="380"/>
      <c r="J544" s="379"/>
      <c r="K544" s="379"/>
      <c r="L544" s="379"/>
      <c r="M544" s="381"/>
      <c r="N544" s="382"/>
      <c r="O544" s="378"/>
      <c r="P544" s="378"/>
      <c r="Q544" s="378"/>
      <c r="AF544" s="379"/>
      <c r="AG544" s="379"/>
    </row>
    <row r="545" spans="3:33" s="377" customFormat="1">
      <c r="C545" s="378"/>
      <c r="D545" s="378"/>
      <c r="F545" s="379"/>
      <c r="G545" s="379"/>
      <c r="H545" s="379"/>
      <c r="I545" s="380"/>
      <c r="J545" s="379"/>
      <c r="K545" s="379"/>
      <c r="L545" s="379"/>
      <c r="M545" s="381"/>
      <c r="N545" s="382"/>
      <c r="O545" s="378"/>
      <c r="P545" s="378"/>
      <c r="Q545" s="378"/>
      <c r="AF545" s="379"/>
      <c r="AG545" s="379"/>
    </row>
    <row r="546" spans="3:33" s="377" customFormat="1">
      <c r="C546" s="378"/>
      <c r="D546" s="378"/>
      <c r="F546" s="379"/>
      <c r="G546" s="379"/>
      <c r="H546" s="379"/>
      <c r="I546" s="380"/>
      <c r="J546" s="379"/>
      <c r="K546" s="379"/>
      <c r="L546" s="379"/>
      <c r="M546" s="381"/>
      <c r="N546" s="382"/>
      <c r="O546" s="378"/>
      <c r="P546" s="378"/>
      <c r="Q546" s="378"/>
      <c r="AF546" s="379"/>
      <c r="AG546" s="379"/>
    </row>
    <row r="547" spans="3:33" s="377" customFormat="1">
      <c r="C547" s="378"/>
      <c r="D547" s="378"/>
      <c r="F547" s="379"/>
      <c r="G547" s="379"/>
      <c r="H547" s="379"/>
      <c r="I547" s="380"/>
      <c r="J547" s="379"/>
      <c r="K547" s="379"/>
      <c r="L547" s="379"/>
      <c r="M547" s="381"/>
      <c r="N547" s="382"/>
      <c r="O547" s="378"/>
      <c r="P547" s="378"/>
      <c r="Q547" s="378"/>
      <c r="AF547" s="379"/>
      <c r="AG547" s="379"/>
    </row>
    <row r="548" spans="3:33" s="377" customFormat="1">
      <c r="C548" s="378"/>
      <c r="D548" s="378"/>
      <c r="F548" s="379"/>
      <c r="G548" s="379"/>
      <c r="H548" s="379"/>
      <c r="I548" s="380"/>
      <c r="J548" s="379"/>
      <c r="K548" s="379"/>
      <c r="L548" s="379"/>
      <c r="M548" s="381"/>
      <c r="N548" s="382"/>
      <c r="O548" s="378"/>
      <c r="P548" s="378"/>
      <c r="Q548" s="378"/>
      <c r="AF548" s="379"/>
      <c r="AG548" s="379"/>
    </row>
    <row r="549" spans="3:33" s="377" customFormat="1">
      <c r="C549" s="378"/>
      <c r="D549" s="378"/>
      <c r="F549" s="379"/>
      <c r="G549" s="379"/>
      <c r="H549" s="379"/>
      <c r="I549" s="380"/>
      <c r="J549" s="379"/>
      <c r="K549" s="379"/>
      <c r="L549" s="379"/>
      <c r="M549" s="381"/>
      <c r="N549" s="382"/>
      <c r="O549" s="378"/>
      <c r="P549" s="378"/>
      <c r="Q549" s="378"/>
      <c r="AF549" s="379"/>
      <c r="AG549" s="379"/>
    </row>
    <row r="550" spans="3:33" s="377" customFormat="1">
      <c r="C550" s="378"/>
      <c r="D550" s="378"/>
      <c r="F550" s="379"/>
      <c r="G550" s="379"/>
      <c r="H550" s="379"/>
      <c r="I550" s="380"/>
      <c r="J550" s="379"/>
      <c r="K550" s="379"/>
      <c r="L550" s="379"/>
      <c r="M550" s="381"/>
      <c r="N550" s="382"/>
      <c r="O550" s="378"/>
      <c r="P550" s="378"/>
      <c r="Q550" s="378"/>
      <c r="AF550" s="379"/>
      <c r="AG550" s="379"/>
    </row>
    <row r="551" spans="3:33" s="377" customFormat="1">
      <c r="C551" s="378"/>
      <c r="D551" s="378"/>
      <c r="F551" s="379"/>
      <c r="G551" s="379"/>
      <c r="H551" s="379"/>
      <c r="I551" s="380"/>
      <c r="J551" s="379"/>
      <c r="K551" s="379"/>
      <c r="L551" s="379"/>
      <c r="M551" s="381"/>
      <c r="N551" s="382"/>
      <c r="O551" s="378"/>
      <c r="P551" s="378"/>
      <c r="Q551" s="378"/>
      <c r="AF551" s="379"/>
      <c r="AG551" s="379"/>
    </row>
    <row r="552" spans="3:33" s="377" customFormat="1">
      <c r="C552" s="378"/>
      <c r="D552" s="378"/>
      <c r="F552" s="379"/>
      <c r="G552" s="379"/>
      <c r="H552" s="379"/>
      <c r="I552" s="380"/>
      <c r="J552" s="379"/>
      <c r="K552" s="379"/>
      <c r="L552" s="379"/>
      <c r="M552" s="381"/>
      <c r="N552" s="382"/>
      <c r="O552" s="378"/>
      <c r="P552" s="378"/>
      <c r="Q552" s="378"/>
      <c r="AF552" s="379"/>
      <c r="AG552" s="379"/>
    </row>
    <row r="553" spans="3:33" s="377" customFormat="1">
      <c r="C553" s="378"/>
      <c r="D553" s="378"/>
      <c r="F553" s="379"/>
      <c r="G553" s="379"/>
      <c r="H553" s="379"/>
      <c r="I553" s="380"/>
      <c r="J553" s="379"/>
      <c r="K553" s="379"/>
      <c r="L553" s="379"/>
      <c r="M553" s="381"/>
      <c r="N553" s="382"/>
      <c r="O553" s="378"/>
      <c r="P553" s="378"/>
      <c r="Q553" s="378"/>
      <c r="AF553" s="379"/>
      <c r="AG553" s="379"/>
    </row>
    <row r="554" spans="3:33" s="377" customFormat="1">
      <c r="C554" s="378"/>
      <c r="D554" s="378"/>
      <c r="F554" s="379"/>
      <c r="G554" s="379"/>
      <c r="H554" s="379"/>
      <c r="I554" s="380"/>
      <c r="J554" s="379"/>
      <c r="K554" s="379"/>
      <c r="L554" s="379"/>
      <c r="M554" s="381"/>
      <c r="N554" s="382"/>
      <c r="O554" s="378"/>
      <c r="P554" s="378"/>
      <c r="Q554" s="378"/>
      <c r="AF554" s="379"/>
      <c r="AG554" s="379"/>
    </row>
    <row r="555" spans="3:33" s="377" customFormat="1">
      <c r="C555" s="378"/>
      <c r="D555" s="378"/>
      <c r="F555" s="379"/>
      <c r="G555" s="379"/>
      <c r="H555" s="379"/>
      <c r="I555" s="380"/>
      <c r="J555" s="379"/>
      <c r="K555" s="379"/>
      <c r="L555" s="379"/>
      <c r="M555" s="381"/>
      <c r="N555" s="382"/>
      <c r="O555" s="378"/>
      <c r="P555" s="378"/>
      <c r="Q555" s="378"/>
      <c r="AF555" s="379"/>
      <c r="AG555" s="379"/>
    </row>
    <row r="556" spans="3:33" s="377" customFormat="1">
      <c r="C556" s="378"/>
      <c r="D556" s="378"/>
      <c r="F556" s="379"/>
      <c r="G556" s="379"/>
      <c r="H556" s="379"/>
      <c r="I556" s="380"/>
      <c r="J556" s="379"/>
      <c r="K556" s="379"/>
      <c r="L556" s="379"/>
      <c r="M556" s="381"/>
      <c r="N556" s="382"/>
      <c r="O556" s="378"/>
      <c r="P556" s="378"/>
      <c r="Q556" s="378"/>
      <c r="AF556" s="379"/>
      <c r="AG556" s="379"/>
    </row>
    <row r="557" spans="3:33" s="377" customFormat="1">
      <c r="C557" s="378"/>
      <c r="D557" s="378"/>
      <c r="F557" s="379"/>
      <c r="G557" s="379"/>
      <c r="H557" s="379"/>
      <c r="I557" s="380"/>
      <c r="J557" s="379"/>
      <c r="K557" s="379"/>
      <c r="L557" s="379"/>
      <c r="M557" s="381"/>
      <c r="N557" s="382"/>
      <c r="O557" s="378"/>
      <c r="P557" s="378"/>
      <c r="Q557" s="378"/>
      <c r="AF557" s="379"/>
      <c r="AG557" s="379"/>
    </row>
    <row r="558" spans="3:33" s="377" customFormat="1">
      <c r="C558" s="378"/>
      <c r="D558" s="378"/>
      <c r="F558" s="379"/>
      <c r="G558" s="379"/>
      <c r="H558" s="379"/>
      <c r="I558" s="380"/>
      <c r="J558" s="379"/>
      <c r="K558" s="379"/>
      <c r="L558" s="379"/>
      <c r="M558" s="381"/>
      <c r="N558" s="382"/>
      <c r="O558" s="378"/>
      <c r="P558" s="378"/>
      <c r="Q558" s="378"/>
      <c r="AF558" s="379"/>
      <c r="AG558" s="379"/>
    </row>
    <row r="559" spans="3:33" s="377" customFormat="1">
      <c r="C559" s="378"/>
      <c r="D559" s="378"/>
      <c r="F559" s="379"/>
      <c r="G559" s="379"/>
      <c r="H559" s="379"/>
      <c r="I559" s="380"/>
      <c r="J559" s="379"/>
      <c r="K559" s="379"/>
      <c r="L559" s="379"/>
      <c r="M559" s="381"/>
      <c r="N559" s="382"/>
      <c r="O559" s="378"/>
      <c r="P559" s="378"/>
      <c r="Q559" s="378"/>
      <c r="AF559" s="379"/>
      <c r="AG559" s="379"/>
    </row>
    <row r="560" spans="3:33" s="377" customFormat="1">
      <c r="C560" s="378"/>
      <c r="D560" s="378"/>
      <c r="F560" s="379"/>
      <c r="G560" s="379"/>
      <c r="H560" s="379"/>
      <c r="I560" s="380"/>
      <c r="J560" s="379"/>
      <c r="K560" s="379"/>
      <c r="L560" s="379"/>
      <c r="M560" s="381"/>
      <c r="N560" s="382"/>
      <c r="O560" s="378"/>
      <c r="P560" s="378"/>
      <c r="Q560" s="378"/>
      <c r="AF560" s="379"/>
      <c r="AG560" s="379"/>
    </row>
    <row r="561" spans="3:33" s="377" customFormat="1">
      <c r="C561" s="378"/>
      <c r="D561" s="378"/>
      <c r="F561" s="379"/>
      <c r="G561" s="379"/>
      <c r="H561" s="379"/>
      <c r="I561" s="380"/>
      <c r="J561" s="379"/>
      <c r="K561" s="379"/>
      <c r="L561" s="379"/>
      <c r="M561" s="381"/>
      <c r="N561" s="382"/>
      <c r="O561" s="378"/>
      <c r="P561" s="378"/>
      <c r="Q561" s="378"/>
      <c r="AF561" s="379"/>
      <c r="AG561" s="379"/>
    </row>
    <row r="562" spans="3:33" s="377" customFormat="1">
      <c r="C562" s="378"/>
      <c r="D562" s="378"/>
      <c r="F562" s="379"/>
      <c r="G562" s="379"/>
      <c r="H562" s="379"/>
      <c r="I562" s="380"/>
      <c r="J562" s="379"/>
      <c r="K562" s="379"/>
      <c r="L562" s="379"/>
      <c r="M562" s="381"/>
      <c r="N562" s="382"/>
      <c r="O562" s="378"/>
      <c r="P562" s="378"/>
      <c r="Q562" s="378"/>
      <c r="AF562" s="379"/>
      <c r="AG562" s="379"/>
    </row>
    <row r="563" spans="3:33" s="377" customFormat="1">
      <c r="C563" s="378"/>
      <c r="D563" s="378"/>
      <c r="F563" s="379"/>
      <c r="G563" s="379"/>
      <c r="H563" s="379"/>
      <c r="I563" s="380"/>
      <c r="J563" s="379"/>
      <c r="K563" s="379"/>
      <c r="L563" s="379"/>
      <c r="M563" s="381"/>
      <c r="N563" s="382"/>
      <c r="O563" s="378"/>
      <c r="P563" s="378"/>
      <c r="Q563" s="378"/>
      <c r="AF563" s="379"/>
      <c r="AG563" s="379"/>
    </row>
    <row r="564" spans="3:33" s="377" customFormat="1">
      <c r="C564" s="378"/>
      <c r="D564" s="378"/>
      <c r="F564" s="379"/>
      <c r="G564" s="379"/>
      <c r="H564" s="379"/>
      <c r="I564" s="380"/>
      <c r="J564" s="379"/>
      <c r="K564" s="379"/>
      <c r="L564" s="379"/>
      <c r="M564" s="381"/>
      <c r="N564" s="382"/>
      <c r="O564" s="378"/>
      <c r="P564" s="378"/>
      <c r="Q564" s="378"/>
      <c r="AF564" s="379"/>
      <c r="AG564" s="379"/>
    </row>
    <row r="565" spans="3:33" s="377" customFormat="1">
      <c r="C565" s="378"/>
      <c r="D565" s="378"/>
      <c r="F565" s="379"/>
      <c r="G565" s="379"/>
      <c r="H565" s="379"/>
      <c r="I565" s="380"/>
      <c r="J565" s="379"/>
      <c r="K565" s="379"/>
      <c r="L565" s="379"/>
      <c r="M565" s="381"/>
      <c r="N565" s="382"/>
      <c r="O565" s="378"/>
      <c r="P565" s="378"/>
      <c r="Q565" s="378"/>
      <c r="AF565" s="379"/>
      <c r="AG565" s="379"/>
    </row>
    <row r="566" spans="3:33" s="377" customFormat="1">
      <c r="C566" s="378"/>
      <c r="D566" s="378"/>
      <c r="F566" s="379"/>
      <c r="G566" s="379"/>
      <c r="H566" s="379"/>
      <c r="I566" s="380"/>
      <c r="J566" s="379"/>
      <c r="K566" s="379"/>
      <c r="L566" s="379"/>
      <c r="M566" s="381"/>
      <c r="N566" s="382"/>
      <c r="O566" s="378"/>
      <c r="P566" s="378"/>
      <c r="Q566" s="378"/>
      <c r="AF566" s="379"/>
      <c r="AG566" s="379"/>
    </row>
    <row r="567" spans="3:33" s="377" customFormat="1">
      <c r="C567" s="378"/>
      <c r="D567" s="378"/>
      <c r="F567" s="379"/>
      <c r="G567" s="379"/>
      <c r="H567" s="379"/>
      <c r="I567" s="380"/>
      <c r="J567" s="379"/>
      <c r="K567" s="379"/>
      <c r="L567" s="379"/>
      <c r="M567" s="381"/>
      <c r="N567" s="382"/>
      <c r="O567" s="378"/>
      <c r="P567" s="378"/>
      <c r="Q567" s="378"/>
      <c r="AF567" s="379"/>
      <c r="AG567" s="379"/>
    </row>
    <row r="568" spans="3:33" s="377" customFormat="1">
      <c r="C568" s="378"/>
      <c r="D568" s="378"/>
      <c r="F568" s="379"/>
      <c r="G568" s="379"/>
      <c r="H568" s="379"/>
      <c r="I568" s="380"/>
      <c r="J568" s="379"/>
      <c r="K568" s="379"/>
      <c r="L568" s="379"/>
      <c r="M568" s="381"/>
      <c r="N568" s="382"/>
      <c r="O568" s="378"/>
      <c r="P568" s="378"/>
      <c r="Q568" s="378"/>
      <c r="AF568" s="379"/>
      <c r="AG568" s="379"/>
    </row>
    <row r="569" spans="3:33" s="377" customFormat="1">
      <c r="C569" s="378"/>
      <c r="D569" s="378"/>
      <c r="F569" s="379"/>
      <c r="G569" s="379"/>
      <c r="H569" s="379"/>
      <c r="I569" s="380"/>
      <c r="J569" s="379"/>
      <c r="K569" s="379"/>
      <c r="L569" s="379"/>
      <c r="M569" s="381"/>
      <c r="N569" s="382"/>
      <c r="O569" s="378"/>
      <c r="P569" s="378"/>
      <c r="Q569" s="378"/>
      <c r="AF569" s="379"/>
      <c r="AG569" s="379"/>
    </row>
    <row r="570" spans="3:33" s="377" customFormat="1">
      <c r="C570" s="378"/>
      <c r="D570" s="378"/>
      <c r="F570" s="379"/>
      <c r="G570" s="379"/>
      <c r="H570" s="379"/>
      <c r="I570" s="380"/>
      <c r="J570" s="379"/>
      <c r="K570" s="379"/>
      <c r="L570" s="379"/>
      <c r="M570" s="381"/>
      <c r="N570" s="382"/>
      <c r="O570" s="378"/>
      <c r="P570" s="378"/>
      <c r="Q570" s="378"/>
      <c r="AF570" s="379"/>
      <c r="AG570" s="379"/>
    </row>
    <row r="571" spans="3:33" s="377" customFormat="1">
      <c r="C571" s="378"/>
      <c r="D571" s="378"/>
      <c r="F571" s="379"/>
      <c r="G571" s="379"/>
      <c r="H571" s="379"/>
      <c r="I571" s="380"/>
      <c r="J571" s="379"/>
      <c r="K571" s="379"/>
      <c r="L571" s="379"/>
      <c r="M571" s="381"/>
      <c r="N571" s="382"/>
      <c r="O571" s="378"/>
      <c r="P571" s="378"/>
      <c r="Q571" s="378"/>
      <c r="AF571" s="379"/>
      <c r="AG571" s="379"/>
    </row>
    <row r="572" spans="3:33" s="377" customFormat="1">
      <c r="C572" s="378"/>
      <c r="D572" s="378"/>
      <c r="F572" s="379"/>
      <c r="G572" s="379"/>
      <c r="H572" s="379"/>
      <c r="I572" s="380"/>
      <c r="J572" s="379"/>
      <c r="K572" s="379"/>
      <c r="L572" s="379"/>
      <c r="M572" s="381"/>
      <c r="N572" s="382"/>
      <c r="O572" s="378"/>
      <c r="P572" s="378"/>
      <c r="Q572" s="378"/>
      <c r="AF572" s="379"/>
      <c r="AG572" s="379"/>
    </row>
    <row r="573" spans="3:33" s="377" customFormat="1">
      <c r="C573" s="378"/>
      <c r="D573" s="378"/>
      <c r="F573" s="379"/>
      <c r="G573" s="379"/>
      <c r="H573" s="379"/>
      <c r="I573" s="380"/>
      <c r="J573" s="379"/>
      <c r="K573" s="379"/>
      <c r="L573" s="379"/>
      <c r="M573" s="381"/>
      <c r="N573" s="382"/>
      <c r="O573" s="378"/>
      <c r="P573" s="378"/>
      <c r="Q573" s="378"/>
      <c r="AF573" s="379"/>
      <c r="AG573" s="379"/>
    </row>
    <row r="574" spans="3:33" s="377" customFormat="1">
      <c r="C574" s="378"/>
      <c r="D574" s="378"/>
      <c r="F574" s="379"/>
      <c r="G574" s="379"/>
      <c r="H574" s="379"/>
      <c r="I574" s="380"/>
      <c r="J574" s="379"/>
      <c r="K574" s="379"/>
      <c r="L574" s="379"/>
      <c r="M574" s="381"/>
      <c r="N574" s="382"/>
      <c r="O574" s="378"/>
      <c r="P574" s="378"/>
      <c r="Q574" s="378"/>
      <c r="AF574" s="379"/>
      <c r="AG574" s="379"/>
    </row>
    <row r="575" spans="3:33" s="377" customFormat="1">
      <c r="C575" s="378"/>
      <c r="D575" s="378"/>
      <c r="F575" s="379"/>
      <c r="G575" s="379"/>
      <c r="H575" s="379"/>
      <c r="I575" s="380"/>
      <c r="J575" s="379"/>
      <c r="K575" s="379"/>
      <c r="L575" s="379"/>
      <c r="M575" s="381"/>
      <c r="N575" s="382"/>
      <c r="O575" s="378"/>
      <c r="P575" s="378"/>
      <c r="Q575" s="378"/>
      <c r="AF575" s="379"/>
      <c r="AG575" s="379"/>
    </row>
    <row r="576" spans="3:33" s="377" customFormat="1">
      <c r="C576" s="378"/>
      <c r="D576" s="378"/>
      <c r="F576" s="379"/>
      <c r="G576" s="379"/>
      <c r="H576" s="379"/>
      <c r="I576" s="380"/>
      <c r="J576" s="379"/>
      <c r="K576" s="379"/>
      <c r="L576" s="379"/>
      <c r="M576" s="381"/>
      <c r="N576" s="382"/>
      <c r="O576" s="378"/>
      <c r="P576" s="378"/>
      <c r="Q576" s="378"/>
      <c r="AF576" s="379"/>
      <c r="AG576" s="379"/>
    </row>
    <row r="577" spans="3:33" s="377" customFormat="1">
      <c r="C577" s="378"/>
      <c r="D577" s="378"/>
      <c r="F577" s="379"/>
      <c r="G577" s="379"/>
      <c r="H577" s="379"/>
      <c r="I577" s="380"/>
      <c r="J577" s="379"/>
      <c r="K577" s="379"/>
      <c r="L577" s="379"/>
      <c r="M577" s="381"/>
      <c r="N577" s="382"/>
      <c r="O577" s="378"/>
      <c r="P577" s="378"/>
      <c r="Q577" s="378"/>
      <c r="AF577" s="379"/>
      <c r="AG577" s="379"/>
    </row>
    <row r="578" spans="3:33" s="377" customFormat="1">
      <c r="C578" s="378"/>
      <c r="D578" s="378"/>
      <c r="F578" s="379"/>
      <c r="G578" s="379"/>
      <c r="H578" s="379"/>
      <c r="I578" s="380"/>
      <c r="J578" s="379"/>
      <c r="K578" s="379"/>
      <c r="L578" s="379"/>
      <c r="M578" s="381"/>
      <c r="N578" s="382"/>
      <c r="O578" s="378"/>
      <c r="P578" s="378"/>
      <c r="Q578" s="378"/>
      <c r="AF578" s="379"/>
      <c r="AG578" s="379"/>
    </row>
    <row r="579" spans="3:33" s="377" customFormat="1">
      <c r="C579" s="378"/>
      <c r="D579" s="378"/>
      <c r="F579" s="379"/>
      <c r="G579" s="379"/>
      <c r="H579" s="379"/>
      <c r="I579" s="380"/>
      <c r="J579" s="379"/>
      <c r="K579" s="379"/>
      <c r="L579" s="379"/>
      <c r="M579" s="381"/>
      <c r="N579" s="382"/>
      <c r="O579" s="378"/>
      <c r="P579" s="378"/>
      <c r="Q579" s="378"/>
      <c r="AF579" s="379"/>
      <c r="AG579" s="379"/>
    </row>
    <row r="580" spans="3:33" s="377" customFormat="1">
      <c r="C580" s="378"/>
      <c r="D580" s="378"/>
      <c r="F580" s="379"/>
      <c r="G580" s="379"/>
      <c r="H580" s="379"/>
      <c r="I580" s="380"/>
      <c r="J580" s="379"/>
      <c r="K580" s="379"/>
      <c r="L580" s="379"/>
      <c r="M580" s="381"/>
      <c r="N580" s="382"/>
      <c r="O580" s="378"/>
      <c r="P580" s="378"/>
      <c r="Q580" s="378"/>
      <c r="AF580" s="379"/>
      <c r="AG580" s="379"/>
    </row>
    <row r="581" spans="3:33" s="377" customFormat="1">
      <c r="C581" s="378"/>
      <c r="D581" s="378"/>
      <c r="F581" s="379"/>
      <c r="G581" s="379"/>
      <c r="H581" s="379"/>
      <c r="I581" s="380"/>
      <c r="J581" s="379"/>
      <c r="K581" s="379"/>
      <c r="L581" s="379"/>
      <c r="M581" s="381"/>
      <c r="N581" s="382"/>
      <c r="O581" s="378"/>
      <c r="P581" s="378"/>
      <c r="Q581" s="378"/>
      <c r="AF581" s="379"/>
      <c r="AG581" s="379"/>
    </row>
    <row r="582" spans="3:33" s="377" customFormat="1">
      <c r="C582" s="378"/>
      <c r="D582" s="378"/>
      <c r="F582" s="379"/>
      <c r="G582" s="379"/>
      <c r="H582" s="379"/>
      <c r="I582" s="380"/>
      <c r="J582" s="379"/>
      <c r="K582" s="379"/>
      <c r="L582" s="379"/>
      <c r="M582" s="381"/>
      <c r="N582" s="382"/>
      <c r="O582" s="378"/>
      <c r="P582" s="378"/>
      <c r="Q582" s="378"/>
      <c r="AF582" s="379"/>
      <c r="AG582" s="379"/>
    </row>
    <row r="583" spans="3:33" s="377" customFormat="1">
      <c r="C583" s="378"/>
      <c r="D583" s="378"/>
      <c r="F583" s="379"/>
      <c r="G583" s="379"/>
      <c r="H583" s="379"/>
      <c r="I583" s="380"/>
      <c r="J583" s="379"/>
      <c r="K583" s="379"/>
      <c r="L583" s="379"/>
      <c r="M583" s="381"/>
      <c r="N583" s="382"/>
      <c r="O583" s="378"/>
      <c r="P583" s="378"/>
      <c r="Q583" s="378"/>
      <c r="AF583" s="379"/>
      <c r="AG583" s="379"/>
    </row>
    <row r="584" spans="3:33" s="377" customFormat="1">
      <c r="C584" s="378"/>
      <c r="D584" s="378"/>
      <c r="F584" s="379"/>
      <c r="G584" s="379"/>
      <c r="H584" s="379"/>
      <c r="I584" s="380"/>
      <c r="J584" s="379"/>
      <c r="K584" s="379"/>
      <c r="L584" s="379"/>
      <c r="M584" s="381"/>
      <c r="N584" s="382"/>
      <c r="O584" s="378"/>
      <c r="P584" s="378"/>
      <c r="Q584" s="378"/>
      <c r="AF584" s="379"/>
      <c r="AG584" s="379"/>
    </row>
    <row r="585" spans="3:33" s="377" customFormat="1">
      <c r="C585" s="378"/>
      <c r="D585" s="378"/>
      <c r="F585" s="379"/>
      <c r="G585" s="379"/>
      <c r="H585" s="379"/>
      <c r="I585" s="380"/>
      <c r="J585" s="379"/>
      <c r="K585" s="379"/>
      <c r="L585" s="379"/>
      <c r="M585" s="381"/>
      <c r="N585" s="382"/>
      <c r="O585" s="378"/>
      <c r="P585" s="378"/>
      <c r="Q585" s="378"/>
      <c r="AF585" s="379"/>
      <c r="AG585" s="379"/>
    </row>
    <row r="586" spans="3:33" s="377" customFormat="1">
      <c r="C586" s="378"/>
      <c r="D586" s="378"/>
      <c r="F586" s="379"/>
      <c r="G586" s="379"/>
      <c r="H586" s="379"/>
      <c r="I586" s="380"/>
      <c r="J586" s="379"/>
      <c r="K586" s="379"/>
      <c r="L586" s="379"/>
      <c r="M586" s="381"/>
      <c r="N586" s="382"/>
      <c r="O586" s="378"/>
      <c r="P586" s="378"/>
      <c r="Q586" s="378"/>
      <c r="AF586" s="379"/>
      <c r="AG586" s="379"/>
    </row>
    <row r="587" spans="3:33" s="377" customFormat="1">
      <c r="C587" s="378"/>
      <c r="D587" s="378"/>
      <c r="F587" s="379"/>
      <c r="G587" s="379"/>
      <c r="H587" s="379"/>
      <c r="I587" s="380"/>
      <c r="J587" s="379"/>
      <c r="K587" s="379"/>
      <c r="L587" s="379"/>
      <c r="M587" s="381"/>
      <c r="N587" s="382"/>
      <c r="O587" s="378"/>
      <c r="P587" s="378"/>
      <c r="Q587" s="378"/>
      <c r="AF587" s="379"/>
      <c r="AG587" s="379"/>
    </row>
    <row r="588" spans="3:33" s="377" customFormat="1">
      <c r="C588" s="378"/>
      <c r="D588" s="378"/>
      <c r="F588" s="379"/>
      <c r="G588" s="379"/>
      <c r="H588" s="379"/>
      <c r="I588" s="380"/>
      <c r="J588" s="379"/>
      <c r="K588" s="379"/>
      <c r="L588" s="379"/>
      <c r="M588" s="381"/>
      <c r="N588" s="382"/>
      <c r="O588" s="378"/>
      <c r="P588" s="378"/>
      <c r="Q588" s="378"/>
      <c r="AF588" s="379"/>
      <c r="AG588" s="379"/>
    </row>
    <row r="589" spans="3:33" s="377" customFormat="1">
      <c r="C589" s="378"/>
      <c r="D589" s="378"/>
      <c r="F589" s="379"/>
      <c r="G589" s="379"/>
      <c r="H589" s="379"/>
      <c r="I589" s="380"/>
      <c r="J589" s="379"/>
      <c r="K589" s="379"/>
      <c r="L589" s="379"/>
      <c r="M589" s="381"/>
      <c r="N589" s="382"/>
      <c r="O589" s="378"/>
      <c r="P589" s="378"/>
      <c r="Q589" s="378"/>
      <c r="AF589" s="379"/>
      <c r="AG589" s="379"/>
    </row>
    <row r="590" spans="3:33" s="377" customFormat="1">
      <c r="C590" s="378"/>
      <c r="D590" s="378"/>
      <c r="F590" s="379"/>
      <c r="G590" s="379"/>
      <c r="H590" s="379"/>
      <c r="I590" s="380"/>
      <c r="J590" s="379"/>
      <c r="K590" s="379"/>
      <c r="L590" s="379"/>
      <c r="M590" s="381"/>
      <c r="N590" s="382"/>
      <c r="O590" s="378"/>
      <c r="P590" s="378"/>
      <c r="Q590" s="378"/>
      <c r="AF590" s="379"/>
      <c r="AG590" s="379"/>
    </row>
    <row r="591" spans="3:33" s="377" customFormat="1">
      <c r="C591" s="378"/>
      <c r="D591" s="378"/>
      <c r="F591" s="379"/>
      <c r="G591" s="379"/>
      <c r="H591" s="379"/>
      <c r="I591" s="380"/>
      <c r="J591" s="379"/>
      <c r="K591" s="379"/>
      <c r="L591" s="379"/>
      <c r="M591" s="381"/>
      <c r="N591" s="382"/>
      <c r="O591" s="378"/>
      <c r="P591" s="378"/>
      <c r="Q591" s="378"/>
      <c r="AF591" s="379"/>
      <c r="AG591" s="379"/>
    </row>
    <row r="592" spans="3:33" s="377" customFormat="1">
      <c r="C592" s="378"/>
      <c r="D592" s="378"/>
      <c r="F592" s="379"/>
      <c r="G592" s="379"/>
      <c r="H592" s="379"/>
      <c r="I592" s="380"/>
      <c r="J592" s="379"/>
      <c r="K592" s="379"/>
      <c r="L592" s="379"/>
      <c r="M592" s="381"/>
      <c r="N592" s="382"/>
      <c r="O592" s="378"/>
      <c r="P592" s="378"/>
      <c r="Q592" s="378"/>
      <c r="AF592" s="379"/>
      <c r="AG592" s="379"/>
    </row>
    <row r="593" spans="3:33" s="377" customFormat="1">
      <c r="C593" s="378"/>
      <c r="D593" s="378"/>
      <c r="F593" s="379"/>
      <c r="G593" s="379"/>
      <c r="H593" s="379"/>
      <c r="I593" s="380"/>
      <c r="J593" s="379"/>
      <c r="K593" s="379"/>
      <c r="L593" s="379"/>
      <c r="M593" s="381"/>
      <c r="N593" s="382"/>
      <c r="O593" s="378"/>
      <c r="P593" s="378"/>
      <c r="Q593" s="378"/>
      <c r="AF593" s="379"/>
      <c r="AG593" s="379"/>
    </row>
    <row r="594" spans="3:33" s="377" customFormat="1">
      <c r="C594" s="378"/>
      <c r="D594" s="378"/>
      <c r="F594" s="379"/>
      <c r="G594" s="379"/>
      <c r="H594" s="379"/>
      <c r="I594" s="380"/>
      <c r="J594" s="379"/>
      <c r="K594" s="379"/>
      <c r="L594" s="379"/>
      <c r="M594" s="381"/>
      <c r="N594" s="382"/>
      <c r="O594" s="378"/>
      <c r="P594" s="378"/>
      <c r="Q594" s="378"/>
      <c r="AF594" s="379"/>
      <c r="AG594" s="379"/>
    </row>
    <row r="595" spans="3:33" s="377" customFormat="1">
      <c r="C595" s="378"/>
      <c r="D595" s="378"/>
      <c r="F595" s="379"/>
      <c r="G595" s="379"/>
      <c r="H595" s="379"/>
      <c r="I595" s="380"/>
      <c r="J595" s="379"/>
      <c r="K595" s="379"/>
      <c r="L595" s="379"/>
      <c r="M595" s="381"/>
      <c r="N595" s="382"/>
      <c r="O595" s="378"/>
      <c r="P595" s="378"/>
      <c r="Q595" s="378"/>
      <c r="AF595" s="379"/>
      <c r="AG595" s="379"/>
    </row>
    <row r="596" spans="3:33" s="377" customFormat="1">
      <c r="C596" s="378"/>
      <c r="D596" s="378"/>
      <c r="F596" s="379"/>
      <c r="G596" s="379"/>
      <c r="H596" s="379"/>
      <c r="I596" s="380"/>
      <c r="J596" s="379"/>
      <c r="K596" s="379"/>
      <c r="L596" s="379"/>
      <c r="M596" s="381"/>
      <c r="N596" s="382"/>
      <c r="O596" s="378"/>
      <c r="P596" s="378"/>
      <c r="Q596" s="378"/>
      <c r="AF596" s="379"/>
      <c r="AG596" s="379"/>
    </row>
    <row r="597" spans="3:33" s="377" customFormat="1">
      <c r="C597" s="378"/>
      <c r="D597" s="378"/>
      <c r="F597" s="379"/>
      <c r="G597" s="379"/>
      <c r="H597" s="379"/>
      <c r="I597" s="380"/>
      <c r="J597" s="379"/>
      <c r="K597" s="379"/>
      <c r="L597" s="379"/>
      <c r="M597" s="381"/>
      <c r="N597" s="382"/>
      <c r="O597" s="378"/>
      <c r="P597" s="378"/>
      <c r="Q597" s="378"/>
      <c r="AF597" s="379"/>
      <c r="AG597" s="379"/>
    </row>
    <row r="598" spans="3:33" s="377" customFormat="1">
      <c r="C598" s="378"/>
      <c r="D598" s="378"/>
      <c r="F598" s="379"/>
      <c r="G598" s="379"/>
      <c r="H598" s="379"/>
      <c r="I598" s="380"/>
      <c r="J598" s="379"/>
      <c r="K598" s="379"/>
      <c r="L598" s="379"/>
      <c r="M598" s="381"/>
      <c r="N598" s="382"/>
      <c r="O598" s="378"/>
      <c r="P598" s="378"/>
      <c r="Q598" s="378"/>
      <c r="AF598" s="379"/>
      <c r="AG598" s="379"/>
    </row>
    <row r="599" spans="3:33" s="377" customFormat="1">
      <c r="C599" s="378"/>
      <c r="D599" s="378"/>
      <c r="F599" s="379"/>
      <c r="G599" s="379"/>
      <c r="H599" s="379"/>
      <c r="I599" s="380"/>
      <c r="J599" s="379"/>
      <c r="K599" s="379"/>
      <c r="L599" s="379"/>
      <c r="M599" s="381"/>
      <c r="N599" s="382"/>
      <c r="O599" s="378"/>
      <c r="P599" s="378"/>
      <c r="Q599" s="378"/>
      <c r="AF599" s="379"/>
      <c r="AG599" s="379"/>
    </row>
    <row r="600" spans="3:33" s="377" customFormat="1">
      <c r="C600" s="378"/>
      <c r="D600" s="378"/>
      <c r="F600" s="379"/>
      <c r="G600" s="379"/>
      <c r="H600" s="379"/>
      <c r="I600" s="380"/>
      <c r="J600" s="379"/>
      <c r="K600" s="379"/>
      <c r="L600" s="379"/>
      <c r="M600" s="381"/>
      <c r="N600" s="382"/>
      <c r="O600" s="378"/>
      <c r="P600" s="378"/>
      <c r="Q600" s="378"/>
      <c r="AF600" s="379"/>
      <c r="AG600" s="379"/>
    </row>
    <row r="601" spans="3:33" s="377" customFormat="1">
      <c r="C601" s="378"/>
      <c r="D601" s="378"/>
      <c r="F601" s="379"/>
      <c r="G601" s="379"/>
      <c r="H601" s="379"/>
      <c r="I601" s="380"/>
      <c r="J601" s="379"/>
      <c r="K601" s="379"/>
      <c r="L601" s="379"/>
      <c r="M601" s="381"/>
      <c r="N601" s="382"/>
      <c r="O601" s="378"/>
      <c r="P601" s="378"/>
      <c r="Q601" s="378"/>
      <c r="AF601" s="379"/>
      <c r="AG601" s="379"/>
    </row>
    <row r="602" spans="3:33" s="377" customFormat="1">
      <c r="C602" s="378"/>
      <c r="D602" s="378"/>
      <c r="F602" s="379"/>
      <c r="G602" s="379"/>
      <c r="H602" s="379"/>
      <c r="I602" s="380"/>
      <c r="J602" s="379"/>
      <c r="K602" s="379"/>
      <c r="L602" s="379"/>
      <c r="M602" s="381"/>
      <c r="N602" s="382"/>
      <c r="O602" s="378"/>
      <c r="P602" s="378"/>
      <c r="Q602" s="378"/>
      <c r="AF602" s="379"/>
      <c r="AG602" s="379"/>
    </row>
    <row r="603" spans="3:33" s="377" customFormat="1">
      <c r="C603" s="378"/>
      <c r="D603" s="378"/>
      <c r="F603" s="379"/>
      <c r="G603" s="379"/>
      <c r="H603" s="379"/>
      <c r="I603" s="380"/>
      <c r="J603" s="379"/>
      <c r="K603" s="379"/>
      <c r="L603" s="379"/>
      <c r="M603" s="381"/>
      <c r="N603" s="382"/>
      <c r="O603" s="378"/>
      <c r="P603" s="378"/>
      <c r="Q603" s="378"/>
      <c r="AF603" s="379"/>
      <c r="AG603" s="379"/>
    </row>
    <row r="604" spans="3:33" s="377" customFormat="1">
      <c r="C604" s="378"/>
      <c r="D604" s="378"/>
      <c r="F604" s="379"/>
      <c r="G604" s="379"/>
      <c r="H604" s="379"/>
      <c r="I604" s="380"/>
      <c r="J604" s="379"/>
      <c r="K604" s="379"/>
      <c r="L604" s="379"/>
      <c r="M604" s="381"/>
      <c r="N604" s="382"/>
      <c r="O604" s="378"/>
      <c r="P604" s="378"/>
      <c r="Q604" s="378"/>
      <c r="AF604" s="379"/>
      <c r="AG604" s="379"/>
    </row>
    <row r="605" spans="3:33" s="377" customFormat="1">
      <c r="C605" s="378"/>
      <c r="D605" s="378"/>
      <c r="F605" s="379"/>
      <c r="G605" s="379"/>
      <c r="H605" s="379"/>
      <c r="I605" s="380"/>
      <c r="J605" s="379"/>
      <c r="K605" s="379"/>
      <c r="L605" s="379"/>
      <c r="M605" s="381"/>
      <c r="N605" s="382"/>
      <c r="O605" s="378"/>
      <c r="P605" s="378"/>
      <c r="Q605" s="378"/>
      <c r="AF605" s="379"/>
      <c r="AG605" s="379"/>
    </row>
    <row r="606" spans="3:33" s="377" customFormat="1">
      <c r="C606" s="378"/>
      <c r="D606" s="378"/>
      <c r="F606" s="379"/>
      <c r="G606" s="379"/>
      <c r="H606" s="379"/>
      <c r="I606" s="380"/>
      <c r="J606" s="379"/>
      <c r="K606" s="379"/>
      <c r="L606" s="379"/>
      <c r="M606" s="381"/>
      <c r="N606" s="382"/>
      <c r="O606" s="378"/>
      <c r="P606" s="378"/>
      <c r="Q606" s="378"/>
      <c r="AF606" s="379"/>
      <c r="AG606" s="379"/>
    </row>
    <row r="607" spans="3:33" s="377" customFormat="1">
      <c r="C607" s="378"/>
      <c r="D607" s="378"/>
      <c r="F607" s="379"/>
      <c r="G607" s="379"/>
      <c r="H607" s="379"/>
      <c r="I607" s="380"/>
      <c r="J607" s="379"/>
      <c r="K607" s="379"/>
      <c r="L607" s="379"/>
      <c r="M607" s="381"/>
      <c r="N607" s="382"/>
      <c r="O607" s="378"/>
      <c r="P607" s="378"/>
      <c r="Q607" s="378"/>
      <c r="AF607" s="379"/>
      <c r="AG607" s="379"/>
    </row>
    <row r="608" spans="3:33" s="377" customFormat="1">
      <c r="C608" s="378"/>
      <c r="D608" s="378"/>
      <c r="F608" s="379"/>
      <c r="G608" s="379"/>
      <c r="H608" s="379"/>
      <c r="I608" s="380"/>
      <c r="J608" s="379"/>
      <c r="K608" s="379"/>
      <c r="L608" s="379"/>
      <c r="M608" s="381"/>
      <c r="N608" s="382"/>
      <c r="O608" s="378"/>
      <c r="P608" s="378"/>
      <c r="Q608" s="378"/>
      <c r="AF608" s="379"/>
      <c r="AG608" s="379"/>
    </row>
    <row r="609" spans="3:33" s="377" customFormat="1">
      <c r="C609" s="378"/>
      <c r="D609" s="378"/>
      <c r="F609" s="379"/>
      <c r="G609" s="379"/>
      <c r="H609" s="379"/>
      <c r="I609" s="380"/>
      <c r="J609" s="379"/>
      <c r="K609" s="379"/>
      <c r="L609" s="379"/>
      <c r="M609" s="381"/>
      <c r="N609" s="382"/>
      <c r="O609" s="378"/>
      <c r="P609" s="378"/>
      <c r="Q609" s="378"/>
      <c r="AF609" s="379"/>
      <c r="AG609" s="379"/>
    </row>
    <row r="610" spans="3:33" s="377" customFormat="1">
      <c r="C610" s="378"/>
      <c r="D610" s="378"/>
      <c r="F610" s="379"/>
      <c r="G610" s="379"/>
      <c r="H610" s="379"/>
      <c r="I610" s="380"/>
      <c r="J610" s="379"/>
      <c r="K610" s="379"/>
      <c r="L610" s="379"/>
      <c r="M610" s="381"/>
      <c r="N610" s="382"/>
      <c r="O610" s="378"/>
      <c r="P610" s="378"/>
      <c r="Q610" s="378"/>
      <c r="AF610" s="379"/>
      <c r="AG610" s="379"/>
    </row>
    <row r="611" spans="3:33" s="377" customFormat="1">
      <c r="C611" s="378"/>
      <c r="D611" s="378"/>
      <c r="F611" s="379"/>
      <c r="G611" s="379"/>
      <c r="H611" s="379"/>
      <c r="I611" s="380"/>
      <c r="J611" s="379"/>
      <c r="K611" s="379"/>
      <c r="L611" s="379"/>
      <c r="M611" s="381"/>
      <c r="N611" s="382"/>
      <c r="O611" s="378"/>
      <c r="P611" s="378"/>
      <c r="Q611" s="378"/>
      <c r="AF611" s="379"/>
      <c r="AG611" s="379"/>
    </row>
    <row r="612" spans="3:33" s="377" customFormat="1">
      <c r="C612" s="378"/>
      <c r="D612" s="378"/>
      <c r="F612" s="379"/>
      <c r="G612" s="379"/>
      <c r="H612" s="379"/>
      <c r="I612" s="380"/>
      <c r="J612" s="379"/>
      <c r="K612" s="379"/>
      <c r="L612" s="379"/>
      <c r="M612" s="381"/>
      <c r="N612" s="382"/>
      <c r="O612" s="378"/>
      <c r="P612" s="378"/>
      <c r="Q612" s="378"/>
      <c r="AF612" s="379"/>
      <c r="AG612" s="379"/>
    </row>
    <row r="613" spans="3:33" s="377" customFormat="1">
      <c r="C613" s="378"/>
      <c r="D613" s="378"/>
      <c r="F613" s="379"/>
      <c r="G613" s="379"/>
      <c r="H613" s="379"/>
      <c r="I613" s="380"/>
      <c r="J613" s="379"/>
      <c r="K613" s="379"/>
      <c r="L613" s="379"/>
      <c r="M613" s="381"/>
      <c r="N613" s="382"/>
      <c r="O613" s="378"/>
      <c r="P613" s="378"/>
      <c r="Q613" s="378"/>
      <c r="AF613" s="379"/>
      <c r="AG613" s="379"/>
    </row>
    <row r="614" spans="3:33" s="377" customFormat="1">
      <c r="C614" s="378"/>
      <c r="D614" s="378"/>
      <c r="F614" s="379"/>
      <c r="G614" s="379"/>
      <c r="H614" s="379"/>
      <c r="I614" s="380"/>
      <c r="J614" s="379"/>
      <c r="K614" s="379"/>
      <c r="L614" s="379"/>
      <c r="M614" s="381"/>
      <c r="N614" s="382"/>
      <c r="O614" s="378"/>
      <c r="P614" s="378"/>
      <c r="Q614" s="378"/>
      <c r="AF614" s="379"/>
      <c r="AG614" s="379"/>
    </row>
    <row r="615" spans="3:33" s="377" customFormat="1">
      <c r="C615" s="378"/>
      <c r="D615" s="378"/>
      <c r="F615" s="379"/>
      <c r="G615" s="379"/>
      <c r="H615" s="379"/>
      <c r="I615" s="380"/>
      <c r="J615" s="379"/>
      <c r="K615" s="379"/>
      <c r="L615" s="379"/>
      <c r="M615" s="381"/>
      <c r="N615" s="382"/>
      <c r="O615" s="378"/>
      <c r="P615" s="378"/>
      <c r="Q615" s="378"/>
      <c r="AF615" s="379"/>
      <c r="AG615" s="379"/>
    </row>
    <row r="616" spans="3:33" s="377" customFormat="1">
      <c r="C616" s="378"/>
      <c r="D616" s="378"/>
      <c r="F616" s="379"/>
      <c r="G616" s="379"/>
      <c r="H616" s="379"/>
      <c r="I616" s="380"/>
      <c r="J616" s="379"/>
      <c r="K616" s="379"/>
      <c r="L616" s="379"/>
      <c r="M616" s="381"/>
      <c r="N616" s="382"/>
      <c r="O616" s="378"/>
      <c r="P616" s="378"/>
      <c r="Q616" s="378"/>
      <c r="AF616" s="379"/>
      <c r="AG616" s="379"/>
    </row>
    <row r="617" spans="3:33" s="377" customFormat="1">
      <c r="C617" s="378"/>
      <c r="D617" s="378"/>
      <c r="F617" s="379"/>
      <c r="G617" s="379"/>
      <c r="H617" s="379"/>
      <c r="I617" s="380"/>
      <c r="J617" s="379"/>
      <c r="K617" s="379"/>
      <c r="L617" s="379"/>
      <c r="M617" s="381"/>
      <c r="N617" s="382"/>
      <c r="O617" s="378"/>
      <c r="P617" s="378"/>
      <c r="Q617" s="378"/>
      <c r="AF617" s="379"/>
      <c r="AG617" s="379"/>
    </row>
    <row r="618" spans="3:33" s="377" customFormat="1">
      <c r="C618" s="378"/>
      <c r="D618" s="378"/>
      <c r="F618" s="379"/>
      <c r="G618" s="379"/>
      <c r="H618" s="379"/>
      <c r="I618" s="380"/>
      <c r="J618" s="379"/>
      <c r="K618" s="379"/>
      <c r="L618" s="379"/>
      <c r="M618" s="381"/>
      <c r="N618" s="382"/>
      <c r="O618" s="378"/>
      <c r="P618" s="378"/>
      <c r="Q618" s="378"/>
      <c r="AF618" s="379"/>
      <c r="AG618" s="379"/>
    </row>
    <row r="619" spans="3:33" s="377" customFormat="1">
      <c r="C619" s="378"/>
      <c r="D619" s="378"/>
      <c r="F619" s="379"/>
      <c r="G619" s="379"/>
      <c r="H619" s="379"/>
      <c r="I619" s="380"/>
      <c r="J619" s="379"/>
      <c r="K619" s="379"/>
      <c r="L619" s="379"/>
      <c r="M619" s="381"/>
      <c r="N619" s="382"/>
      <c r="O619" s="378"/>
      <c r="P619" s="378"/>
      <c r="Q619" s="378"/>
      <c r="AF619" s="379"/>
      <c r="AG619" s="379"/>
    </row>
    <row r="620" spans="3:33" s="377" customFormat="1">
      <c r="C620" s="378"/>
      <c r="D620" s="378"/>
      <c r="F620" s="379"/>
      <c r="G620" s="379"/>
      <c r="H620" s="379"/>
      <c r="I620" s="380"/>
      <c r="J620" s="379"/>
      <c r="K620" s="379"/>
      <c r="L620" s="379"/>
      <c r="M620" s="381"/>
      <c r="N620" s="382"/>
      <c r="O620" s="378"/>
      <c r="P620" s="378"/>
      <c r="Q620" s="378"/>
      <c r="AF620" s="379"/>
      <c r="AG620" s="379"/>
    </row>
    <row r="621" spans="3:33" s="377" customFormat="1">
      <c r="C621" s="378"/>
      <c r="D621" s="378"/>
      <c r="F621" s="379"/>
      <c r="G621" s="379"/>
      <c r="H621" s="379"/>
      <c r="I621" s="380"/>
      <c r="J621" s="379"/>
      <c r="K621" s="379"/>
      <c r="L621" s="379"/>
      <c r="M621" s="381"/>
      <c r="N621" s="382"/>
      <c r="O621" s="378"/>
      <c r="P621" s="378"/>
      <c r="Q621" s="378"/>
      <c r="AF621" s="379"/>
      <c r="AG621" s="379"/>
    </row>
    <row r="622" spans="3:33" s="377" customFormat="1">
      <c r="C622" s="378"/>
      <c r="D622" s="378"/>
      <c r="F622" s="379"/>
      <c r="G622" s="379"/>
      <c r="H622" s="379"/>
      <c r="I622" s="380"/>
      <c r="J622" s="379"/>
      <c r="K622" s="379"/>
      <c r="L622" s="379"/>
      <c r="M622" s="381"/>
      <c r="N622" s="382"/>
      <c r="O622" s="378"/>
      <c r="P622" s="378"/>
      <c r="Q622" s="378"/>
      <c r="AF622" s="379"/>
      <c r="AG622" s="379"/>
    </row>
    <row r="623" spans="3:33" s="377" customFormat="1">
      <c r="C623" s="378"/>
      <c r="D623" s="378"/>
      <c r="F623" s="379"/>
      <c r="G623" s="379"/>
      <c r="H623" s="379"/>
      <c r="I623" s="380"/>
      <c r="J623" s="379"/>
      <c r="K623" s="379"/>
      <c r="L623" s="379"/>
      <c r="M623" s="381"/>
      <c r="N623" s="382"/>
      <c r="O623" s="378"/>
      <c r="P623" s="378"/>
      <c r="Q623" s="378"/>
      <c r="AF623" s="379"/>
      <c r="AG623" s="379"/>
    </row>
    <row r="624" spans="3:33" s="377" customFormat="1">
      <c r="C624" s="378"/>
      <c r="D624" s="378"/>
      <c r="F624" s="379"/>
      <c r="G624" s="379"/>
      <c r="H624" s="379"/>
      <c r="I624" s="380"/>
      <c r="J624" s="379"/>
      <c r="K624" s="379"/>
      <c r="L624" s="379"/>
      <c r="M624" s="381"/>
      <c r="N624" s="382"/>
      <c r="O624" s="378"/>
      <c r="P624" s="378"/>
      <c r="Q624" s="378"/>
      <c r="AF624" s="379"/>
      <c r="AG624" s="379"/>
    </row>
    <row r="625" spans="3:33" s="377" customFormat="1">
      <c r="C625" s="378"/>
      <c r="D625" s="378"/>
      <c r="F625" s="379"/>
      <c r="G625" s="379"/>
      <c r="H625" s="379"/>
      <c r="I625" s="380"/>
      <c r="J625" s="379"/>
      <c r="K625" s="379"/>
      <c r="L625" s="379"/>
      <c r="M625" s="381"/>
      <c r="N625" s="382"/>
      <c r="O625" s="378"/>
      <c r="P625" s="378"/>
      <c r="Q625" s="378"/>
      <c r="AF625" s="379"/>
      <c r="AG625" s="379"/>
    </row>
    <row r="626" spans="3:33" s="377" customFormat="1">
      <c r="C626" s="378"/>
      <c r="D626" s="378"/>
      <c r="F626" s="379"/>
      <c r="G626" s="379"/>
      <c r="H626" s="379"/>
      <c r="I626" s="380"/>
      <c r="J626" s="379"/>
      <c r="K626" s="379"/>
      <c r="L626" s="379"/>
      <c r="M626" s="381"/>
      <c r="N626" s="382"/>
      <c r="O626" s="378"/>
      <c r="P626" s="378"/>
      <c r="Q626" s="378"/>
      <c r="AF626" s="379"/>
      <c r="AG626" s="379"/>
    </row>
    <row r="627" spans="3:33" s="377" customFormat="1">
      <c r="C627" s="378"/>
      <c r="D627" s="378"/>
      <c r="F627" s="379"/>
      <c r="G627" s="379"/>
      <c r="H627" s="379"/>
      <c r="I627" s="380"/>
      <c r="J627" s="379"/>
      <c r="K627" s="379"/>
      <c r="L627" s="379"/>
      <c r="M627" s="381"/>
      <c r="N627" s="382"/>
      <c r="O627" s="378"/>
      <c r="P627" s="378"/>
      <c r="Q627" s="378"/>
      <c r="AF627" s="379"/>
      <c r="AG627" s="379"/>
    </row>
    <row r="628" spans="3:33" s="377" customFormat="1">
      <c r="C628" s="378"/>
      <c r="D628" s="378"/>
      <c r="F628" s="379"/>
      <c r="G628" s="379"/>
      <c r="H628" s="379"/>
      <c r="I628" s="380"/>
      <c r="J628" s="379"/>
      <c r="K628" s="379"/>
      <c r="L628" s="379"/>
      <c r="M628" s="381"/>
      <c r="N628" s="382"/>
      <c r="O628" s="378"/>
      <c r="P628" s="378"/>
      <c r="Q628" s="378"/>
      <c r="AF628" s="379"/>
      <c r="AG628" s="379"/>
    </row>
    <row r="629" spans="3:33" s="377" customFormat="1">
      <c r="C629" s="378"/>
      <c r="D629" s="378"/>
      <c r="F629" s="379"/>
      <c r="G629" s="379"/>
      <c r="H629" s="379"/>
      <c r="I629" s="380"/>
      <c r="J629" s="379"/>
      <c r="K629" s="379"/>
      <c r="L629" s="379"/>
      <c r="M629" s="381"/>
      <c r="N629" s="382"/>
      <c r="O629" s="378"/>
      <c r="P629" s="378"/>
      <c r="Q629" s="378"/>
      <c r="AF629" s="379"/>
      <c r="AG629" s="379"/>
    </row>
    <row r="630" spans="3:33" s="377" customFormat="1">
      <c r="C630" s="378"/>
      <c r="D630" s="378"/>
      <c r="F630" s="379"/>
      <c r="G630" s="379"/>
      <c r="H630" s="379"/>
      <c r="I630" s="380"/>
      <c r="J630" s="379"/>
      <c r="K630" s="379"/>
      <c r="L630" s="379"/>
      <c r="M630" s="381"/>
      <c r="N630" s="382"/>
      <c r="O630" s="378"/>
      <c r="P630" s="378"/>
      <c r="Q630" s="378"/>
      <c r="AF630" s="379"/>
      <c r="AG630" s="379"/>
    </row>
    <row r="631" spans="3:33" s="377" customFormat="1">
      <c r="C631" s="378"/>
      <c r="D631" s="378"/>
      <c r="F631" s="379"/>
      <c r="G631" s="379"/>
      <c r="H631" s="379"/>
      <c r="I631" s="380"/>
      <c r="J631" s="379"/>
      <c r="K631" s="379"/>
      <c r="L631" s="379"/>
      <c r="M631" s="381"/>
      <c r="N631" s="382"/>
      <c r="O631" s="378"/>
      <c r="P631" s="378"/>
      <c r="Q631" s="378"/>
      <c r="AF631" s="379"/>
      <c r="AG631" s="379"/>
    </row>
    <row r="632" spans="3:33" s="377" customFormat="1">
      <c r="C632" s="378"/>
      <c r="D632" s="378"/>
      <c r="F632" s="379"/>
      <c r="G632" s="379"/>
      <c r="H632" s="379"/>
      <c r="I632" s="380"/>
      <c r="J632" s="379"/>
      <c r="K632" s="379"/>
      <c r="L632" s="379"/>
      <c r="M632" s="381"/>
      <c r="N632" s="382"/>
      <c r="O632" s="378"/>
      <c r="P632" s="378"/>
      <c r="Q632" s="378"/>
      <c r="AF632" s="379"/>
      <c r="AG632" s="379"/>
    </row>
    <row r="633" spans="3:33" s="377" customFormat="1">
      <c r="C633" s="378"/>
      <c r="D633" s="378"/>
      <c r="F633" s="379"/>
      <c r="G633" s="379"/>
      <c r="H633" s="379"/>
      <c r="I633" s="380"/>
      <c r="J633" s="379"/>
      <c r="K633" s="379"/>
      <c r="L633" s="379"/>
      <c r="M633" s="381"/>
      <c r="N633" s="382"/>
      <c r="O633" s="378"/>
      <c r="P633" s="378"/>
      <c r="Q633" s="378"/>
      <c r="AF633" s="379"/>
      <c r="AG633" s="379"/>
    </row>
    <row r="634" spans="3:33" s="377" customFormat="1">
      <c r="C634" s="378"/>
      <c r="D634" s="378"/>
      <c r="F634" s="379"/>
      <c r="G634" s="379"/>
      <c r="H634" s="379"/>
      <c r="I634" s="380"/>
      <c r="J634" s="379"/>
      <c r="K634" s="379"/>
      <c r="L634" s="379"/>
      <c r="M634" s="381"/>
      <c r="N634" s="382"/>
      <c r="O634" s="378"/>
      <c r="P634" s="378"/>
      <c r="Q634" s="378"/>
      <c r="AF634" s="379"/>
      <c r="AG634" s="379"/>
    </row>
    <row r="635" spans="3:33" s="377" customFormat="1">
      <c r="C635" s="378"/>
      <c r="D635" s="378"/>
      <c r="F635" s="379"/>
      <c r="G635" s="379"/>
      <c r="H635" s="379"/>
      <c r="I635" s="380"/>
      <c r="J635" s="379"/>
      <c r="K635" s="379"/>
      <c r="L635" s="379"/>
      <c r="M635" s="381"/>
      <c r="N635" s="382"/>
      <c r="O635" s="378"/>
      <c r="P635" s="378"/>
      <c r="Q635" s="378"/>
      <c r="AF635" s="379"/>
      <c r="AG635" s="379"/>
    </row>
    <row r="636" spans="3:33" s="377" customFormat="1">
      <c r="C636" s="378"/>
      <c r="D636" s="378"/>
      <c r="F636" s="379"/>
      <c r="G636" s="379"/>
      <c r="H636" s="379"/>
      <c r="I636" s="380"/>
      <c r="J636" s="379"/>
      <c r="K636" s="379"/>
      <c r="L636" s="379"/>
      <c r="M636" s="381"/>
      <c r="N636" s="382"/>
      <c r="O636" s="378"/>
      <c r="P636" s="378"/>
      <c r="Q636" s="378"/>
      <c r="AF636" s="379"/>
      <c r="AG636" s="379"/>
    </row>
    <row r="637" spans="3:33" s="377" customFormat="1">
      <c r="C637" s="378"/>
      <c r="D637" s="378"/>
      <c r="F637" s="379"/>
      <c r="G637" s="379"/>
      <c r="H637" s="379"/>
      <c r="I637" s="380"/>
      <c r="J637" s="379"/>
      <c r="K637" s="379"/>
      <c r="L637" s="379"/>
      <c r="M637" s="381"/>
      <c r="N637" s="382"/>
      <c r="O637" s="378"/>
      <c r="P637" s="378"/>
      <c r="Q637" s="378"/>
      <c r="AF637" s="379"/>
      <c r="AG637" s="379"/>
    </row>
    <row r="638" spans="3:33" s="377" customFormat="1">
      <c r="C638" s="378"/>
      <c r="D638" s="378"/>
      <c r="F638" s="379"/>
      <c r="G638" s="379"/>
      <c r="H638" s="379"/>
      <c r="I638" s="380"/>
      <c r="J638" s="379"/>
      <c r="K638" s="379"/>
      <c r="L638" s="379"/>
      <c r="M638" s="381"/>
      <c r="N638" s="382"/>
      <c r="O638" s="378"/>
      <c r="P638" s="378"/>
      <c r="Q638" s="378"/>
      <c r="AF638" s="379"/>
      <c r="AG638" s="379"/>
    </row>
    <row r="639" spans="3:33" s="377" customFormat="1">
      <c r="C639" s="378"/>
      <c r="D639" s="378"/>
      <c r="F639" s="379"/>
      <c r="G639" s="379"/>
      <c r="H639" s="379"/>
      <c r="I639" s="380"/>
      <c r="J639" s="379"/>
      <c r="K639" s="379"/>
      <c r="L639" s="379"/>
      <c r="M639" s="381"/>
      <c r="N639" s="382"/>
      <c r="O639" s="378"/>
      <c r="P639" s="378"/>
      <c r="Q639" s="378"/>
      <c r="AF639" s="379"/>
      <c r="AG639" s="379"/>
    </row>
    <row r="640" spans="3:33" s="377" customFormat="1">
      <c r="C640" s="378"/>
      <c r="D640" s="378"/>
      <c r="F640" s="379"/>
      <c r="G640" s="379"/>
      <c r="H640" s="379"/>
      <c r="I640" s="380"/>
      <c r="J640" s="379"/>
      <c r="K640" s="379"/>
      <c r="L640" s="379"/>
      <c r="M640" s="381"/>
      <c r="N640" s="382"/>
      <c r="O640" s="378"/>
      <c r="P640" s="378"/>
      <c r="Q640" s="378"/>
      <c r="AF640" s="379"/>
      <c r="AG640" s="379"/>
    </row>
    <row r="641" spans="3:33" s="377" customFormat="1">
      <c r="C641" s="378"/>
      <c r="D641" s="378"/>
      <c r="F641" s="379"/>
      <c r="G641" s="379"/>
      <c r="H641" s="379"/>
      <c r="I641" s="380"/>
      <c r="J641" s="379"/>
      <c r="K641" s="379"/>
      <c r="L641" s="379"/>
      <c r="M641" s="381"/>
      <c r="N641" s="382"/>
      <c r="O641" s="378"/>
      <c r="P641" s="378"/>
      <c r="Q641" s="378"/>
      <c r="AF641" s="379"/>
      <c r="AG641" s="379"/>
    </row>
    <row r="642" spans="3:33" s="377" customFormat="1">
      <c r="C642" s="378"/>
      <c r="D642" s="378"/>
      <c r="F642" s="379"/>
      <c r="G642" s="379"/>
      <c r="H642" s="379"/>
      <c r="I642" s="380"/>
      <c r="J642" s="379"/>
      <c r="K642" s="379"/>
      <c r="L642" s="379"/>
      <c r="M642" s="381"/>
      <c r="N642" s="382"/>
      <c r="O642" s="378"/>
      <c r="P642" s="378"/>
      <c r="Q642" s="378"/>
      <c r="AF642" s="379"/>
      <c r="AG642" s="379"/>
    </row>
    <row r="643" spans="3:33" s="377" customFormat="1">
      <c r="C643" s="378"/>
      <c r="D643" s="378"/>
      <c r="F643" s="379"/>
      <c r="G643" s="379"/>
      <c r="H643" s="379"/>
      <c r="I643" s="380"/>
      <c r="J643" s="379"/>
      <c r="K643" s="379"/>
      <c r="L643" s="379"/>
      <c r="M643" s="381"/>
      <c r="N643" s="382"/>
      <c r="O643" s="378"/>
      <c r="P643" s="378"/>
      <c r="Q643" s="378"/>
      <c r="AF643" s="379"/>
      <c r="AG643" s="379"/>
    </row>
    <row r="644" spans="3:33" s="377" customFormat="1">
      <c r="C644" s="378"/>
      <c r="D644" s="378"/>
      <c r="F644" s="379"/>
      <c r="G644" s="379"/>
      <c r="H644" s="379"/>
      <c r="I644" s="380"/>
      <c r="J644" s="379"/>
      <c r="K644" s="379"/>
      <c r="L644" s="379"/>
      <c r="M644" s="381"/>
      <c r="N644" s="382"/>
      <c r="O644" s="378"/>
      <c r="P644" s="378"/>
      <c r="Q644" s="378"/>
      <c r="AF644" s="379"/>
      <c r="AG644" s="379"/>
    </row>
    <row r="645" spans="3:33" s="377" customFormat="1">
      <c r="C645" s="378"/>
      <c r="D645" s="378"/>
      <c r="F645" s="379"/>
      <c r="G645" s="379"/>
      <c r="H645" s="379"/>
      <c r="I645" s="380"/>
      <c r="J645" s="379"/>
      <c r="K645" s="379"/>
      <c r="L645" s="379"/>
      <c r="M645" s="381"/>
      <c r="N645" s="382"/>
      <c r="O645" s="378"/>
      <c r="P645" s="378"/>
      <c r="Q645" s="378"/>
      <c r="AF645" s="379"/>
      <c r="AG645" s="379"/>
    </row>
    <row r="646" spans="3:33" s="377" customFormat="1">
      <c r="C646" s="378"/>
      <c r="D646" s="378"/>
      <c r="F646" s="379"/>
      <c r="G646" s="379"/>
      <c r="H646" s="379"/>
      <c r="I646" s="380"/>
      <c r="J646" s="379"/>
      <c r="K646" s="379"/>
      <c r="L646" s="379"/>
      <c r="M646" s="381"/>
      <c r="N646" s="382"/>
      <c r="O646" s="378"/>
      <c r="P646" s="378"/>
      <c r="Q646" s="378"/>
      <c r="AF646" s="379"/>
      <c r="AG646" s="379"/>
    </row>
    <row r="647" spans="3:33" s="377" customFormat="1">
      <c r="C647" s="378"/>
      <c r="D647" s="378"/>
      <c r="F647" s="379"/>
      <c r="G647" s="379"/>
      <c r="H647" s="379"/>
      <c r="I647" s="380"/>
      <c r="J647" s="379"/>
      <c r="K647" s="379"/>
      <c r="L647" s="379"/>
      <c r="M647" s="381"/>
      <c r="N647" s="382"/>
      <c r="O647" s="378"/>
      <c r="P647" s="378"/>
      <c r="Q647" s="378"/>
      <c r="AF647" s="379"/>
      <c r="AG647" s="379"/>
    </row>
    <row r="648" spans="3:33" s="377" customFormat="1">
      <c r="C648" s="378"/>
      <c r="D648" s="378"/>
      <c r="F648" s="379"/>
      <c r="G648" s="379"/>
      <c r="H648" s="379"/>
      <c r="I648" s="380"/>
      <c r="J648" s="379"/>
      <c r="K648" s="379"/>
      <c r="L648" s="379"/>
      <c r="M648" s="381"/>
      <c r="N648" s="382"/>
      <c r="O648" s="378"/>
      <c r="P648" s="378"/>
      <c r="Q648" s="378"/>
      <c r="AF648" s="379"/>
      <c r="AG648" s="379"/>
    </row>
    <row r="649" spans="3:33" s="377" customFormat="1">
      <c r="C649" s="378"/>
      <c r="D649" s="378"/>
      <c r="F649" s="379"/>
      <c r="G649" s="379"/>
      <c r="H649" s="379"/>
      <c r="I649" s="380"/>
      <c r="J649" s="379"/>
      <c r="K649" s="379"/>
      <c r="L649" s="379"/>
      <c r="M649" s="381"/>
      <c r="N649" s="382"/>
      <c r="O649" s="378"/>
      <c r="P649" s="378"/>
      <c r="Q649" s="378"/>
      <c r="AF649" s="379"/>
      <c r="AG649" s="379"/>
    </row>
    <row r="650" spans="3:33" s="377" customFormat="1">
      <c r="C650" s="378"/>
      <c r="D650" s="378"/>
      <c r="F650" s="379"/>
      <c r="G650" s="379"/>
      <c r="H650" s="379"/>
      <c r="I650" s="380"/>
      <c r="J650" s="379"/>
      <c r="K650" s="379"/>
      <c r="L650" s="379"/>
      <c r="M650" s="381"/>
      <c r="N650" s="382"/>
      <c r="O650" s="378"/>
      <c r="P650" s="378"/>
      <c r="Q650" s="378"/>
      <c r="AF650" s="379"/>
      <c r="AG650" s="379"/>
    </row>
    <row r="651" spans="3:33" s="377" customFormat="1">
      <c r="C651" s="378"/>
      <c r="D651" s="378"/>
      <c r="F651" s="379"/>
      <c r="G651" s="379"/>
      <c r="H651" s="379"/>
      <c r="I651" s="380"/>
      <c r="J651" s="379"/>
      <c r="K651" s="379"/>
      <c r="L651" s="379"/>
      <c r="M651" s="381"/>
      <c r="N651" s="382"/>
      <c r="O651" s="378"/>
      <c r="P651" s="378"/>
      <c r="Q651" s="378"/>
      <c r="AF651" s="379"/>
      <c r="AG651" s="379"/>
    </row>
    <row r="652" spans="3:33" s="377" customFormat="1">
      <c r="C652" s="378"/>
      <c r="D652" s="378"/>
      <c r="F652" s="379"/>
      <c r="G652" s="379"/>
      <c r="H652" s="379"/>
      <c r="I652" s="380"/>
      <c r="J652" s="379"/>
      <c r="K652" s="379"/>
      <c r="L652" s="379"/>
      <c r="M652" s="381"/>
      <c r="N652" s="382"/>
      <c r="O652" s="378"/>
      <c r="P652" s="378"/>
      <c r="Q652" s="378"/>
      <c r="AF652" s="379"/>
      <c r="AG652" s="379"/>
    </row>
    <row r="653" spans="3:33" s="377" customFormat="1">
      <c r="C653" s="378"/>
      <c r="D653" s="378"/>
      <c r="F653" s="379"/>
      <c r="G653" s="379"/>
      <c r="H653" s="379"/>
      <c r="I653" s="380"/>
      <c r="J653" s="379"/>
      <c r="K653" s="379"/>
      <c r="L653" s="379"/>
      <c r="M653" s="381"/>
      <c r="N653" s="382"/>
      <c r="O653" s="378"/>
      <c r="P653" s="378"/>
      <c r="Q653" s="378"/>
      <c r="AF653" s="379"/>
      <c r="AG653" s="379"/>
    </row>
    <row r="654" spans="3:33" s="377" customFormat="1">
      <c r="C654" s="378"/>
      <c r="D654" s="378"/>
      <c r="F654" s="379"/>
      <c r="G654" s="379"/>
      <c r="H654" s="379"/>
      <c r="I654" s="380"/>
      <c r="J654" s="379"/>
      <c r="K654" s="379"/>
      <c r="L654" s="379"/>
      <c r="M654" s="381"/>
      <c r="N654" s="382"/>
      <c r="O654" s="378"/>
      <c r="P654" s="378"/>
      <c r="Q654" s="378"/>
      <c r="AF654" s="379"/>
      <c r="AG654" s="379"/>
    </row>
    <row r="655" spans="3:33" s="377" customFormat="1">
      <c r="C655" s="378"/>
      <c r="D655" s="378"/>
      <c r="F655" s="379"/>
      <c r="G655" s="379"/>
      <c r="H655" s="379"/>
      <c r="I655" s="380"/>
      <c r="J655" s="379"/>
      <c r="K655" s="379"/>
      <c r="L655" s="379"/>
      <c r="M655" s="381"/>
      <c r="N655" s="382"/>
      <c r="O655" s="378"/>
      <c r="P655" s="378"/>
      <c r="Q655" s="378"/>
      <c r="AF655" s="379"/>
      <c r="AG655" s="379"/>
    </row>
    <row r="656" spans="3:33" s="377" customFormat="1">
      <c r="C656" s="378"/>
      <c r="D656" s="378"/>
      <c r="F656" s="379"/>
      <c r="G656" s="379"/>
      <c r="H656" s="379"/>
      <c r="I656" s="380"/>
      <c r="J656" s="379"/>
      <c r="K656" s="379"/>
      <c r="L656" s="379"/>
      <c r="M656" s="381"/>
      <c r="N656" s="382"/>
      <c r="O656" s="378"/>
      <c r="P656" s="378"/>
      <c r="Q656" s="378"/>
      <c r="AF656" s="379"/>
      <c r="AG656" s="379"/>
    </row>
    <row r="657" spans="3:33" s="377" customFormat="1">
      <c r="C657" s="378"/>
      <c r="D657" s="378"/>
      <c r="F657" s="379"/>
      <c r="G657" s="379"/>
      <c r="H657" s="379"/>
      <c r="I657" s="380"/>
      <c r="J657" s="379"/>
      <c r="K657" s="379"/>
      <c r="L657" s="379"/>
      <c r="M657" s="381"/>
      <c r="N657" s="382"/>
      <c r="O657" s="378"/>
      <c r="P657" s="378"/>
      <c r="Q657" s="378"/>
      <c r="AF657" s="379"/>
      <c r="AG657" s="379"/>
    </row>
    <row r="658" spans="3:33" s="377" customFormat="1">
      <c r="C658" s="378"/>
      <c r="D658" s="378"/>
      <c r="F658" s="379"/>
      <c r="G658" s="379"/>
      <c r="H658" s="379"/>
      <c r="I658" s="380"/>
      <c r="J658" s="379"/>
      <c r="K658" s="379"/>
      <c r="L658" s="379"/>
      <c r="M658" s="381"/>
      <c r="N658" s="382"/>
      <c r="O658" s="378"/>
      <c r="P658" s="378"/>
      <c r="Q658" s="378"/>
      <c r="AF658" s="379"/>
      <c r="AG658" s="379"/>
    </row>
    <row r="659" spans="3:33" s="377" customFormat="1">
      <c r="C659" s="378"/>
      <c r="D659" s="378"/>
      <c r="F659" s="379"/>
      <c r="G659" s="379"/>
      <c r="H659" s="379"/>
      <c r="I659" s="380"/>
      <c r="J659" s="379"/>
      <c r="K659" s="379"/>
      <c r="L659" s="379"/>
      <c r="M659" s="381"/>
      <c r="N659" s="382"/>
      <c r="O659" s="378"/>
      <c r="P659" s="378"/>
      <c r="Q659" s="378"/>
      <c r="AF659" s="379"/>
      <c r="AG659" s="379"/>
    </row>
    <row r="660" spans="3:33" s="377" customFormat="1">
      <c r="C660" s="378"/>
      <c r="D660" s="378"/>
      <c r="F660" s="379"/>
      <c r="G660" s="379"/>
      <c r="H660" s="379"/>
      <c r="I660" s="380"/>
      <c r="J660" s="379"/>
      <c r="K660" s="379"/>
      <c r="L660" s="379"/>
      <c r="M660" s="381"/>
      <c r="N660" s="382"/>
      <c r="O660" s="378"/>
      <c r="P660" s="378"/>
      <c r="Q660" s="378"/>
      <c r="AF660" s="379"/>
      <c r="AG660" s="379"/>
    </row>
    <row r="661" spans="3:33" s="377" customFormat="1">
      <c r="C661" s="378"/>
      <c r="D661" s="378"/>
      <c r="F661" s="379"/>
      <c r="G661" s="379"/>
      <c r="H661" s="379"/>
      <c r="I661" s="380"/>
      <c r="J661" s="379"/>
      <c r="K661" s="379"/>
      <c r="L661" s="379"/>
      <c r="M661" s="381"/>
      <c r="N661" s="382"/>
      <c r="O661" s="378"/>
      <c r="P661" s="378"/>
      <c r="Q661" s="378"/>
      <c r="AF661" s="379"/>
      <c r="AG661" s="379"/>
    </row>
    <row r="662" spans="3:33" s="377" customFormat="1">
      <c r="C662" s="378"/>
      <c r="D662" s="378"/>
      <c r="F662" s="379"/>
      <c r="G662" s="379"/>
      <c r="H662" s="379"/>
      <c r="I662" s="380"/>
      <c r="J662" s="379"/>
      <c r="K662" s="379"/>
      <c r="L662" s="379"/>
      <c r="M662" s="381"/>
      <c r="N662" s="382"/>
      <c r="O662" s="378"/>
      <c r="P662" s="378"/>
      <c r="Q662" s="378"/>
      <c r="AF662" s="379"/>
      <c r="AG662" s="379"/>
    </row>
    <row r="663" spans="3:33" s="377" customFormat="1">
      <c r="C663" s="378"/>
      <c r="D663" s="378"/>
      <c r="F663" s="379"/>
      <c r="G663" s="379"/>
      <c r="H663" s="379"/>
      <c r="I663" s="380"/>
      <c r="J663" s="379"/>
      <c r="K663" s="379"/>
      <c r="L663" s="379"/>
      <c r="M663" s="381"/>
      <c r="N663" s="382"/>
      <c r="O663" s="378"/>
      <c r="P663" s="378"/>
      <c r="Q663" s="378"/>
      <c r="AF663" s="379"/>
      <c r="AG663" s="379"/>
    </row>
    <row r="664" spans="3:33" s="377" customFormat="1">
      <c r="C664" s="378"/>
      <c r="D664" s="378"/>
      <c r="F664" s="379"/>
      <c r="G664" s="379"/>
      <c r="H664" s="379"/>
      <c r="I664" s="380"/>
      <c r="J664" s="379"/>
      <c r="K664" s="379"/>
      <c r="L664" s="379"/>
      <c r="M664" s="381"/>
      <c r="N664" s="382"/>
      <c r="O664" s="378"/>
      <c r="P664" s="378"/>
      <c r="Q664" s="378"/>
      <c r="AF664" s="379"/>
      <c r="AG664" s="379"/>
    </row>
    <row r="665" spans="3:33" s="377" customFormat="1">
      <c r="C665" s="378"/>
      <c r="D665" s="378"/>
      <c r="F665" s="379"/>
      <c r="G665" s="379"/>
      <c r="H665" s="379"/>
      <c r="I665" s="380"/>
      <c r="J665" s="379"/>
      <c r="K665" s="379"/>
      <c r="L665" s="379"/>
      <c r="M665" s="381"/>
      <c r="N665" s="382"/>
      <c r="O665" s="378"/>
      <c r="P665" s="378"/>
      <c r="Q665" s="378"/>
      <c r="AF665" s="379"/>
      <c r="AG665" s="379"/>
    </row>
    <row r="666" spans="3:33" s="377" customFormat="1">
      <c r="C666" s="378"/>
      <c r="D666" s="378"/>
      <c r="F666" s="379"/>
      <c r="G666" s="379"/>
      <c r="H666" s="379"/>
      <c r="I666" s="380"/>
      <c r="J666" s="379"/>
      <c r="K666" s="379"/>
      <c r="L666" s="379"/>
      <c r="M666" s="381"/>
      <c r="N666" s="382"/>
      <c r="O666" s="378"/>
      <c r="P666" s="378"/>
      <c r="Q666" s="378"/>
      <c r="AF666" s="379"/>
      <c r="AG666" s="379"/>
    </row>
    <row r="667" spans="3:33" s="377" customFormat="1">
      <c r="C667" s="378"/>
      <c r="D667" s="378"/>
      <c r="F667" s="379"/>
      <c r="G667" s="379"/>
      <c r="H667" s="379"/>
      <c r="I667" s="380"/>
      <c r="J667" s="379"/>
      <c r="K667" s="379"/>
      <c r="L667" s="379"/>
      <c r="M667" s="381"/>
      <c r="N667" s="382"/>
      <c r="O667" s="378"/>
      <c r="P667" s="378"/>
      <c r="Q667" s="378"/>
      <c r="AF667" s="379"/>
      <c r="AG667" s="379"/>
    </row>
    <row r="668" spans="3:33" s="377" customFormat="1">
      <c r="C668" s="378"/>
      <c r="D668" s="378"/>
      <c r="F668" s="379"/>
      <c r="G668" s="379"/>
      <c r="H668" s="379"/>
      <c r="I668" s="380"/>
      <c r="J668" s="379"/>
      <c r="K668" s="379"/>
      <c r="L668" s="379"/>
      <c r="M668" s="381"/>
      <c r="N668" s="382"/>
      <c r="O668" s="378"/>
      <c r="P668" s="378"/>
      <c r="Q668" s="378"/>
      <c r="AF668" s="379"/>
      <c r="AG668" s="379"/>
    </row>
    <row r="669" spans="3:33" s="377" customFormat="1">
      <c r="C669" s="378"/>
      <c r="D669" s="378"/>
      <c r="F669" s="379"/>
      <c r="G669" s="379"/>
      <c r="H669" s="379"/>
      <c r="I669" s="380"/>
      <c r="J669" s="379"/>
      <c r="K669" s="379"/>
      <c r="L669" s="379"/>
      <c r="M669" s="381"/>
      <c r="N669" s="382"/>
      <c r="O669" s="378"/>
      <c r="P669" s="378"/>
      <c r="Q669" s="378"/>
      <c r="AF669" s="379"/>
      <c r="AG669" s="379"/>
    </row>
    <row r="670" spans="3:33" s="377" customFormat="1">
      <c r="C670" s="378"/>
      <c r="D670" s="378"/>
      <c r="F670" s="379"/>
      <c r="G670" s="379"/>
      <c r="H670" s="379"/>
      <c r="I670" s="380"/>
      <c r="J670" s="379"/>
      <c r="K670" s="379"/>
      <c r="L670" s="379"/>
      <c r="M670" s="381"/>
      <c r="N670" s="382"/>
      <c r="O670" s="378"/>
      <c r="P670" s="378"/>
      <c r="Q670" s="378"/>
      <c r="AF670" s="379"/>
      <c r="AG670" s="379"/>
    </row>
    <row r="671" spans="3:33" s="377" customFormat="1">
      <c r="C671" s="378"/>
      <c r="D671" s="378"/>
      <c r="F671" s="379"/>
      <c r="G671" s="379"/>
      <c r="H671" s="379"/>
      <c r="I671" s="380"/>
      <c r="J671" s="379"/>
      <c r="K671" s="379"/>
      <c r="L671" s="379"/>
      <c r="M671" s="381"/>
      <c r="N671" s="382"/>
      <c r="O671" s="378"/>
      <c r="P671" s="378"/>
      <c r="Q671" s="378"/>
      <c r="AF671" s="379"/>
      <c r="AG671" s="379"/>
    </row>
    <row r="672" spans="3:33" s="377" customFormat="1">
      <c r="C672" s="378"/>
      <c r="D672" s="378"/>
      <c r="F672" s="379"/>
      <c r="G672" s="379"/>
      <c r="H672" s="379"/>
      <c r="I672" s="380"/>
      <c r="J672" s="379"/>
      <c r="K672" s="379"/>
      <c r="L672" s="379"/>
      <c r="M672" s="381"/>
      <c r="N672" s="382"/>
      <c r="O672" s="378"/>
      <c r="P672" s="378"/>
      <c r="Q672" s="378"/>
      <c r="AF672" s="379"/>
      <c r="AG672" s="379"/>
    </row>
    <row r="673" spans="3:33" s="377" customFormat="1">
      <c r="C673" s="378"/>
      <c r="D673" s="378"/>
      <c r="F673" s="379"/>
      <c r="G673" s="379"/>
      <c r="H673" s="379"/>
      <c r="I673" s="380"/>
      <c r="J673" s="379"/>
      <c r="K673" s="379"/>
      <c r="L673" s="379"/>
      <c r="M673" s="381"/>
      <c r="N673" s="382"/>
      <c r="O673" s="378"/>
      <c r="P673" s="378"/>
      <c r="Q673" s="378"/>
      <c r="AF673" s="379"/>
      <c r="AG673" s="379"/>
    </row>
    <row r="674" spans="3:33" s="377" customFormat="1">
      <c r="C674" s="378"/>
      <c r="D674" s="378"/>
      <c r="F674" s="379"/>
      <c r="G674" s="379"/>
      <c r="H674" s="379"/>
      <c r="I674" s="380"/>
      <c r="J674" s="379"/>
      <c r="K674" s="379"/>
      <c r="L674" s="379"/>
      <c r="M674" s="381"/>
      <c r="N674" s="382"/>
      <c r="O674" s="378"/>
      <c r="P674" s="378"/>
      <c r="Q674" s="378"/>
      <c r="AF674" s="379"/>
      <c r="AG674" s="379"/>
    </row>
    <row r="675" spans="3:33" s="377" customFormat="1">
      <c r="C675" s="378"/>
      <c r="D675" s="378"/>
      <c r="F675" s="379"/>
      <c r="G675" s="379"/>
      <c r="H675" s="379"/>
      <c r="I675" s="380"/>
      <c r="J675" s="379"/>
      <c r="K675" s="379"/>
      <c r="L675" s="379"/>
      <c r="M675" s="381"/>
      <c r="N675" s="382"/>
      <c r="O675" s="378"/>
      <c r="P675" s="378"/>
      <c r="Q675" s="378"/>
      <c r="AF675" s="379"/>
      <c r="AG675" s="379"/>
    </row>
    <row r="676" spans="3:33" s="377" customFormat="1">
      <c r="C676" s="378"/>
      <c r="D676" s="378"/>
      <c r="F676" s="379"/>
      <c r="G676" s="379"/>
      <c r="H676" s="379"/>
      <c r="I676" s="380"/>
      <c r="J676" s="379"/>
      <c r="K676" s="379"/>
      <c r="L676" s="379"/>
      <c r="M676" s="381"/>
      <c r="N676" s="382"/>
      <c r="O676" s="378"/>
      <c r="P676" s="378"/>
      <c r="Q676" s="378"/>
      <c r="AF676" s="379"/>
      <c r="AG676" s="379"/>
    </row>
    <row r="677" spans="3:33" s="377" customFormat="1">
      <c r="C677" s="378"/>
      <c r="D677" s="378"/>
      <c r="F677" s="379"/>
      <c r="G677" s="379"/>
      <c r="H677" s="379"/>
      <c r="I677" s="380"/>
      <c r="J677" s="379"/>
      <c r="K677" s="379"/>
      <c r="L677" s="379"/>
      <c r="M677" s="381"/>
      <c r="N677" s="382"/>
      <c r="O677" s="378"/>
      <c r="P677" s="378"/>
      <c r="Q677" s="378"/>
      <c r="AF677" s="379"/>
      <c r="AG677" s="379"/>
    </row>
    <row r="678" spans="3:33" s="377" customFormat="1">
      <c r="C678" s="378"/>
      <c r="D678" s="378"/>
      <c r="F678" s="379"/>
      <c r="G678" s="379"/>
      <c r="H678" s="379"/>
      <c r="I678" s="380"/>
      <c r="J678" s="379"/>
      <c r="K678" s="379"/>
      <c r="L678" s="379"/>
      <c r="M678" s="381"/>
      <c r="N678" s="382"/>
      <c r="O678" s="378"/>
      <c r="P678" s="378"/>
      <c r="Q678" s="378"/>
      <c r="AF678" s="379"/>
      <c r="AG678" s="379"/>
    </row>
    <row r="679" spans="3:33" s="377" customFormat="1">
      <c r="C679" s="378"/>
      <c r="D679" s="378"/>
      <c r="F679" s="379"/>
      <c r="G679" s="379"/>
      <c r="H679" s="379"/>
      <c r="I679" s="380"/>
      <c r="J679" s="379"/>
      <c r="K679" s="379"/>
      <c r="L679" s="379"/>
      <c r="M679" s="381"/>
      <c r="N679" s="382"/>
      <c r="O679" s="378"/>
      <c r="P679" s="378"/>
      <c r="Q679" s="378"/>
      <c r="AF679" s="379"/>
      <c r="AG679" s="379"/>
    </row>
    <row r="680" spans="3:33" s="377" customFormat="1">
      <c r="C680" s="378"/>
      <c r="D680" s="378"/>
      <c r="F680" s="379"/>
      <c r="G680" s="379"/>
      <c r="H680" s="379"/>
      <c r="I680" s="380"/>
      <c r="J680" s="379"/>
      <c r="K680" s="379"/>
      <c r="L680" s="379"/>
      <c r="M680" s="381"/>
      <c r="N680" s="382"/>
      <c r="O680" s="378"/>
      <c r="P680" s="378"/>
      <c r="Q680" s="378"/>
      <c r="AF680" s="379"/>
      <c r="AG680" s="379"/>
    </row>
    <row r="681" spans="3:33" s="377" customFormat="1">
      <c r="C681" s="378"/>
      <c r="D681" s="378"/>
      <c r="F681" s="379"/>
      <c r="G681" s="379"/>
      <c r="H681" s="379"/>
      <c r="I681" s="380"/>
      <c r="J681" s="379"/>
      <c r="K681" s="379"/>
      <c r="L681" s="379"/>
      <c r="M681" s="381"/>
      <c r="N681" s="382"/>
      <c r="O681" s="378"/>
      <c r="P681" s="378"/>
      <c r="Q681" s="378"/>
      <c r="AF681" s="379"/>
      <c r="AG681" s="379"/>
    </row>
    <row r="682" spans="3:33" s="377" customFormat="1">
      <c r="C682" s="378"/>
      <c r="D682" s="378"/>
      <c r="F682" s="379"/>
      <c r="G682" s="379"/>
      <c r="H682" s="379"/>
      <c r="I682" s="380"/>
      <c r="J682" s="379"/>
      <c r="K682" s="379"/>
      <c r="L682" s="379"/>
      <c r="M682" s="381"/>
      <c r="N682" s="382"/>
      <c r="O682" s="378"/>
      <c r="P682" s="378"/>
      <c r="Q682" s="378"/>
      <c r="AF682" s="379"/>
      <c r="AG682" s="379"/>
    </row>
    <row r="683" spans="3:33" s="377" customFormat="1">
      <c r="C683" s="378"/>
      <c r="D683" s="378"/>
      <c r="F683" s="379"/>
      <c r="G683" s="379"/>
      <c r="H683" s="379"/>
      <c r="I683" s="380"/>
      <c r="J683" s="379"/>
      <c r="K683" s="379"/>
      <c r="L683" s="379"/>
      <c r="M683" s="381"/>
      <c r="N683" s="382"/>
      <c r="O683" s="378"/>
      <c r="P683" s="378"/>
      <c r="Q683" s="378"/>
      <c r="AF683" s="379"/>
      <c r="AG683" s="379"/>
    </row>
    <row r="684" spans="3:33" s="377" customFormat="1">
      <c r="C684" s="378"/>
      <c r="D684" s="378"/>
      <c r="F684" s="379"/>
      <c r="G684" s="379"/>
      <c r="H684" s="379"/>
      <c r="I684" s="380"/>
      <c r="J684" s="379"/>
      <c r="K684" s="379"/>
      <c r="L684" s="379"/>
      <c r="M684" s="381"/>
      <c r="N684" s="382"/>
      <c r="O684" s="378"/>
      <c r="P684" s="378"/>
      <c r="Q684" s="378"/>
      <c r="AF684" s="379"/>
      <c r="AG684" s="379"/>
    </row>
    <row r="685" spans="3:33" s="377" customFormat="1">
      <c r="C685" s="378"/>
      <c r="D685" s="378"/>
      <c r="F685" s="379"/>
      <c r="G685" s="379"/>
      <c r="H685" s="379"/>
      <c r="I685" s="380"/>
      <c r="J685" s="379"/>
      <c r="K685" s="379"/>
      <c r="L685" s="379"/>
      <c r="M685" s="381"/>
      <c r="N685" s="382"/>
      <c r="O685" s="378"/>
      <c r="P685" s="378"/>
      <c r="Q685" s="378"/>
      <c r="AF685" s="379"/>
      <c r="AG685" s="379"/>
    </row>
    <row r="686" spans="3:33" s="377" customFormat="1">
      <c r="C686" s="378"/>
      <c r="D686" s="378"/>
      <c r="F686" s="379"/>
      <c r="G686" s="379"/>
      <c r="H686" s="379"/>
      <c r="I686" s="380"/>
      <c r="J686" s="379"/>
      <c r="K686" s="379"/>
      <c r="L686" s="379"/>
      <c r="M686" s="381"/>
      <c r="N686" s="382"/>
      <c r="O686" s="378"/>
      <c r="P686" s="378"/>
      <c r="Q686" s="378"/>
      <c r="AF686" s="379"/>
      <c r="AG686" s="379"/>
    </row>
    <row r="687" spans="3:33" s="377" customFormat="1">
      <c r="C687" s="378"/>
      <c r="D687" s="378"/>
      <c r="F687" s="379"/>
      <c r="G687" s="379"/>
      <c r="H687" s="379"/>
      <c r="I687" s="380"/>
      <c r="J687" s="379"/>
      <c r="K687" s="379"/>
      <c r="L687" s="379"/>
      <c r="M687" s="381"/>
      <c r="N687" s="382"/>
      <c r="O687" s="378"/>
      <c r="P687" s="378"/>
      <c r="Q687" s="378"/>
      <c r="AF687" s="379"/>
      <c r="AG687" s="379"/>
    </row>
    <row r="688" spans="3:33" s="377" customFormat="1">
      <c r="C688" s="378"/>
      <c r="D688" s="378"/>
      <c r="F688" s="379"/>
      <c r="G688" s="379"/>
      <c r="H688" s="379"/>
      <c r="I688" s="380"/>
      <c r="J688" s="379"/>
      <c r="K688" s="379"/>
      <c r="L688" s="379"/>
      <c r="M688" s="381"/>
      <c r="N688" s="382"/>
      <c r="O688" s="378"/>
      <c r="P688" s="378"/>
      <c r="Q688" s="378"/>
      <c r="AF688" s="379"/>
      <c r="AG688" s="379"/>
    </row>
    <row r="689" spans="3:33" s="377" customFormat="1">
      <c r="C689" s="378"/>
      <c r="D689" s="378"/>
      <c r="F689" s="379"/>
      <c r="G689" s="379"/>
      <c r="H689" s="379"/>
      <c r="I689" s="380"/>
      <c r="J689" s="379"/>
      <c r="K689" s="379"/>
      <c r="L689" s="379"/>
      <c r="M689" s="381"/>
      <c r="N689" s="382"/>
      <c r="O689" s="378"/>
      <c r="P689" s="378"/>
      <c r="Q689" s="378"/>
      <c r="AF689" s="379"/>
      <c r="AG689" s="379"/>
    </row>
    <row r="690" spans="3:33" s="377" customFormat="1">
      <c r="C690" s="378"/>
      <c r="D690" s="378"/>
      <c r="F690" s="379"/>
      <c r="G690" s="379"/>
      <c r="H690" s="379"/>
      <c r="I690" s="380"/>
      <c r="J690" s="379"/>
      <c r="K690" s="379"/>
      <c r="L690" s="379"/>
      <c r="M690" s="381"/>
      <c r="N690" s="382"/>
      <c r="O690" s="378"/>
      <c r="P690" s="378"/>
      <c r="Q690" s="378"/>
      <c r="AF690" s="379"/>
      <c r="AG690" s="379"/>
    </row>
    <row r="691" spans="3:33" s="377" customFormat="1">
      <c r="C691" s="378"/>
      <c r="D691" s="378"/>
      <c r="F691" s="379"/>
      <c r="G691" s="379"/>
      <c r="H691" s="379"/>
      <c r="I691" s="380"/>
      <c r="J691" s="379"/>
      <c r="K691" s="379"/>
      <c r="L691" s="379"/>
      <c r="M691" s="381"/>
      <c r="N691" s="382"/>
      <c r="O691" s="378"/>
      <c r="P691" s="378"/>
      <c r="Q691" s="378"/>
      <c r="AF691" s="379"/>
      <c r="AG691" s="379"/>
    </row>
    <row r="692" spans="3:33" s="377" customFormat="1">
      <c r="C692" s="378"/>
      <c r="D692" s="378"/>
      <c r="F692" s="379"/>
      <c r="G692" s="379"/>
      <c r="H692" s="379"/>
      <c r="I692" s="380"/>
      <c r="J692" s="379"/>
      <c r="K692" s="379"/>
      <c r="L692" s="379"/>
      <c r="M692" s="381"/>
      <c r="N692" s="382"/>
      <c r="O692" s="378"/>
      <c r="P692" s="378"/>
      <c r="Q692" s="378"/>
      <c r="AF692" s="379"/>
      <c r="AG692" s="379"/>
    </row>
    <row r="693" spans="3:33" s="377" customFormat="1">
      <c r="C693" s="378"/>
      <c r="D693" s="378"/>
      <c r="F693" s="379"/>
      <c r="G693" s="379"/>
      <c r="H693" s="379"/>
      <c r="I693" s="380"/>
      <c r="J693" s="379"/>
      <c r="K693" s="379"/>
      <c r="L693" s="379"/>
      <c r="M693" s="381"/>
      <c r="N693" s="382"/>
      <c r="O693" s="378"/>
      <c r="P693" s="378"/>
      <c r="Q693" s="378"/>
      <c r="AF693" s="379"/>
      <c r="AG693" s="379"/>
    </row>
    <row r="694" spans="3:33" s="377" customFormat="1">
      <c r="C694" s="378"/>
      <c r="D694" s="378"/>
      <c r="F694" s="379"/>
      <c r="G694" s="379"/>
      <c r="H694" s="379"/>
      <c r="I694" s="380"/>
      <c r="J694" s="379"/>
      <c r="K694" s="379"/>
      <c r="L694" s="379"/>
      <c r="M694" s="381"/>
      <c r="N694" s="382"/>
      <c r="O694" s="378"/>
      <c r="P694" s="378"/>
      <c r="Q694" s="378"/>
      <c r="AF694" s="379"/>
      <c r="AG694" s="379"/>
    </row>
    <row r="695" spans="3:33" s="377" customFormat="1">
      <c r="C695" s="378"/>
      <c r="D695" s="378"/>
      <c r="F695" s="379"/>
      <c r="G695" s="379"/>
      <c r="H695" s="379"/>
      <c r="I695" s="380"/>
      <c r="J695" s="379"/>
      <c r="K695" s="379"/>
      <c r="L695" s="379"/>
      <c r="M695" s="381"/>
      <c r="N695" s="382"/>
      <c r="O695" s="378"/>
      <c r="P695" s="378"/>
      <c r="Q695" s="378"/>
      <c r="AF695" s="379"/>
      <c r="AG695" s="379"/>
    </row>
    <row r="696" spans="3:33" s="377" customFormat="1">
      <c r="C696" s="378"/>
      <c r="D696" s="378"/>
      <c r="F696" s="379"/>
      <c r="G696" s="379"/>
      <c r="H696" s="379"/>
      <c r="I696" s="380"/>
      <c r="J696" s="379"/>
      <c r="K696" s="379"/>
      <c r="L696" s="379"/>
      <c r="M696" s="381"/>
      <c r="N696" s="382"/>
      <c r="O696" s="378"/>
      <c r="P696" s="378"/>
      <c r="Q696" s="378"/>
      <c r="AF696" s="379"/>
      <c r="AG696" s="379"/>
    </row>
    <row r="697" spans="3:33" s="377" customFormat="1">
      <c r="C697" s="378"/>
      <c r="D697" s="378"/>
      <c r="F697" s="379"/>
      <c r="G697" s="379"/>
      <c r="H697" s="379"/>
      <c r="I697" s="380"/>
      <c r="J697" s="379"/>
      <c r="K697" s="379"/>
      <c r="L697" s="379"/>
      <c r="M697" s="381"/>
      <c r="N697" s="382"/>
      <c r="O697" s="378"/>
      <c r="P697" s="378"/>
      <c r="Q697" s="378"/>
      <c r="AF697" s="379"/>
      <c r="AG697" s="379"/>
    </row>
    <row r="698" spans="3:33" s="377" customFormat="1">
      <c r="C698" s="378"/>
      <c r="D698" s="378"/>
      <c r="F698" s="379"/>
      <c r="G698" s="379"/>
      <c r="H698" s="379"/>
      <c r="I698" s="380"/>
      <c r="J698" s="379"/>
      <c r="K698" s="379"/>
      <c r="L698" s="379"/>
      <c r="M698" s="381"/>
      <c r="N698" s="382"/>
      <c r="O698" s="378"/>
      <c r="P698" s="378"/>
      <c r="Q698" s="378"/>
      <c r="AF698" s="379"/>
      <c r="AG698" s="379"/>
    </row>
    <row r="699" spans="3:33" s="377" customFormat="1">
      <c r="C699" s="378"/>
      <c r="D699" s="378"/>
      <c r="F699" s="379"/>
      <c r="G699" s="379"/>
      <c r="H699" s="379"/>
      <c r="I699" s="380"/>
      <c r="J699" s="379"/>
      <c r="K699" s="379"/>
      <c r="L699" s="379"/>
      <c r="M699" s="381"/>
      <c r="N699" s="382"/>
      <c r="O699" s="378"/>
      <c r="P699" s="378"/>
      <c r="Q699" s="378"/>
      <c r="AF699" s="379"/>
      <c r="AG699" s="379"/>
    </row>
    <row r="700" spans="3:33" s="377" customFormat="1">
      <c r="C700" s="378"/>
      <c r="D700" s="378"/>
      <c r="F700" s="379"/>
      <c r="G700" s="379"/>
      <c r="H700" s="379"/>
      <c r="I700" s="380"/>
      <c r="J700" s="379"/>
      <c r="K700" s="379"/>
      <c r="L700" s="379"/>
      <c r="M700" s="381"/>
      <c r="N700" s="382"/>
      <c r="O700" s="378"/>
      <c r="P700" s="378"/>
      <c r="Q700" s="378"/>
      <c r="AF700" s="379"/>
      <c r="AG700" s="379"/>
    </row>
    <row r="701" spans="3:33" s="377" customFormat="1">
      <c r="C701" s="378"/>
      <c r="D701" s="378"/>
      <c r="F701" s="379"/>
      <c r="G701" s="379"/>
      <c r="H701" s="379"/>
      <c r="I701" s="380"/>
      <c r="J701" s="379"/>
      <c r="K701" s="379"/>
      <c r="L701" s="379"/>
      <c r="M701" s="381"/>
      <c r="N701" s="382"/>
      <c r="O701" s="378"/>
      <c r="P701" s="378"/>
      <c r="Q701" s="378"/>
      <c r="AF701" s="379"/>
      <c r="AG701" s="379"/>
    </row>
    <row r="702" spans="3:33" s="377" customFormat="1">
      <c r="C702" s="378"/>
      <c r="D702" s="378"/>
      <c r="F702" s="379"/>
      <c r="G702" s="379"/>
      <c r="H702" s="379"/>
      <c r="I702" s="380"/>
      <c r="J702" s="379"/>
      <c r="K702" s="379"/>
      <c r="L702" s="379"/>
      <c r="M702" s="381"/>
      <c r="N702" s="382"/>
      <c r="O702" s="378"/>
      <c r="P702" s="378"/>
      <c r="Q702" s="378"/>
      <c r="AF702" s="379"/>
      <c r="AG702" s="379"/>
    </row>
    <row r="703" spans="3:33" s="377" customFormat="1">
      <c r="C703" s="378"/>
      <c r="D703" s="378"/>
      <c r="F703" s="379"/>
      <c r="G703" s="379"/>
      <c r="H703" s="379"/>
      <c r="I703" s="380"/>
      <c r="J703" s="379"/>
      <c r="K703" s="379"/>
      <c r="L703" s="379"/>
      <c r="M703" s="381"/>
      <c r="N703" s="382"/>
      <c r="O703" s="378"/>
      <c r="P703" s="378"/>
      <c r="Q703" s="378"/>
      <c r="AF703" s="379"/>
      <c r="AG703" s="379"/>
    </row>
    <row r="704" spans="3:33" s="377" customFormat="1">
      <c r="C704" s="378"/>
      <c r="D704" s="378"/>
      <c r="F704" s="379"/>
      <c r="G704" s="379"/>
      <c r="H704" s="379"/>
      <c r="I704" s="380"/>
      <c r="J704" s="379"/>
      <c r="K704" s="379"/>
      <c r="L704" s="379"/>
      <c r="M704" s="381"/>
      <c r="N704" s="382"/>
      <c r="O704" s="378"/>
      <c r="P704" s="378"/>
      <c r="Q704" s="378"/>
      <c r="AF704" s="379"/>
      <c r="AG704" s="379"/>
    </row>
    <row r="705" spans="3:33" s="377" customFormat="1">
      <c r="C705" s="378"/>
      <c r="D705" s="378"/>
      <c r="F705" s="379"/>
      <c r="G705" s="379"/>
      <c r="H705" s="379"/>
      <c r="I705" s="380"/>
      <c r="J705" s="379"/>
      <c r="K705" s="379"/>
      <c r="L705" s="379"/>
      <c r="M705" s="381"/>
      <c r="N705" s="382"/>
      <c r="O705" s="378"/>
      <c r="P705" s="378"/>
      <c r="Q705" s="378"/>
      <c r="AF705" s="379"/>
      <c r="AG705" s="379"/>
    </row>
    <row r="706" spans="3:33" s="377" customFormat="1">
      <c r="C706" s="378"/>
      <c r="D706" s="378"/>
      <c r="F706" s="379"/>
      <c r="G706" s="379"/>
      <c r="H706" s="379"/>
      <c r="I706" s="380"/>
      <c r="J706" s="379"/>
      <c r="K706" s="379"/>
      <c r="L706" s="379"/>
      <c r="M706" s="381"/>
      <c r="N706" s="382"/>
      <c r="O706" s="378"/>
      <c r="P706" s="378"/>
      <c r="Q706" s="378"/>
      <c r="AF706" s="379"/>
      <c r="AG706" s="379"/>
    </row>
    <row r="707" spans="3:33" s="377" customFormat="1">
      <c r="C707" s="378"/>
      <c r="D707" s="378"/>
      <c r="F707" s="379"/>
      <c r="G707" s="379"/>
      <c r="H707" s="379"/>
      <c r="I707" s="380"/>
      <c r="J707" s="379"/>
      <c r="K707" s="379"/>
      <c r="L707" s="379"/>
      <c r="M707" s="381"/>
      <c r="N707" s="382"/>
      <c r="O707" s="378"/>
      <c r="P707" s="378"/>
      <c r="Q707" s="378"/>
      <c r="AF707" s="379"/>
      <c r="AG707" s="379"/>
    </row>
    <row r="708" spans="3:33" s="377" customFormat="1">
      <c r="C708" s="378"/>
      <c r="D708" s="378"/>
      <c r="F708" s="379"/>
      <c r="G708" s="379"/>
      <c r="H708" s="379"/>
      <c r="I708" s="380"/>
      <c r="J708" s="379"/>
      <c r="K708" s="379"/>
      <c r="L708" s="379"/>
      <c r="M708" s="381"/>
      <c r="N708" s="382"/>
      <c r="O708" s="378"/>
      <c r="P708" s="378"/>
      <c r="Q708" s="378"/>
      <c r="AF708" s="379"/>
      <c r="AG708" s="379"/>
    </row>
    <row r="709" spans="3:33" s="377" customFormat="1">
      <c r="C709" s="378"/>
      <c r="D709" s="378"/>
      <c r="F709" s="379"/>
      <c r="G709" s="379"/>
      <c r="H709" s="379"/>
      <c r="I709" s="380"/>
      <c r="J709" s="379"/>
      <c r="K709" s="379"/>
      <c r="L709" s="379"/>
      <c r="M709" s="381"/>
      <c r="N709" s="382"/>
      <c r="O709" s="378"/>
      <c r="P709" s="378"/>
      <c r="Q709" s="378"/>
      <c r="AF709" s="379"/>
      <c r="AG709" s="379"/>
    </row>
    <row r="710" spans="3:33" s="377" customFormat="1">
      <c r="C710" s="378"/>
      <c r="D710" s="378"/>
      <c r="F710" s="379"/>
      <c r="G710" s="379"/>
      <c r="H710" s="379"/>
      <c r="I710" s="380"/>
      <c r="J710" s="379"/>
      <c r="K710" s="379"/>
      <c r="L710" s="379"/>
      <c r="M710" s="381"/>
      <c r="N710" s="382"/>
      <c r="O710" s="378"/>
      <c r="P710" s="378"/>
      <c r="Q710" s="378"/>
      <c r="AF710" s="379"/>
      <c r="AG710" s="379"/>
    </row>
    <row r="711" spans="3:33" s="377" customFormat="1">
      <c r="C711" s="378"/>
      <c r="D711" s="378"/>
      <c r="F711" s="379"/>
      <c r="G711" s="379"/>
      <c r="H711" s="379"/>
      <c r="I711" s="380"/>
      <c r="J711" s="379"/>
      <c r="K711" s="379"/>
      <c r="L711" s="379"/>
      <c r="M711" s="381"/>
      <c r="N711" s="382"/>
      <c r="O711" s="378"/>
      <c r="P711" s="378"/>
      <c r="Q711" s="378"/>
      <c r="AF711" s="379"/>
      <c r="AG711" s="379"/>
    </row>
    <row r="712" spans="3:33" s="377" customFormat="1">
      <c r="C712" s="378"/>
      <c r="D712" s="378"/>
      <c r="F712" s="379"/>
      <c r="G712" s="379"/>
      <c r="H712" s="379"/>
      <c r="I712" s="380"/>
      <c r="J712" s="379"/>
      <c r="K712" s="379"/>
      <c r="L712" s="379"/>
      <c r="M712" s="381"/>
      <c r="N712" s="382"/>
      <c r="O712" s="378"/>
      <c r="P712" s="378"/>
      <c r="Q712" s="378"/>
      <c r="AF712" s="379"/>
      <c r="AG712" s="379"/>
    </row>
    <row r="713" spans="3:33" s="377" customFormat="1">
      <c r="C713" s="378"/>
      <c r="D713" s="378"/>
      <c r="F713" s="379"/>
      <c r="G713" s="379"/>
      <c r="H713" s="379"/>
      <c r="I713" s="380"/>
      <c r="J713" s="379"/>
      <c r="K713" s="379"/>
      <c r="L713" s="379"/>
      <c r="M713" s="381"/>
      <c r="N713" s="382"/>
      <c r="O713" s="378"/>
      <c r="P713" s="378"/>
      <c r="Q713" s="378"/>
      <c r="AF713" s="379"/>
      <c r="AG713" s="379"/>
    </row>
    <row r="714" spans="3:33" s="377" customFormat="1">
      <c r="C714" s="378"/>
      <c r="D714" s="378"/>
      <c r="F714" s="379"/>
      <c r="G714" s="379"/>
      <c r="H714" s="379"/>
      <c r="I714" s="380"/>
      <c r="J714" s="379"/>
      <c r="K714" s="379"/>
      <c r="L714" s="379"/>
      <c r="M714" s="381"/>
      <c r="N714" s="382"/>
      <c r="O714" s="378"/>
      <c r="P714" s="378"/>
      <c r="Q714" s="378"/>
      <c r="AF714" s="379"/>
      <c r="AG714" s="379"/>
    </row>
    <row r="715" spans="3:33" s="377" customFormat="1">
      <c r="C715" s="378"/>
      <c r="D715" s="378"/>
      <c r="F715" s="379"/>
      <c r="G715" s="379"/>
      <c r="H715" s="379"/>
      <c r="I715" s="380"/>
      <c r="J715" s="379"/>
      <c r="K715" s="379"/>
      <c r="L715" s="379"/>
      <c r="M715" s="381"/>
      <c r="N715" s="382"/>
      <c r="O715" s="378"/>
      <c r="P715" s="378"/>
      <c r="Q715" s="378"/>
      <c r="AF715" s="379"/>
      <c r="AG715" s="379"/>
    </row>
    <row r="716" spans="3:33" s="377" customFormat="1">
      <c r="C716" s="378"/>
      <c r="D716" s="378"/>
      <c r="F716" s="379"/>
      <c r="G716" s="379"/>
      <c r="H716" s="379"/>
      <c r="I716" s="380"/>
      <c r="J716" s="379"/>
      <c r="K716" s="379"/>
      <c r="L716" s="379"/>
      <c r="M716" s="381"/>
      <c r="N716" s="382"/>
      <c r="O716" s="378"/>
      <c r="P716" s="378"/>
      <c r="Q716" s="378"/>
      <c r="AF716" s="379"/>
      <c r="AG716" s="379"/>
    </row>
    <row r="717" spans="3:33" s="377" customFormat="1">
      <c r="C717" s="378"/>
      <c r="D717" s="378"/>
      <c r="F717" s="379"/>
      <c r="G717" s="379"/>
      <c r="H717" s="379"/>
      <c r="I717" s="380"/>
      <c r="J717" s="379"/>
      <c r="K717" s="379"/>
      <c r="L717" s="379"/>
      <c r="M717" s="381"/>
      <c r="N717" s="382"/>
      <c r="O717" s="378"/>
      <c r="P717" s="378"/>
      <c r="Q717" s="378"/>
      <c r="AF717" s="379"/>
      <c r="AG717" s="379"/>
    </row>
    <row r="718" spans="3:33" s="377" customFormat="1">
      <c r="C718" s="378"/>
      <c r="D718" s="378"/>
      <c r="F718" s="379"/>
      <c r="G718" s="379"/>
      <c r="H718" s="379"/>
      <c r="I718" s="380"/>
      <c r="J718" s="379"/>
      <c r="K718" s="379"/>
      <c r="L718" s="379"/>
      <c r="M718" s="381"/>
      <c r="N718" s="382"/>
      <c r="O718" s="378"/>
      <c r="P718" s="378"/>
      <c r="Q718" s="378"/>
      <c r="AF718" s="379"/>
      <c r="AG718" s="379"/>
    </row>
    <row r="719" spans="3:33" s="377" customFormat="1">
      <c r="C719" s="378"/>
      <c r="D719" s="378"/>
      <c r="F719" s="379"/>
      <c r="G719" s="379"/>
      <c r="H719" s="379"/>
      <c r="I719" s="380"/>
      <c r="J719" s="379"/>
      <c r="K719" s="379"/>
      <c r="L719" s="379"/>
      <c r="M719" s="381"/>
      <c r="N719" s="382"/>
      <c r="O719" s="378"/>
      <c r="P719" s="378"/>
      <c r="Q719" s="378"/>
      <c r="AF719" s="379"/>
      <c r="AG719" s="379"/>
    </row>
    <row r="720" spans="3:33" s="377" customFormat="1">
      <c r="C720" s="378"/>
      <c r="D720" s="378"/>
      <c r="F720" s="379"/>
      <c r="G720" s="379"/>
      <c r="H720" s="379"/>
      <c r="I720" s="380"/>
      <c r="J720" s="379"/>
      <c r="K720" s="379"/>
      <c r="L720" s="379"/>
      <c r="M720" s="381"/>
      <c r="N720" s="382"/>
      <c r="O720" s="378"/>
      <c r="P720" s="378"/>
      <c r="Q720" s="378"/>
      <c r="AF720" s="379"/>
      <c r="AG720" s="379"/>
    </row>
    <row r="721" spans="3:33" s="377" customFormat="1">
      <c r="C721" s="378"/>
      <c r="D721" s="378"/>
      <c r="F721" s="379"/>
      <c r="G721" s="379"/>
      <c r="H721" s="379"/>
      <c r="I721" s="380"/>
      <c r="J721" s="379"/>
      <c r="K721" s="379"/>
      <c r="L721" s="379"/>
      <c r="M721" s="381"/>
      <c r="N721" s="382"/>
      <c r="O721" s="378"/>
      <c r="P721" s="378"/>
      <c r="Q721" s="378"/>
      <c r="AF721" s="379"/>
      <c r="AG721" s="379"/>
    </row>
    <row r="722" spans="3:33" s="377" customFormat="1">
      <c r="C722" s="378"/>
      <c r="D722" s="378"/>
      <c r="F722" s="379"/>
      <c r="G722" s="379"/>
      <c r="H722" s="379"/>
      <c r="I722" s="380"/>
      <c r="J722" s="379"/>
      <c r="K722" s="379"/>
      <c r="L722" s="379"/>
      <c r="M722" s="381"/>
      <c r="N722" s="382"/>
      <c r="O722" s="378"/>
      <c r="P722" s="378"/>
      <c r="Q722" s="378"/>
      <c r="AF722" s="379"/>
      <c r="AG722" s="379"/>
    </row>
    <row r="723" spans="3:33" s="377" customFormat="1">
      <c r="C723" s="378"/>
      <c r="D723" s="378"/>
      <c r="F723" s="379"/>
      <c r="G723" s="379"/>
      <c r="H723" s="379"/>
      <c r="I723" s="380"/>
      <c r="J723" s="379"/>
      <c r="K723" s="379"/>
      <c r="L723" s="379"/>
      <c r="M723" s="381"/>
      <c r="N723" s="382"/>
      <c r="O723" s="378"/>
      <c r="P723" s="378"/>
      <c r="Q723" s="378"/>
      <c r="AF723" s="379"/>
      <c r="AG723" s="379"/>
    </row>
    <row r="724" spans="3:33" s="377" customFormat="1">
      <c r="C724" s="378"/>
      <c r="D724" s="378"/>
      <c r="F724" s="379"/>
      <c r="G724" s="379"/>
      <c r="H724" s="379"/>
      <c r="I724" s="380"/>
      <c r="J724" s="379"/>
      <c r="K724" s="379"/>
      <c r="L724" s="379"/>
      <c r="M724" s="381"/>
      <c r="N724" s="382"/>
      <c r="O724" s="378"/>
      <c r="P724" s="378"/>
      <c r="Q724" s="378"/>
      <c r="AF724" s="379"/>
      <c r="AG724" s="379"/>
    </row>
    <row r="725" spans="3:33" s="377" customFormat="1">
      <c r="C725" s="378"/>
      <c r="D725" s="378"/>
      <c r="F725" s="379"/>
      <c r="G725" s="379"/>
      <c r="H725" s="379"/>
      <c r="I725" s="380"/>
      <c r="J725" s="379"/>
      <c r="K725" s="379"/>
      <c r="L725" s="379"/>
      <c r="M725" s="381"/>
      <c r="N725" s="382"/>
      <c r="O725" s="378"/>
      <c r="P725" s="378"/>
      <c r="Q725" s="378"/>
      <c r="AF725" s="379"/>
      <c r="AG725" s="379"/>
    </row>
    <row r="726" spans="3:33" s="377" customFormat="1">
      <c r="C726" s="378"/>
      <c r="D726" s="378"/>
      <c r="F726" s="379"/>
      <c r="G726" s="379"/>
      <c r="H726" s="379"/>
      <c r="I726" s="380"/>
      <c r="J726" s="379"/>
      <c r="K726" s="379"/>
      <c r="L726" s="379"/>
      <c r="M726" s="381"/>
      <c r="N726" s="382"/>
      <c r="O726" s="378"/>
      <c r="P726" s="378"/>
      <c r="Q726" s="378"/>
      <c r="AF726" s="379"/>
      <c r="AG726" s="379"/>
    </row>
    <row r="727" spans="3:33" s="377" customFormat="1">
      <c r="C727" s="378"/>
      <c r="D727" s="378"/>
      <c r="F727" s="379"/>
      <c r="G727" s="379"/>
      <c r="H727" s="379"/>
      <c r="I727" s="380"/>
      <c r="J727" s="379"/>
      <c r="K727" s="379"/>
      <c r="L727" s="379"/>
      <c r="M727" s="381"/>
      <c r="N727" s="382"/>
      <c r="O727" s="378"/>
      <c r="P727" s="378"/>
      <c r="Q727" s="378"/>
      <c r="AF727" s="379"/>
      <c r="AG727" s="379"/>
    </row>
    <row r="728" spans="3:33" s="377" customFormat="1">
      <c r="C728" s="378"/>
      <c r="D728" s="378"/>
      <c r="F728" s="379"/>
      <c r="G728" s="379"/>
      <c r="H728" s="379"/>
      <c r="I728" s="380"/>
      <c r="J728" s="379"/>
      <c r="K728" s="379"/>
      <c r="L728" s="379"/>
      <c r="M728" s="381"/>
      <c r="N728" s="382"/>
      <c r="O728" s="378"/>
      <c r="P728" s="378"/>
      <c r="Q728" s="378"/>
      <c r="AF728" s="379"/>
      <c r="AG728" s="379"/>
    </row>
    <row r="729" spans="3:33" s="377" customFormat="1">
      <c r="C729" s="378"/>
      <c r="D729" s="378"/>
      <c r="F729" s="379"/>
      <c r="G729" s="379"/>
      <c r="H729" s="379"/>
      <c r="I729" s="380"/>
      <c r="J729" s="379"/>
      <c r="K729" s="379"/>
      <c r="L729" s="379"/>
      <c r="M729" s="381"/>
      <c r="N729" s="382"/>
      <c r="O729" s="378"/>
      <c r="P729" s="378"/>
      <c r="Q729" s="378"/>
      <c r="AF729" s="379"/>
      <c r="AG729" s="379"/>
    </row>
    <row r="730" spans="3:33" s="377" customFormat="1">
      <c r="C730" s="378"/>
      <c r="D730" s="378"/>
      <c r="F730" s="379"/>
      <c r="G730" s="379"/>
      <c r="H730" s="379"/>
      <c r="I730" s="380"/>
      <c r="J730" s="379"/>
      <c r="K730" s="379"/>
      <c r="L730" s="379"/>
      <c r="M730" s="381"/>
      <c r="N730" s="382"/>
      <c r="O730" s="378"/>
      <c r="P730" s="378"/>
      <c r="Q730" s="378"/>
      <c r="AF730" s="379"/>
      <c r="AG730" s="379"/>
    </row>
    <row r="731" spans="3:33" s="377" customFormat="1">
      <c r="C731" s="378"/>
      <c r="D731" s="378"/>
      <c r="F731" s="379"/>
      <c r="G731" s="379"/>
      <c r="H731" s="379"/>
      <c r="I731" s="380"/>
      <c r="J731" s="379"/>
      <c r="K731" s="379"/>
      <c r="L731" s="379"/>
      <c r="M731" s="381"/>
      <c r="N731" s="382"/>
      <c r="O731" s="378"/>
      <c r="P731" s="378"/>
      <c r="Q731" s="378"/>
      <c r="AF731" s="379"/>
      <c r="AG731" s="379"/>
    </row>
    <row r="732" spans="3:33" s="377" customFormat="1">
      <c r="C732" s="378"/>
      <c r="D732" s="378"/>
      <c r="F732" s="379"/>
      <c r="G732" s="379"/>
      <c r="H732" s="379"/>
      <c r="I732" s="380"/>
      <c r="J732" s="379"/>
      <c r="K732" s="379"/>
      <c r="L732" s="379"/>
      <c r="M732" s="381"/>
      <c r="N732" s="382"/>
      <c r="O732" s="378"/>
      <c r="P732" s="378"/>
      <c r="Q732" s="378"/>
      <c r="AF732" s="379"/>
      <c r="AG732" s="379"/>
    </row>
    <row r="733" spans="3:33" s="377" customFormat="1">
      <c r="C733" s="378"/>
      <c r="D733" s="378"/>
      <c r="F733" s="379"/>
      <c r="G733" s="379"/>
      <c r="H733" s="379"/>
      <c r="I733" s="380"/>
      <c r="J733" s="379"/>
      <c r="K733" s="379"/>
      <c r="L733" s="379"/>
      <c r="M733" s="381"/>
      <c r="N733" s="382"/>
      <c r="O733" s="378"/>
      <c r="P733" s="378"/>
      <c r="Q733" s="378"/>
      <c r="AF733" s="379"/>
      <c r="AG733" s="379"/>
    </row>
    <row r="734" spans="3:33" s="377" customFormat="1">
      <c r="C734" s="378"/>
      <c r="D734" s="378"/>
      <c r="F734" s="379"/>
      <c r="G734" s="379"/>
      <c r="H734" s="379"/>
      <c r="I734" s="380"/>
      <c r="J734" s="379"/>
      <c r="K734" s="379"/>
      <c r="L734" s="379"/>
      <c r="M734" s="381"/>
      <c r="N734" s="382"/>
      <c r="O734" s="378"/>
      <c r="P734" s="378"/>
      <c r="Q734" s="378"/>
      <c r="AF734" s="379"/>
      <c r="AG734" s="379"/>
    </row>
    <row r="735" spans="3:33" s="377" customFormat="1">
      <c r="C735" s="378"/>
      <c r="D735" s="378"/>
      <c r="F735" s="379"/>
      <c r="G735" s="379"/>
      <c r="H735" s="379"/>
      <c r="I735" s="380"/>
      <c r="J735" s="379"/>
      <c r="K735" s="379"/>
      <c r="L735" s="379"/>
      <c r="M735" s="381"/>
      <c r="N735" s="382"/>
      <c r="O735" s="378"/>
      <c r="P735" s="378"/>
      <c r="Q735" s="378"/>
      <c r="AF735" s="379"/>
      <c r="AG735" s="379"/>
    </row>
    <row r="736" spans="3:33" s="377" customFormat="1">
      <c r="C736" s="378"/>
      <c r="D736" s="378"/>
      <c r="F736" s="379"/>
      <c r="G736" s="379"/>
      <c r="H736" s="379"/>
      <c r="I736" s="380"/>
      <c r="J736" s="379"/>
      <c r="K736" s="379"/>
      <c r="L736" s="379"/>
      <c r="M736" s="381"/>
      <c r="N736" s="382"/>
      <c r="O736" s="378"/>
      <c r="P736" s="378"/>
      <c r="Q736" s="378"/>
      <c r="AF736" s="379"/>
      <c r="AG736" s="379"/>
    </row>
    <row r="737" spans="3:33" s="377" customFormat="1">
      <c r="C737" s="378"/>
      <c r="D737" s="378"/>
      <c r="F737" s="379"/>
      <c r="G737" s="379"/>
      <c r="H737" s="379"/>
      <c r="I737" s="380"/>
      <c r="J737" s="379"/>
      <c r="K737" s="379"/>
      <c r="L737" s="379"/>
      <c r="M737" s="381"/>
      <c r="N737" s="382"/>
      <c r="O737" s="378"/>
      <c r="P737" s="378"/>
      <c r="Q737" s="378"/>
      <c r="AF737" s="379"/>
      <c r="AG737" s="379"/>
    </row>
    <row r="738" spans="3:33" s="377" customFormat="1">
      <c r="C738" s="378"/>
      <c r="D738" s="378"/>
      <c r="F738" s="379"/>
      <c r="G738" s="379"/>
      <c r="H738" s="379"/>
      <c r="I738" s="380"/>
      <c r="J738" s="379"/>
      <c r="K738" s="379"/>
      <c r="L738" s="379"/>
      <c r="M738" s="381"/>
      <c r="N738" s="382"/>
      <c r="O738" s="378"/>
      <c r="P738" s="378"/>
      <c r="Q738" s="378"/>
      <c r="AF738" s="379"/>
      <c r="AG738" s="379"/>
    </row>
    <row r="739" spans="3:33" s="377" customFormat="1">
      <c r="C739" s="378"/>
      <c r="D739" s="378"/>
      <c r="F739" s="379"/>
      <c r="G739" s="379"/>
      <c r="H739" s="379"/>
      <c r="I739" s="380"/>
      <c r="J739" s="379"/>
      <c r="K739" s="379"/>
      <c r="L739" s="379"/>
      <c r="M739" s="381"/>
      <c r="N739" s="382"/>
      <c r="O739" s="378"/>
      <c r="P739" s="378"/>
      <c r="Q739" s="378"/>
      <c r="AF739" s="379"/>
      <c r="AG739" s="379"/>
    </row>
    <row r="740" spans="3:33" s="377" customFormat="1">
      <c r="C740" s="378"/>
      <c r="D740" s="378"/>
      <c r="F740" s="379"/>
      <c r="G740" s="379"/>
      <c r="H740" s="379"/>
      <c r="I740" s="380"/>
      <c r="J740" s="379"/>
      <c r="K740" s="379"/>
      <c r="L740" s="379"/>
      <c r="M740" s="381"/>
      <c r="N740" s="382"/>
      <c r="O740" s="378"/>
      <c r="P740" s="378"/>
      <c r="Q740" s="378"/>
      <c r="AF740" s="379"/>
      <c r="AG740" s="379"/>
    </row>
    <row r="741" spans="3:33" s="377" customFormat="1">
      <c r="C741" s="378"/>
      <c r="D741" s="378"/>
      <c r="F741" s="379"/>
      <c r="G741" s="379"/>
      <c r="H741" s="379"/>
      <c r="I741" s="380"/>
      <c r="J741" s="379"/>
      <c r="K741" s="379"/>
      <c r="L741" s="379"/>
      <c r="M741" s="381"/>
      <c r="N741" s="382"/>
      <c r="O741" s="378"/>
      <c r="P741" s="378"/>
      <c r="Q741" s="378"/>
      <c r="AF741" s="379"/>
      <c r="AG741" s="379"/>
    </row>
    <row r="742" spans="3:33" s="377" customFormat="1">
      <c r="C742" s="378"/>
      <c r="D742" s="378"/>
      <c r="F742" s="379"/>
      <c r="G742" s="379"/>
      <c r="H742" s="379"/>
      <c r="I742" s="380"/>
      <c r="J742" s="379"/>
      <c r="K742" s="379"/>
      <c r="L742" s="379"/>
      <c r="M742" s="381"/>
      <c r="N742" s="382"/>
      <c r="O742" s="378"/>
      <c r="P742" s="378"/>
      <c r="Q742" s="378"/>
      <c r="AF742" s="379"/>
      <c r="AG742" s="379"/>
    </row>
    <row r="743" spans="3:33" s="377" customFormat="1">
      <c r="C743" s="378"/>
      <c r="D743" s="378"/>
      <c r="F743" s="379"/>
      <c r="G743" s="379"/>
      <c r="H743" s="379"/>
      <c r="I743" s="380"/>
      <c r="J743" s="379"/>
      <c r="K743" s="379"/>
      <c r="L743" s="379"/>
      <c r="M743" s="381"/>
      <c r="N743" s="382"/>
      <c r="O743" s="378"/>
      <c r="P743" s="378"/>
      <c r="Q743" s="378"/>
      <c r="AF743" s="379"/>
      <c r="AG743" s="379"/>
    </row>
    <row r="744" spans="3:33" s="377" customFormat="1">
      <c r="C744" s="378"/>
      <c r="D744" s="378"/>
      <c r="F744" s="379"/>
      <c r="G744" s="379"/>
      <c r="H744" s="379"/>
      <c r="I744" s="380"/>
      <c r="J744" s="379"/>
      <c r="K744" s="379"/>
      <c r="L744" s="379"/>
      <c r="M744" s="381"/>
      <c r="N744" s="382"/>
      <c r="O744" s="378"/>
      <c r="P744" s="378"/>
      <c r="Q744" s="378"/>
      <c r="AF744" s="379"/>
      <c r="AG744" s="379"/>
    </row>
    <row r="745" spans="3:33" s="377" customFormat="1">
      <c r="C745" s="378"/>
      <c r="D745" s="378"/>
      <c r="F745" s="379"/>
      <c r="G745" s="379"/>
      <c r="H745" s="379"/>
      <c r="I745" s="380"/>
      <c r="J745" s="379"/>
      <c r="K745" s="379"/>
      <c r="L745" s="379"/>
      <c r="M745" s="381"/>
      <c r="N745" s="382"/>
      <c r="O745" s="378"/>
      <c r="P745" s="378"/>
      <c r="Q745" s="378"/>
      <c r="AF745" s="379"/>
      <c r="AG745" s="379"/>
    </row>
    <row r="746" spans="3:33" s="377" customFormat="1">
      <c r="C746" s="378"/>
      <c r="D746" s="378"/>
      <c r="F746" s="379"/>
      <c r="G746" s="379"/>
      <c r="H746" s="379"/>
      <c r="I746" s="380"/>
      <c r="J746" s="379"/>
      <c r="K746" s="379"/>
      <c r="L746" s="379"/>
      <c r="M746" s="381"/>
      <c r="N746" s="382"/>
      <c r="O746" s="378"/>
      <c r="P746" s="378"/>
      <c r="Q746" s="378"/>
      <c r="AF746" s="379"/>
      <c r="AG746" s="379"/>
    </row>
    <row r="747" spans="3:33" s="377" customFormat="1">
      <c r="C747" s="378"/>
      <c r="D747" s="378"/>
      <c r="F747" s="379"/>
      <c r="G747" s="379"/>
      <c r="H747" s="379"/>
      <c r="I747" s="380"/>
      <c r="J747" s="379"/>
      <c r="K747" s="379"/>
      <c r="L747" s="379"/>
      <c r="M747" s="381"/>
      <c r="N747" s="382"/>
      <c r="O747" s="378"/>
      <c r="P747" s="378"/>
      <c r="Q747" s="378"/>
      <c r="AF747" s="379"/>
      <c r="AG747" s="379"/>
    </row>
    <row r="748" spans="3:33" s="377" customFormat="1">
      <c r="C748" s="378"/>
      <c r="D748" s="378"/>
      <c r="F748" s="379"/>
      <c r="G748" s="379"/>
      <c r="H748" s="379"/>
      <c r="I748" s="380"/>
      <c r="J748" s="379"/>
      <c r="K748" s="379"/>
      <c r="L748" s="379"/>
      <c r="M748" s="381"/>
      <c r="N748" s="382"/>
      <c r="O748" s="378"/>
      <c r="P748" s="378"/>
      <c r="Q748" s="378"/>
      <c r="AF748" s="379"/>
      <c r="AG748" s="379"/>
    </row>
    <row r="749" spans="3:33" s="377" customFormat="1">
      <c r="C749" s="378"/>
      <c r="D749" s="378"/>
      <c r="F749" s="379"/>
      <c r="G749" s="379"/>
      <c r="H749" s="379"/>
      <c r="I749" s="380"/>
      <c r="J749" s="379"/>
      <c r="K749" s="379"/>
      <c r="L749" s="379"/>
      <c r="M749" s="381"/>
      <c r="N749" s="382"/>
      <c r="O749" s="378"/>
      <c r="P749" s="378"/>
      <c r="Q749" s="378"/>
      <c r="AF749" s="379"/>
      <c r="AG749" s="379"/>
    </row>
    <row r="750" spans="3:33" s="377" customFormat="1">
      <c r="C750" s="378"/>
      <c r="D750" s="378"/>
      <c r="F750" s="379"/>
      <c r="G750" s="379"/>
      <c r="H750" s="379"/>
      <c r="I750" s="380"/>
      <c r="J750" s="379"/>
      <c r="K750" s="379"/>
      <c r="L750" s="379"/>
      <c r="M750" s="381"/>
      <c r="N750" s="382"/>
      <c r="O750" s="378"/>
      <c r="P750" s="378"/>
      <c r="Q750" s="378"/>
      <c r="AF750" s="379"/>
      <c r="AG750" s="379"/>
    </row>
    <row r="751" spans="3:33" s="377" customFormat="1">
      <c r="C751" s="378"/>
      <c r="D751" s="378"/>
      <c r="F751" s="379"/>
      <c r="G751" s="379"/>
      <c r="H751" s="379"/>
      <c r="I751" s="380"/>
      <c r="J751" s="379"/>
      <c r="K751" s="379"/>
      <c r="L751" s="379"/>
      <c r="M751" s="381"/>
      <c r="N751" s="382"/>
      <c r="O751" s="378"/>
      <c r="P751" s="378"/>
      <c r="Q751" s="378"/>
      <c r="AF751" s="379"/>
      <c r="AG751" s="379"/>
    </row>
    <row r="752" spans="3:33" s="377" customFormat="1">
      <c r="C752" s="378"/>
      <c r="D752" s="378"/>
      <c r="F752" s="379"/>
      <c r="G752" s="379"/>
      <c r="H752" s="379"/>
      <c r="I752" s="380"/>
      <c r="J752" s="379"/>
      <c r="K752" s="379"/>
      <c r="L752" s="379"/>
      <c r="M752" s="381"/>
      <c r="N752" s="382"/>
      <c r="O752" s="378"/>
      <c r="P752" s="378"/>
      <c r="Q752" s="378"/>
      <c r="AF752" s="379"/>
      <c r="AG752" s="379"/>
    </row>
    <row r="753" spans="3:33" s="377" customFormat="1">
      <c r="C753" s="378"/>
      <c r="D753" s="378"/>
      <c r="F753" s="379"/>
      <c r="G753" s="379"/>
      <c r="H753" s="379"/>
      <c r="I753" s="380"/>
      <c r="J753" s="379"/>
      <c r="K753" s="379"/>
      <c r="L753" s="379"/>
      <c r="M753" s="381"/>
      <c r="N753" s="382"/>
      <c r="O753" s="378"/>
      <c r="P753" s="378"/>
      <c r="Q753" s="378"/>
      <c r="AF753" s="379"/>
      <c r="AG753" s="379"/>
    </row>
    <row r="754" spans="3:33" s="377" customFormat="1">
      <c r="C754" s="378"/>
      <c r="D754" s="378"/>
      <c r="F754" s="379"/>
      <c r="G754" s="379"/>
      <c r="H754" s="379"/>
      <c r="I754" s="380"/>
      <c r="J754" s="379"/>
      <c r="K754" s="379"/>
      <c r="L754" s="379"/>
      <c r="M754" s="381"/>
      <c r="N754" s="382"/>
      <c r="O754" s="378"/>
      <c r="P754" s="378"/>
      <c r="Q754" s="378"/>
      <c r="AF754" s="379"/>
      <c r="AG754" s="379"/>
    </row>
    <row r="755" spans="3:33" s="377" customFormat="1">
      <c r="C755" s="378"/>
      <c r="D755" s="378"/>
      <c r="F755" s="379"/>
      <c r="G755" s="379"/>
      <c r="H755" s="379"/>
      <c r="I755" s="380"/>
      <c r="J755" s="379"/>
      <c r="K755" s="379"/>
      <c r="L755" s="379"/>
      <c r="M755" s="381"/>
      <c r="N755" s="382"/>
      <c r="O755" s="378"/>
      <c r="P755" s="378"/>
      <c r="Q755" s="378"/>
      <c r="AF755" s="379"/>
      <c r="AG755" s="379"/>
    </row>
    <row r="756" spans="3:33" s="377" customFormat="1">
      <c r="C756" s="378"/>
      <c r="D756" s="378"/>
      <c r="F756" s="379"/>
      <c r="G756" s="379"/>
      <c r="H756" s="379"/>
      <c r="I756" s="380"/>
      <c r="J756" s="379"/>
      <c r="K756" s="379"/>
      <c r="L756" s="379"/>
      <c r="M756" s="381"/>
      <c r="N756" s="382"/>
      <c r="O756" s="378"/>
      <c r="P756" s="378"/>
      <c r="Q756" s="378"/>
      <c r="AF756" s="379"/>
      <c r="AG756" s="379"/>
    </row>
    <row r="757" spans="3:33" s="377" customFormat="1">
      <c r="C757" s="378"/>
      <c r="D757" s="378"/>
      <c r="F757" s="379"/>
      <c r="G757" s="379"/>
      <c r="H757" s="379"/>
      <c r="I757" s="380"/>
      <c r="J757" s="379"/>
      <c r="K757" s="379"/>
      <c r="L757" s="379"/>
      <c r="M757" s="381"/>
      <c r="N757" s="382"/>
      <c r="O757" s="378"/>
      <c r="P757" s="378"/>
      <c r="Q757" s="378"/>
      <c r="AF757" s="379"/>
      <c r="AG757" s="379"/>
    </row>
    <row r="758" spans="3:33" s="377" customFormat="1">
      <c r="C758" s="378"/>
      <c r="D758" s="378"/>
      <c r="F758" s="379"/>
      <c r="G758" s="379"/>
      <c r="H758" s="379"/>
      <c r="I758" s="380"/>
      <c r="J758" s="379"/>
      <c r="K758" s="379"/>
      <c r="L758" s="379"/>
      <c r="M758" s="381"/>
      <c r="N758" s="382"/>
      <c r="O758" s="378"/>
      <c r="P758" s="378"/>
      <c r="Q758" s="378"/>
      <c r="AF758" s="379"/>
      <c r="AG758" s="379"/>
    </row>
    <row r="759" spans="3:33" s="377" customFormat="1">
      <c r="C759" s="378"/>
      <c r="D759" s="378"/>
      <c r="F759" s="379"/>
      <c r="G759" s="379"/>
      <c r="H759" s="379"/>
      <c r="I759" s="380"/>
      <c r="J759" s="379"/>
      <c r="K759" s="379"/>
      <c r="L759" s="379"/>
      <c r="M759" s="381"/>
      <c r="N759" s="382"/>
      <c r="O759" s="378"/>
      <c r="P759" s="378"/>
      <c r="Q759" s="378"/>
      <c r="AF759" s="379"/>
      <c r="AG759" s="379"/>
    </row>
    <row r="760" spans="3:33" s="377" customFormat="1">
      <c r="C760" s="378"/>
      <c r="D760" s="378"/>
      <c r="F760" s="379"/>
      <c r="G760" s="379"/>
      <c r="H760" s="379"/>
      <c r="I760" s="380"/>
      <c r="J760" s="379"/>
      <c r="K760" s="379"/>
      <c r="L760" s="379"/>
      <c r="M760" s="381"/>
      <c r="N760" s="382"/>
      <c r="O760" s="378"/>
      <c r="P760" s="378"/>
      <c r="Q760" s="378"/>
      <c r="AF760" s="379"/>
      <c r="AG760" s="379"/>
    </row>
    <row r="761" spans="3:33" s="377" customFormat="1">
      <c r="C761" s="378"/>
      <c r="D761" s="378"/>
      <c r="F761" s="379"/>
      <c r="G761" s="379"/>
      <c r="H761" s="379"/>
      <c r="I761" s="380"/>
      <c r="J761" s="379"/>
      <c r="K761" s="379"/>
      <c r="L761" s="379"/>
      <c r="M761" s="381"/>
      <c r="N761" s="382"/>
      <c r="O761" s="378"/>
      <c r="P761" s="378"/>
      <c r="Q761" s="378"/>
      <c r="AF761" s="379"/>
      <c r="AG761" s="379"/>
    </row>
    <row r="762" spans="3:33" s="377" customFormat="1">
      <c r="C762" s="378"/>
      <c r="D762" s="378"/>
      <c r="F762" s="379"/>
      <c r="G762" s="379"/>
      <c r="H762" s="379"/>
      <c r="I762" s="380"/>
      <c r="J762" s="379"/>
      <c r="K762" s="379"/>
      <c r="L762" s="379"/>
      <c r="M762" s="381"/>
      <c r="N762" s="382"/>
      <c r="O762" s="378"/>
      <c r="P762" s="378"/>
      <c r="Q762" s="378"/>
      <c r="AF762" s="379"/>
      <c r="AG762" s="379"/>
    </row>
    <row r="763" spans="3:33" s="377" customFormat="1">
      <c r="C763" s="378"/>
      <c r="D763" s="378"/>
      <c r="F763" s="379"/>
      <c r="G763" s="379"/>
      <c r="H763" s="379"/>
      <c r="I763" s="380"/>
      <c r="J763" s="379"/>
      <c r="K763" s="379"/>
      <c r="L763" s="379"/>
      <c r="M763" s="381"/>
      <c r="N763" s="382"/>
      <c r="O763" s="378"/>
      <c r="P763" s="378"/>
      <c r="Q763" s="378"/>
      <c r="AF763" s="379"/>
      <c r="AG763" s="379"/>
    </row>
    <row r="764" spans="3:33" s="377" customFormat="1">
      <c r="C764" s="378"/>
      <c r="D764" s="378"/>
      <c r="F764" s="379"/>
      <c r="G764" s="379"/>
      <c r="H764" s="379"/>
      <c r="I764" s="380"/>
      <c r="J764" s="379"/>
      <c r="K764" s="379"/>
      <c r="L764" s="379"/>
      <c r="M764" s="381"/>
      <c r="N764" s="382"/>
      <c r="O764" s="378"/>
      <c r="P764" s="378"/>
      <c r="Q764" s="378"/>
      <c r="AF764" s="379"/>
      <c r="AG764" s="379"/>
    </row>
    <row r="765" spans="3:33" s="377" customFormat="1">
      <c r="C765" s="378"/>
      <c r="D765" s="378"/>
      <c r="F765" s="379"/>
      <c r="G765" s="379"/>
      <c r="H765" s="379"/>
      <c r="I765" s="380"/>
      <c r="J765" s="379"/>
      <c r="K765" s="379"/>
      <c r="L765" s="379"/>
      <c r="M765" s="381"/>
      <c r="N765" s="382"/>
      <c r="O765" s="378"/>
      <c r="P765" s="378"/>
      <c r="Q765" s="378"/>
      <c r="AF765" s="379"/>
      <c r="AG765" s="379"/>
    </row>
    <row r="766" spans="3:33" s="377" customFormat="1">
      <c r="C766" s="378"/>
      <c r="D766" s="378"/>
      <c r="F766" s="379"/>
      <c r="G766" s="379"/>
      <c r="H766" s="379"/>
      <c r="I766" s="380"/>
      <c r="J766" s="379"/>
      <c r="K766" s="379"/>
      <c r="L766" s="379"/>
      <c r="M766" s="381"/>
      <c r="N766" s="382"/>
      <c r="O766" s="378"/>
      <c r="P766" s="378"/>
      <c r="Q766" s="378"/>
      <c r="AF766" s="379"/>
      <c r="AG766" s="379"/>
    </row>
    <row r="767" spans="3:33" s="377" customFormat="1">
      <c r="C767" s="378"/>
      <c r="D767" s="378"/>
      <c r="F767" s="379"/>
      <c r="G767" s="379"/>
      <c r="H767" s="379"/>
      <c r="I767" s="380"/>
      <c r="J767" s="379"/>
      <c r="K767" s="379"/>
      <c r="L767" s="379"/>
      <c r="M767" s="381"/>
      <c r="N767" s="382"/>
      <c r="O767" s="378"/>
      <c r="P767" s="378"/>
      <c r="Q767" s="378"/>
      <c r="AF767" s="379"/>
      <c r="AG767" s="379"/>
    </row>
    <row r="768" spans="3:33" s="377" customFormat="1">
      <c r="C768" s="378"/>
      <c r="D768" s="378"/>
      <c r="F768" s="379"/>
      <c r="G768" s="379"/>
      <c r="H768" s="379"/>
      <c r="I768" s="380"/>
      <c r="J768" s="379"/>
      <c r="K768" s="379"/>
      <c r="L768" s="379"/>
      <c r="M768" s="381"/>
      <c r="N768" s="382"/>
      <c r="O768" s="378"/>
      <c r="P768" s="378"/>
      <c r="Q768" s="378"/>
      <c r="AF768" s="379"/>
      <c r="AG768" s="379"/>
    </row>
    <row r="769" spans="3:33" s="377" customFormat="1">
      <c r="C769" s="378"/>
      <c r="D769" s="378"/>
      <c r="F769" s="379"/>
      <c r="G769" s="379"/>
      <c r="H769" s="379"/>
      <c r="I769" s="380"/>
      <c r="J769" s="379"/>
      <c r="K769" s="379"/>
      <c r="L769" s="379"/>
      <c r="M769" s="381"/>
      <c r="N769" s="382"/>
      <c r="O769" s="378"/>
      <c r="P769" s="378"/>
      <c r="Q769" s="378"/>
      <c r="AF769" s="379"/>
      <c r="AG769" s="379"/>
    </row>
    <row r="770" spans="3:33" s="377" customFormat="1">
      <c r="C770" s="378"/>
      <c r="D770" s="378"/>
      <c r="F770" s="379"/>
      <c r="G770" s="379"/>
      <c r="H770" s="379"/>
      <c r="I770" s="380"/>
      <c r="J770" s="379"/>
      <c r="K770" s="379"/>
      <c r="L770" s="379"/>
      <c r="M770" s="381"/>
      <c r="N770" s="382"/>
      <c r="O770" s="378"/>
      <c r="P770" s="378"/>
      <c r="Q770" s="378"/>
      <c r="AF770" s="379"/>
      <c r="AG770" s="379"/>
    </row>
    <row r="771" spans="3:33" s="377" customFormat="1">
      <c r="C771" s="378"/>
      <c r="D771" s="378"/>
      <c r="F771" s="379"/>
      <c r="G771" s="379"/>
      <c r="H771" s="379"/>
      <c r="I771" s="380"/>
      <c r="J771" s="379"/>
      <c r="K771" s="379"/>
      <c r="L771" s="379"/>
      <c r="M771" s="381"/>
      <c r="N771" s="382"/>
      <c r="O771" s="378"/>
      <c r="P771" s="378"/>
      <c r="Q771" s="378"/>
      <c r="AF771" s="379"/>
      <c r="AG771" s="379"/>
    </row>
    <row r="772" spans="3:33" s="377" customFormat="1">
      <c r="C772" s="378"/>
      <c r="D772" s="378"/>
      <c r="F772" s="379"/>
      <c r="G772" s="379"/>
      <c r="H772" s="379"/>
      <c r="I772" s="380"/>
      <c r="J772" s="379"/>
      <c r="K772" s="379"/>
      <c r="L772" s="379"/>
      <c r="M772" s="381"/>
      <c r="N772" s="382"/>
      <c r="O772" s="378"/>
      <c r="P772" s="378"/>
      <c r="Q772" s="378"/>
      <c r="AF772" s="379"/>
      <c r="AG772" s="379"/>
    </row>
    <row r="773" spans="3:33" s="377" customFormat="1">
      <c r="C773" s="378"/>
      <c r="D773" s="378"/>
      <c r="F773" s="379"/>
      <c r="G773" s="379"/>
      <c r="H773" s="379"/>
      <c r="I773" s="380"/>
      <c r="J773" s="379"/>
      <c r="K773" s="379"/>
      <c r="L773" s="379"/>
      <c r="M773" s="381"/>
      <c r="N773" s="382"/>
      <c r="O773" s="378"/>
      <c r="P773" s="378"/>
      <c r="Q773" s="378"/>
      <c r="AF773" s="379"/>
      <c r="AG773" s="379"/>
    </row>
    <row r="774" spans="3:33" s="377" customFormat="1">
      <c r="C774" s="378"/>
      <c r="D774" s="378"/>
      <c r="F774" s="379"/>
      <c r="G774" s="379"/>
      <c r="H774" s="379"/>
      <c r="I774" s="380"/>
      <c r="J774" s="379"/>
      <c r="K774" s="379"/>
      <c r="L774" s="379"/>
      <c r="M774" s="381"/>
      <c r="N774" s="382"/>
      <c r="O774" s="378"/>
      <c r="P774" s="378"/>
      <c r="Q774" s="378"/>
      <c r="AF774" s="379"/>
      <c r="AG774" s="379"/>
    </row>
    <row r="775" spans="3:33" s="377" customFormat="1">
      <c r="C775" s="378"/>
      <c r="D775" s="378"/>
      <c r="F775" s="379"/>
      <c r="G775" s="379"/>
      <c r="H775" s="379"/>
      <c r="I775" s="380"/>
      <c r="J775" s="379"/>
      <c r="K775" s="379"/>
      <c r="L775" s="379"/>
      <c r="M775" s="381"/>
      <c r="N775" s="382"/>
      <c r="O775" s="378"/>
      <c r="P775" s="378"/>
      <c r="Q775" s="378"/>
      <c r="AF775" s="379"/>
      <c r="AG775" s="379"/>
    </row>
    <row r="776" spans="3:33" s="377" customFormat="1">
      <c r="C776" s="378"/>
      <c r="D776" s="378"/>
      <c r="F776" s="379"/>
      <c r="G776" s="379"/>
      <c r="H776" s="379"/>
      <c r="I776" s="380"/>
      <c r="J776" s="379"/>
      <c r="K776" s="379"/>
      <c r="L776" s="379"/>
      <c r="M776" s="381"/>
      <c r="N776" s="382"/>
      <c r="O776" s="378"/>
      <c r="P776" s="378"/>
      <c r="Q776" s="378"/>
      <c r="AF776" s="379"/>
      <c r="AG776" s="379"/>
    </row>
    <row r="777" spans="3:33" s="377" customFormat="1">
      <c r="C777" s="378"/>
      <c r="D777" s="378"/>
      <c r="F777" s="379"/>
      <c r="G777" s="379"/>
      <c r="H777" s="379"/>
      <c r="I777" s="380"/>
      <c r="J777" s="379"/>
      <c r="K777" s="379"/>
      <c r="L777" s="379"/>
      <c r="M777" s="381"/>
      <c r="N777" s="382"/>
      <c r="O777" s="378"/>
      <c r="P777" s="378"/>
      <c r="Q777" s="378"/>
      <c r="AF777" s="379"/>
      <c r="AG777" s="379"/>
    </row>
    <row r="778" spans="3:33" s="377" customFormat="1">
      <c r="C778" s="378"/>
      <c r="D778" s="378"/>
      <c r="F778" s="379"/>
      <c r="G778" s="379"/>
      <c r="H778" s="379"/>
      <c r="I778" s="380"/>
      <c r="J778" s="379"/>
      <c r="K778" s="379"/>
      <c r="L778" s="379"/>
      <c r="M778" s="381"/>
      <c r="N778" s="382"/>
      <c r="O778" s="378"/>
      <c r="P778" s="378"/>
      <c r="Q778" s="378"/>
      <c r="AF778" s="379"/>
      <c r="AG778" s="379"/>
    </row>
    <row r="779" spans="3:33" s="377" customFormat="1">
      <c r="C779" s="378"/>
      <c r="D779" s="378"/>
      <c r="F779" s="379"/>
      <c r="G779" s="379"/>
      <c r="H779" s="379"/>
      <c r="I779" s="380"/>
      <c r="J779" s="379"/>
      <c r="K779" s="379"/>
      <c r="L779" s="379"/>
      <c r="M779" s="381"/>
      <c r="N779" s="382"/>
      <c r="O779" s="378"/>
      <c r="P779" s="378"/>
      <c r="Q779" s="378"/>
      <c r="AF779" s="379"/>
      <c r="AG779" s="379"/>
    </row>
    <row r="780" spans="3:33" s="377" customFormat="1">
      <c r="C780" s="378"/>
      <c r="D780" s="378"/>
      <c r="F780" s="379"/>
      <c r="G780" s="379"/>
      <c r="H780" s="379"/>
      <c r="I780" s="380"/>
      <c r="J780" s="379"/>
      <c r="K780" s="379"/>
      <c r="L780" s="379"/>
      <c r="M780" s="381"/>
      <c r="N780" s="382"/>
      <c r="O780" s="378"/>
      <c r="P780" s="378"/>
      <c r="Q780" s="378"/>
      <c r="AF780" s="379"/>
      <c r="AG780" s="379"/>
    </row>
    <row r="781" spans="3:33" s="377" customFormat="1">
      <c r="C781" s="378"/>
      <c r="D781" s="378"/>
      <c r="F781" s="379"/>
      <c r="G781" s="379"/>
      <c r="H781" s="379"/>
      <c r="I781" s="380"/>
      <c r="J781" s="379"/>
      <c r="K781" s="379"/>
      <c r="L781" s="379"/>
      <c r="M781" s="381"/>
      <c r="N781" s="382"/>
      <c r="O781" s="378"/>
      <c r="P781" s="378"/>
      <c r="Q781" s="378"/>
      <c r="AF781" s="379"/>
      <c r="AG781" s="379"/>
    </row>
    <row r="782" spans="3:33" s="377" customFormat="1">
      <c r="C782" s="378"/>
      <c r="D782" s="378"/>
      <c r="F782" s="379"/>
      <c r="G782" s="379"/>
      <c r="H782" s="379"/>
      <c r="I782" s="380"/>
      <c r="J782" s="379"/>
      <c r="K782" s="379"/>
      <c r="L782" s="379"/>
      <c r="M782" s="381"/>
      <c r="N782" s="382"/>
      <c r="O782" s="378"/>
      <c r="P782" s="378"/>
      <c r="Q782" s="378"/>
      <c r="AF782" s="379"/>
      <c r="AG782" s="379"/>
    </row>
    <row r="783" spans="3:33" s="377" customFormat="1">
      <c r="C783" s="378"/>
      <c r="D783" s="378"/>
      <c r="F783" s="379"/>
      <c r="G783" s="379"/>
      <c r="H783" s="379"/>
      <c r="I783" s="380"/>
      <c r="J783" s="379"/>
      <c r="K783" s="379"/>
      <c r="L783" s="379"/>
      <c r="M783" s="381"/>
      <c r="N783" s="382"/>
      <c r="O783" s="378"/>
      <c r="P783" s="378"/>
      <c r="Q783" s="378"/>
      <c r="AF783" s="379"/>
      <c r="AG783" s="379"/>
    </row>
    <row r="784" spans="3:33" s="377" customFormat="1">
      <c r="C784" s="378"/>
      <c r="D784" s="378"/>
      <c r="F784" s="379"/>
      <c r="G784" s="379"/>
      <c r="H784" s="379"/>
      <c r="I784" s="380"/>
      <c r="J784" s="379"/>
      <c r="K784" s="379"/>
      <c r="L784" s="379"/>
      <c r="M784" s="381"/>
      <c r="N784" s="382"/>
      <c r="O784" s="378"/>
      <c r="P784" s="378"/>
      <c r="Q784" s="378"/>
      <c r="AF784" s="379"/>
      <c r="AG784" s="379"/>
    </row>
    <row r="785" spans="3:33" s="377" customFormat="1">
      <c r="C785" s="378"/>
      <c r="D785" s="378"/>
      <c r="F785" s="379"/>
      <c r="G785" s="379"/>
      <c r="H785" s="379"/>
      <c r="I785" s="380"/>
      <c r="J785" s="379"/>
      <c r="K785" s="379"/>
      <c r="L785" s="379"/>
      <c r="M785" s="381"/>
      <c r="N785" s="382"/>
      <c r="O785" s="378"/>
      <c r="P785" s="378"/>
      <c r="Q785" s="378"/>
      <c r="AF785" s="379"/>
      <c r="AG785" s="379"/>
    </row>
    <row r="786" spans="3:33" s="377" customFormat="1">
      <c r="C786" s="378"/>
      <c r="D786" s="378"/>
      <c r="F786" s="379"/>
      <c r="G786" s="379"/>
      <c r="H786" s="379"/>
      <c r="I786" s="380"/>
      <c r="J786" s="379"/>
      <c r="K786" s="379"/>
      <c r="L786" s="379"/>
      <c r="M786" s="381"/>
      <c r="N786" s="382"/>
      <c r="O786" s="378"/>
      <c r="P786" s="378"/>
      <c r="Q786" s="378"/>
      <c r="AF786" s="379"/>
      <c r="AG786" s="379"/>
    </row>
    <row r="787" spans="3:33" s="377" customFormat="1">
      <c r="C787" s="378"/>
      <c r="D787" s="378"/>
      <c r="F787" s="379"/>
      <c r="G787" s="379"/>
      <c r="H787" s="379"/>
      <c r="I787" s="380"/>
      <c r="J787" s="379"/>
      <c r="K787" s="379"/>
      <c r="L787" s="379"/>
      <c r="M787" s="381"/>
      <c r="N787" s="382"/>
      <c r="O787" s="378"/>
      <c r="P787" s="378"/>
      <c r="Q787" s="378"/>
      <c r="AF787" s="379"/>
      <c r="AG787" s="379"/>
    </row>
    <row r="788" spans="3:33" s="377" customFormat="1">
      <c r="C788" s="378"/>
      <c r="D788" s="378"/>
      <c r="F788" s="379"/>
      <c r="G788" s="379"/>
      <c r="H788" s="379"/>
      <c r="I788" s="380"/>
      <c r="J788" s="379"/>
      <c r="K788" s="379"/>
      <c r="L788" s="379"/>
      <c r="M788" s="381"/>
      <c r="N788" s="382"/>
      <c r="O788" s="378"/>
      <c r="P788" s="378"/>
      <c r="Q788" s="378"/>
      <c r="AF788" s="379"/>
      <c r="AG788" s="379"/>
    </row>
    <row r="789" spans="3:33" s="377" customFormat="1">
      <c r="C789" s="378"/>
      <c r="D789" s="378"/>
      <c r="F789" s="379"/>
      <c r="G789" s="379"/>
      <c r="H789" s="379"/>
      <c r="I789" s="380"/>
      <c r="J789" s="379"/>
      <c r="K789" s="379"/>
      <c r="L789" s="379"/>
      <c r="M789" s="381"/>
      <c r="N789" s="382"/>
      <c r="O789" s="378"/>
      <c r="P789" s="378"/>
      <c r="Q789" s="378"/>
      <c r="AF789" s="379"/>
      <c r="AG789" s="379"/>
    </row>
    <row r="790" spans="3:33" s="377" customFormat="1">
      <c r="C790" s="378"/>
      <c r="D790" s="378"/>
      <c r="F790" s="379"/>
      <c r="G790" s="379"/>
      <c r="H790" s="379"/>
      <c r="I790" s="380"/>
      <c r="J790" s="379"/>
      <c r="K790" s="379"/>
      <c r="L790" s="379"/>
      <c r="M790" s="381"/>
      <c r="N790" s="382"/>
      <c r="O790" s="378"/>
      <c r="P790" s="378"/>
      <c r="Q790" s="378"/>
      <c r="AF790" s="379"/>
      <c r="AG790" s="379"/>
    </row>
    <row r="791" spans="3:33" s="377" customFormat="1">
      <c r="C791" s="378"/>
      <c r="D791" s="378"/>
      <c r="F791" s="379"/>
      <c r="G791" s="379"/>
      <c r="H791" s="379"/>
      <c r="I791" s="380"/>
      <c r="J791" s="379"/>
      <c r="K791" s="379"/>
      <c r="L791" s="379"/>
      <c r="M791" s="381"/>
      <c r="N791" s="382"/>
      <c r="O791" s="378"/>
      <c r="P791" s="378"/>
      <c r="Q791" s="378"/>
      <c r="AF791" s="379"/>
      <c r="AG791" s="379"/>
    </row>
    <row r="792" spans="3:33" s="377" customFormat="1">
      <c r="C792" s="378"/>
      <c r="D792" s="378"/>
      <c r="F792" s="379"/>
      <c r="G792" s="379"/>
      <c r="H792" s="379"/>
      <c r="I792" s="380"/>
      <c r="J792" s="379"/>
      <c r="K792" s="379"/>
      <c r="L792" s="379"/>
      <c r="M792" s="381"/>
      <c r="N792" s="382"/>
      <c r="O792" s="378"/>
      <c r="P792" s="378"/>
      <c r="Q792" s="378"/>
      <c r="AF792" s="379"/>
      <c r="AG792" s="379"/>
    </row>
    <row r="793" spans="3:33" s="377" customFormat="1">
      <c r="C793" s="378"/>
      <c r="D793" s="378"/>
      <c r="F793" s="379"/>
      <c r="G793" s="379"/>
      <c r="H793" s="379"/>
      <c r="I793" s="380"/>
      <c r="J793" s="379"/>
      <c r="K793" s="379"/>
      <c r="L793" s="379"/>
      <c r="M793" s="381"/>
      <c r="N793" s="382"/>
      <c r="O793" s="378"/>
      <c r="P793" s="378"/>
      <c r="Q793" s="378"/>
      <c r="AF793" s="379"/>
      <c r="AG793" s="379"/>
    </row>
    <row r="794" spans="3:33" s="377" customFormat="1">
      <c r="C794" s="378"/>
      <c r="D794" s="378"/>
      <c r="F794" s="379"/>
      <c r="G794" s="379"/>
      <c r="H794" s="379"/>
      <c r="I794" s="380"/>
      <c r="J794" s="379"/>
      <c r="K794" s="379"/>
      <c r="L794" s="379"/>
      <c r="M794" s="381"/>
      <c r="N794" s="382"/>
      <c r="O794" s="378"/>
      <c r="P794" s="378"/>
      <c r="Q794" s="378"/>
      <c r="AF794" s="379"/>
      <c r="AG794" s="379"/>
    </row>
    <row r="795" spans="3:33" s="377" customFormat="1">
      <c r="C795" s="378"/>
      <c r="D795" s="378"/>
      <c r="F795" s="379"/>
      <c r="G795" s="379"/>
      <c r="H795" s="379"/>
      <c r="I795" s="380"/>
      <c r="J795" s="379"/>
      <c r="K795" s="379"/>
      <c r="L795" s="379"/>
      <c r="M795" s="381"/>
      <c r="N795" s="382"/>
      <c r="O795" s="378"/>
      <c r="P795" s="378"/>
      <c r="Q795" s="378"/>
      <c r="AF795" s="379"/>
      <c r="AG795" s="379"/>
    </row>
    <row r="796" spans="3:33" s="377" customFormat="1">
      <c r="C796" s="378"/>
      <c r="D796" s="378"/>
      <c r="F796" s="379"/>
      <c r="G796" s="379"/>
      <c r="H796" s="379"/>
      <c r="I796" s="380"/>
      <c r="J796" s="379"/>
      <c r="K796" s="379"/>
      <c r="L796" s="379"/>
      <c r="M796" s="381"/>
      <c r="N796" s="382"/>
      <c r="O796" s="378"/>
      <c r="P796" s="378"/>
      <c r="Q796" s="378"/>
      <c r="AF796" s="379"/>
      <c r="AG796" s="379"/>
    </row>
    <row r="797" spans="3:33" s="377" customFormat="1">
      <c r="C797" s="378"/>
      <c r="D797" s="378"/>
      <c r="F797" s="379"/>
      <c r="G797" s="379"/>
      <c r="H797" s="379"/>
      <c r="I797" s="380"/>
      <c r="J797" s="379"/>
      <c r="K797" s="379"/>
      <c r="L797" s="379"/>
      <c r="M797" s="381"/>
      <c r="N797" s="382"/>
      <c r="O797" s="378"/>
      <c r="P797" s="378"/>
      <c r="Q797" s="378"/>
      <c r="AF797" s="379"/>
      <c r="AG797" s="379"/>
    </row>
    <row r="798" spans="3:33" s="377" customFormat="1">
      <c r="C798" s="378"/>
      <c r="D798" s="378"/>
      <c r="F798" s="379"/>
      <c r="G798" s="379"/>
      <c r="H798" s="379"/>
      <c r="I798" s="380"/>
      <c r="J798" s="379"/>
      <c r="K798" s="379"/>
      <c r="L798" s="379"/>
      <c r="M798" s="381"/>
      <c r="N798" s="382"/>
      <c r="O798" s="378"/>
      <c r="P798" s="378"/>
      <c r="Q798" s="378"/>
      <c r="AF798" s="379"/>
      <c r="AG798" s="379"/>
    </row>
    <row r="799" spans="3:33" s="377" customFormat="1">
      <c r="C799" s="378"/>
      <c r="D799" s="378"/>
      <c r="F799" s="379"/>
      <c r="G799" s="379"/>
      <c r="H799" s="379"/>
      <c r="I799" s="380"/>
      <c r="J799" s="379"/>
      <c r="K799" s="379"/>
      <c r="L799" s="379"/>
      <c r="M799" s="381"/>
      <c r="N799" s="382"/>
      <c r="O799" s="378"/>
      <c r="P799" s="378"/>
      <c r="Q799" s="378"/>
      <c r="AF799" s="379"/>
      <c r="AG799" s="379"/>
    </row>
    <row r="800" spans="3:33" s="377" customFormat="1">
      <c r="C800" s="378"/>
      <c r="D800" s="378"/>
      <c r="F800" s="379"/>
      <c r="G800" s="379"/>
      <c r="H800" s="379"/>
      <c r="I800" s="380"/>
      <c r="J800" s="379"/>
      <c r="K800" s="379"/>
      <c r="L800" s="379"/>
      <c r="M800" s="381"/>
      <c r="N800" s="382"/>
      <c r="O800" s="378"/>
      <c r="P800" s="378"/>
      <c r="Q800" s="378"/>
      <c r="AF800" s="379"/>
      <c r="AG800" s="379"/>
    </row>
    <row r="801" spans="3:33" s="377" customFormat="1">
      <c r="C801" s="378"/>
      <c r="D801" s="378"/>
      <c r="F801" s="379"/>
      <c r="G801" s="379"/>
      <c r="H801" s="379"/>
      <c r="I801" s="380"/>
      <c r="J801" s="379"/>
      <c r="K801" s="379"/>
      <c r="L801" s="379"/>
      <c r="M801" s="381"/>
      <c r="N801" s="382"/>
      <c r="O801" s="378"/>
      <c r="P801" s="378"/>
      <c r="Q801" s="378"/>
      <c r="AF801" s="379"/>
      <c r="AG801" s="379"/>
    </row>
    <row r="802" spans="3:33" s="377" customFormat="1">
      <c r="C802" s="378"/>
      <c r="D802" s="378"/>
      <c r="F802" s="379"/>
      <c r="G802" s="379"/>
      <c r="H802" s="379"/>
      <c r="I802" s="380"/>
      <c r="J802" s="379"/>
      <c r="K802" s="379"/>
      <c r="L802" s="379"/>
      <c r="M802" s="381"/>
      <c r="N802" s="382"/>
      <c r="O802" s="378"/>
      <c r="P802" s="378"/>
      <c r="Q802" s="378"/>
      <c r="AF802" s="379"/>
      <c r="AG802" s="379"/>
    </row>
    <row r="803" spans="3:33" s="377" customFormat="1">
      <c r="C803" s="378"/>
      <c r="D803" s="378"/>
      <c r="F803" s="379"/>
      <c r="G803" s="379"/>
      <c r="H803" s="379"/>
      <c r="I803" s="380"/>
      <c r="J803" s="379"/>
      <c r="K803" s="379"/>
      <c r="L803" s="379"/>
      <c r="M803" s="381"/>
      <c r="N803" s="382"/>
      <c r="O803" s="378"/>
      <c r="P803" s="378"/>
      <c r="Q803" s="378"/>
      <c r="AF803" s="379"/>
      <c r="AG803" s="379"/>
    </row>
    <row r="804" spans="3:33" s="377" customFormat="1">
      <c r="C804" s="378"/>
      <c r="D804" s="378"/>
      <c r="F804" s="379"/>
      <c r="G804" s="379"/>
      <c r="H804" s="379"/>
      <c r="I804" s="380"/>
      <c r="J804" s="379"/>
      <c r="K804" s="379"/>
      <c r="L804" s="379"/>
      <c r="M804" s="381"/>
      <c r="N804" s="382"/>
      <c r="O804" s="378"/>
      <c r="P804" s="378"/>
      <c r="Q804" s="378"/>
      <c r="AF804" s="379"/>
      <c r="AG804" s="379"/>
    </row>
    <row r="805" spans="3:33" s="377" customFormat="1">
      <c r="C805" s="378"/>
      <c r="D805" s="378"/>
      <c r="F805" s="379"/>
      <c r="G805" s="379"/>
      <c r="H805" s="379"/>
      <c r="I805" s="380"/>
      <c r="J805" s="379"/>
      <c r="K805" s="379"/>
      <c r="L805" s="379"/>
      <c r="M805" s="381"/>
      <c r="N805" s="382"/>
      <c r="O805" s="378"/>
      <c r="P805" s="378"/>
      <c r="Q805" s="378"/>
      <c r="AF805" s="379"/>
      <c r="AG805" s="379"/>
    </row>
    <row r="806" spans="3:33" s="377" customFormat="1">
      <c r="C806" s="378"/>
      <c r="D806" s="378"/>
      <c r="F806" s="379"/>
      <c r="G806" s="379"/>
      <c r="H806" s="379"/>
      <c r="I806" s="380"/>
      <c r="J806" s="379"/>
      <c r="K806" s="379"/>
      <c r="L806" s="379"/>
      <c r="M806" s="381"/>
      <c r="N806" s="382"/>
      <c r="O806" s="378"/>
      <c r="P806" s="378"/>
      <c r="Q806" s="378"/>
      <c r="AF806" s="379"/>
      <c r="AG806" s="379"/>
    </row>
    <row r="807" spans="3:33" s="377" customFormat="1">
      <c r="C807" s="378"/>
      <c r="D807" s="378"/>
      <c r="F807" s="379"/>
      <c r="G807" s="379"/>
      <c r="H807" s="379"/>
      <c r="I807" s="380"/>
      <c r="J807" s="379"/>
      <c r="K807" s="379"/>
      <c r="L807" s="379"/>
      <c r="M807" s="381"/>
      <c r="N807" s="382"/>
      <c r="O807" s="378"/>
      <c r="P807" s="378"/>
      <c r="Q807" s="378"/>
      <c r="AF807" s="379"/>
      <c r="AG807" s="379"/>
    </row>
    <row r="808" spans="3:33" s="377" customFormat="1">
      <c r="C808" s="378"/>
      <c r="D808" s="378"/>
      <c r="F808" s="379"/>
      <c r="G808" s="379"/>
      <c r="H808" s="379"/>
      <c r="I808" s="380"/>
      <c r="J808" s="379"/>
      <c r="K808" s="379"/>
      <c r="L808" s="379"/>
      <c r="M808" s="381"/>
      <c r="N808" s="382"/>
      <c r="O808" s="378"/>
      <c r="P808" s="378"/>
      <c r="Q808" s="378"/>
      <c r="AF808" s="379"/>
      <c r="AG808" s="379"/>
    </row>
    <row r="809" spans="3:33" s="377" customFormat="1">
      <c r="C809" s="378"/>
      <c r="D809" s="378"/>
      <c r="F809" s="379"/>
      <c r="G809" s="379"/>
      <c r="H809" s="379"/>
      <c r="I809" s="380"/>
      <c r="J809" s="379"/>
      <c r="K809" s="379"/>
      <c r="L809" s="379"/>
      <c r="M809" s="381"/>
      <c r="N809" s="382"/>
      <c r="O809" s="378"/>
      <c r="P809" s="378"/>
      <c r="Q809" s="378"/>
      <c r="AF809" s="379"/>
      <c r="AG809" s="379"/>
    </row>
    <row r="810" spans="3:33" s="377" customFormat="1">
      <c r="C810" s="378"/>
      <c r="D810" s="378"/>
      <c r="F810" s="379"/>
      <c r="G810" s="379"/>
      <c r="H810" s="379"/>
      <c r="I810" s="380"/>
      <c r="J810" s="379"/>
      <c r="K810" s="379"/>
      <c r="L810" s="379"/>
      <c r="M810" s="381"/>
      <c r="N810" s="382"/>
      <c r="O810" s="378"/>
      <c r="P810" s="378"/>
      <c r="Q810" s="378"/>
      <c r="AF810" s="379"/>
      <c r="AG810" s="379"/>
    </row>
    <row r="811" spans="3:33" s="377" customFormat="1">
      <c r="C811" s="378"/>
      <c r="D811" s="378"/>
      <c r="F811" s="379"/>
      <c r="G811" s="379"/>
      <c r="H811" s="379"/>
      <c r="I811" s="380"/>
      <c r="J811" s="379"/>
      <c r="K811" s="379"/>
      <c r="L811" s="379"/>
      <c r="M811" s="381"/>
      <c r="N811" s="382"/>
      <c r="O811" s="378"/>
      <c r="P811" s="378"/>
      <c r="Q811" s="378"/>
      <c r="AF811" s="379"/>
      <c r="AG811" s="379"/>
    </row>
    <row r="812" spans="3:33" s="377" customFormat="1">
      <c r="C812" s="378"/>
      <c r="D812" s="378"/>
      <c r="F812" s="379"/>
      <c r="G812" s="379"/>
      <c r="H812" s="379"/>
      <c r="I812" s="380"/>
      <c r="J812" s="379"/>
      <c r="K812" s="379"/>
      <c r="L812" s="379"/>
      <c r="M812" s="381"/>
      <c r="N812" s="382"/>
      <c r="O812" s="378"/>
      <c r="P812" s="378"/>
      <c r="Q812" s="378"/>
      <c r="AF812" s="379"/>
      <c r="AG812" s="379"/>
    </row>
    <row r="813" spans="3:33" s="377" customFormat="1">
      <c r="C813" s="378"/>
      <c r="D813" s="378"/>
      <c r="F813" s="379"/>
      <c r="G813" s="379"/>
      <c r="H813" s="379"/>
      <c r="I813" s="380"/>
      <c r="J813" s="379"/>
      <c r="K813" s="379"/>
      <c r="L813" s="379"/>
      <c r="M813" s="381"/>
      <c r="N813" s="382"/>
      <c r="O813" s="378"/>
      <c r="P813" s="378"/>
      <c r="Q813" s="378"/>
      <c r="AF813" s="379"/>
      <c r="AG813" s="379"/>
    </row>
    <row r="814" spans="3:33" s="377" customFormat="1">
      <c r="C814" s="378"/>
      <c r="D814" s="378"/>
      <c r="F814" s="379"/>
      <c r="G814" s="379"/>
      <c r="H814" s="379"/>
      <c r="I814" s="380"/>
      <c r="J814" s="379"/>
      <c r="K814" s="379"/>
      <c r="L814" s="379"/>
      <c r="M814" s="381"/>
      <c r="N814" s="382"/>
      <c r="O814" s="378"/>
      <c r="P814" s="378"/>
      <c r="Q814" s="378"/>
      <c r="AF814" s="379"/>
      <c r="AG814" s="379"/>
    </row>
    <row r="815" spans="3:33" s="377" customFormat="1">
      <c r="C815" s="378"/>
      <c r="D815" s="378"/>
      <c r="F815" s="379"/>
      <c r="G815" s="379"/>
      <c r="H815" s="379"/>
      <c r="I815" s="380"/>
      <c r="J815" s="379"/>
      <c r="K815" s="379"/>
      <c r="L815" s="379"/>
      <c r="M815" s="381"/>
      <c r="N815" s="382"/>
      <c r="O815" s="378"/>
      <c r="P815" s="378"/>
      <c r="Q815" s="378"/>
      <c r="AF815" s="379"/>
      <c r="AG815" s="379"/>
    </row>
    <row r="816" spans="3:33" s="377" customFormat="1">
      <c r="C816" s="378"/>
      <c r="D816" s="378"/>
      <c r="F816" s="379"/>
      <c r="G816" s="379"/>
      <c r="H816" s="379"/>
      <c r="I816" s="380"/>
      <c r="J816" s="379"/>
      <c r="K816" s="379"/>
      <c r="L816" s="379"/>
      <c r="M816" s="381"/>
      <c r="N816" s="382"/>
      <c r="O816" s="378"/>
      <c r="P816" s="378"/>
      <c r="Q816" s="378"/>
      <c r="AF816" s="379"/>
      <c r="AG816" s="379"/>
    </row>
    <row r="817" spans="3:33" s="377" customFormat="1">
      <c r="C817" s="378"/>
      <c r="D817" s="378"/>
      <c r="F817" s="379"/>
      <c r="G817" s="379"/>
      <c r="H817" s="379"/>
      <c r="I817" s="380"/>
      <c r="J817" s="379"/>
      <c r="K817" s="379"/>
      <c r="L817" s="379"/>
      <c r="M817" s="381"/>
      <c r="N817" s="382"/>
      <c r="O817" s="378"/>
      <c r="P817" s="378"/>
      <c r="Q817" s="378"/>
      <c r="AF817" s="379"/>
      <c r="AG817" s="379"/>
    </row>
    <row r="818" spans="3:33" s="377" customFormat="1">
      <c r="C818" s="378"/>
      <c r="D818" s="378"/>
      <c r="F818" s="379"/>
      <c r="G818" s="379"/>
      <c r="H818" s="379"/>
      <c r="I818" s="380"/>
      <c r="J818" s="379"/>
      <c r="K818" s="379"/>
      <c r="L818" s="379"/>
      <c r="M818" s="381"/>
      <c r="N818" s="382"/>
      <c r="O818" s="378"/>
      <c r="P818" s="378"/>
      <c r="Q818" s="378"/>
      <c r="AF818" s="379"/>
      <c r="AG818" s="379"/>
    </row>
    <row r="819" spans="3:33" s="377" customFormat="1">
      <c r="C819" s="378"/>
      <c r="D819" s="378"/>
      <c r="F819" s="379"/>
      <c r="G819" s="379"/>
      <c r="H819" s="379"/>
      <c r="I819" s="380"/>
      <c r="J819" s="379"/>
      <c r="K819" s="379"/>
      <c r="L819" s="379"/>
      <c r="M819" s="381"/>
      <c r="N819" s="382"/>
      <c r="O819" s="378"/>
      <c r="P819" s="378"/>
      <c r="Q819" s="378"/>
      <c r="AF819" s="379"/>
      <c r="AG819" s="379"/>
    </row>
    <row r="820" spans="3:33" s="377" customFormat="1">
      <c r="C820" s="378"/>
      <c r="D820" s="378"/>
      <c r="F820" s="379"/>
      <c r="G820" s="379"/>
      <c r="H820" s="379"/>
      <c r="I820" s="380"/>
      <c r="J820" s="379"/>
      <c r="K820" s="379"/>
      <c r="L820" s="379"/>
      <c r="M820" s="381"/>
      <c r="N820" s="382"/>
      <c r="O820" s="378"/>
      <c r="P820" s="378"/>
      <c r="Q820" s="378"/>
      <c r="AF820" s="379"/>
      <c r="AG820" s="379"/>
    </row>
    <row r="821" spans="3:33" s="377" customFormat="1">
      <c r="C821" s="378"/>
      <c r="D821" s="378"/>
      <c r="F821" s="379"/>
      <c r="G821" s="379"/>
      <c r="H821" s="379"/>
      <c r="I821" s="380"/>
      <c r="J821" s="379"/>
      <c r="K821" s="379"/>
      <c r="L821" s="379"/>
      <c r="M821" s="381"/>
      <c r="N821" s="382"/>
      <c r="O821" s="378"/>
      <c r="P821" s="378"/>
      <c r="Q821" s="378"/>
      <c r="AF821" s="379"/>
      <c r="AG821" s="379"/>
    </row>
    <row r="822" spans="3:33" s="377" customFormat="1">
      <c r="C822" s="378"/>
      <c r="D822" s="378"/>
      <c r="F822" s="379"/>
      <c r="G822" s="379"/>
      <c r="H822" s="379"/>
      <c r="I822" s="380"/>
      <c r="J822" s="379"/>
      <c r="K822" s="379"/>
      <c r="L822" s="379"/>
      <c r="M822" s="381"/>
      <c r="N822" s="382"/>
      <c r="O822" s="378"/>
      <c r="P822" s="378"/>
      <c r="Q822" s="378"/>
      <c r="AF822" s="379"/>
      <c r="AG822" s="379"/>
    </row>
    <row r="823" spans="3:33" s="377" customFormat="1">
      <c r="C823" s="378"/>
      <c r="D823" s="378"/>
      <c r="F823" s="379"/>
      <c r="G823" s="379"/>
      <c r="H823" s="379"/>
      <c r="I823" s="380"/>
      <c r="J823" s="379"/>
      <c r="K823" s="379"/>
      <c r="L823" s="379"/>
      <c r="M823" s="381"/>
      <c r="N823" s="382"/>
      <c r="O823" s="378"/>
      <c r="P823" s="378"/>
      <c r="Q823" s="378"/>
      <c r="AF823" s="379"/>
      <c r="AG823" s="379"/>
    </row>
    <row r="824" spans="3:33" s="377" customFormat="1">
      <c r="C824" s="378"/>
      <c r="D824" s="378"/>
      <c r="F824" s="379"/>
      <c r="G824" s="379"/>
      <c r="H824" s="379"/>
      <c r="I824" s="380"/>
      <c r="J824" s="379"/>
      <c r="K824" s="379"/>
      <c r="L824" s="379"/>
      <c r="M824" s="381"/>
      <c r="N824" s="382"/>
      <c r="O824" s="378"/>
      <c r="P824" s="378"/>
      <c r="Q824" s="378"/>
      <c r="AF824" s="379"/>
      <c r="AG824" s="379"/>
    </row>
    <row r="825" spans="3:33" s="377" customFormat="1">
      <c r="C825" s="378"/>
      <c r="D825" s="378"/>
      <c r="F825" s="379"/>
      <c r="G825" s="379"/>
      <c r="H825" s="379"/>
      <c r="I825" s="380"/>
      <c r="J825" s="379"/>
      <c r="K825" s="379"/>
      <c r="L825" s="379"/>
      <c r="M825" s="381"/>
      <c r="N825" s="382"/>
      <c r="O825" s="378"/>
      <c r="P825" s="378"/>
      <c r="Q825" s="378"/>
      <c r="AF825" s="379"/>
      <c r="AG825" s="379"/>
    </row>
    <row r="826" spans="3:33" s="377" customFormat="1">
      <c r="C826" s="378"/>
      <c r="D826" s="378"/>
      <c r="F826" s="379"/>
      <c r="G826" s="379"/>
      <c r="H826" s="379"/>
      <c r="I826" s="380"/>
      <c r="J826" s="379"/>
      <c r="K826" s="379"/>
      <c r="L826" s="379"/>
      <c r="M826" s="381"/>
      <c r="N826" s="382"/>
      <c r="O826" s="378"/>
      <c r="P826" s="378"/>
      <c r="Q826" s="378"/>
      <c r="AF826" s="379"/>
      <c r="AG826" s="379"/>
    </row>
    <row r="827" spans="3:33" s="377" customFormat="1">
      <c r="C827" s="378"/>
      <c r="D827" s="378"/>
      <c r="F827" s="379"/>
      <c r="G827" s="379"/>
      <c r="H827" s="379"/>
      <c r="I827" s="380"/>
      <c r="J827" s="379"/>
      <c r="K827" s="379"/>
      <c r="L827" s="379"/>
      <c r="M827" s="381"/>
      <c r="N827" s="382"/>
      <c r="O827" s="378"/>
      <c r="P827" s="378"/>
      <c r="Q827" s="378"/>
      <c r="AF827" s="379"/>
      <c r="AG827" s="379"/>
    </row>
    <row r="828" spans="3:33" s="377" customFormat="1">
      <c r="C828" s="378"/>
      <c r="D828" s="378"/>
      <c r="F828" s="379"/>
      <c r="G828" s="379"/>
      <c r="H828" s="379"/>
      <c r="I828" s="380"/>
      <c r="J828" s="379"/>
      <c r="K828" s="379"/>
      <c r="L828" s="379"/>
      <c r="M828" s="381"/>
      <c r="N828" s="382"/>
      <c r="O828" s="378"/>
      <c r="P828" s="378"/>
      <c r="Q828" s="378"/>
      <c r="AF828" s="379"/>
      <c r="AG828" s="379"/>
    </row>
    <row r="829" spans="3:33" s="377" customFormat="1">
      <c r="C829" s="378"/>
      <c r="D829" s="378"/>
      <c r="F829" s="379"/>
      <c r="G829" s="379"/>
      <c r="H829" s="379"/>
      <c r="I829" s="380"/>
      <c r="J829" s="379"/>
      <c r="K829" s="379"/>
      <c r="L829" s="379"/>
      <c r="M829" s="381"/>
      <c r="N829" s="382"/>
      <c r="O829" s="378"/>
      <c r="P829" s="378"/>
      <c r="Q829" s="378"/>
      <c r="AF829" s="379"/>
      <c r="AG829" s="379"/>
    </row>
    <row r="830" spans="3:33" s="377" customFormat="1">
      <c r="C830" s="378"/>
      <c r="D830" s="378"/>
      <c r="F830" s="379"/>
      <c r="G830" s="379"/>
      <c r="H830" s="379"/>
      <c r="I830" s="380"/>
      <c r="J830" s="379"/>
      <c r="K830" s="379"/>
      <c r="L830" s="379"/>
      <c r="M830" s="381"/>
      <c r="N830" s="382"/>
      <c r="O830" s="378"/>
      <c r="P830" s="378"/>
      <c r="Q830" s="378"/>
      <c r="AF830" s="379"/>
      <c r="AG830" s="379"/>
    </row>
    <row r="831" spans="3:33" s="377" customFormat="1">
      <c r="C831" s="378"/>
      <c r="D831" s="378"/>
      <c r="F831" s="379"/>
      <c r="G831" s="379"/>
      <c r="H831" s="379"/>
      <c r="I831" s="380"/>
      <c r="J831" s="379"/>
      <c r="K831" s="379"/>
      <c r="L831" s="379"/>
      <c r="M831" s="381"/>
      <c r="N831" s="382"/>
      <c r="O831" s="378"/>
      <c r="P831" s="378"/>
      <c r="Q831" s="378"/>
      <c r="AF831" s="379"/>
      <c r="AG831" s="379"/>
    </row>
    <row r="832" spans="3:33" s="377" customFormat="1">
      <c r="C832" s="378"/>
      <c r="D832" s="378"/>
      <c r="F832" s="379"/>
      <c r="G832" s="379"/>
      <c r="H832" s="379"/>
      <c r="I832" s="380"/>
      <c r="J832" s="379"/>
      <c r="K832" s="379"/>
      <c r="L832" s="379"/>
      <c r="M832" s="381"/>
      <c r="N832" s="382"/>
      <c r="O832" s="378"/>
      <c r="P832" s="378"/>
      <c r="Q832" s="378"/>
      <c r="AF832" s="379"/>
      <c r="AG832" s="379"/>
    </row>
    <row r="833" spans="3:33" s="377" customFormat="1">
      <c r="C833" s="378"/>
      <c r="D833" s="378"/>
      <c r="F833" s="379"/>
      <c r="G833" s="379"/>
      <c r="H833" s="379"/>
      <c r="I833" s="380"/>
      <c r="J833" s="379"/>
      <c r="K833" s="379"/>
      <c r="L833" s="379"/>
      <c r="M833" s="381"/>
      <c r="N833" s="382"/>
      <c r="O833" s="378"/>
      <c r="P833" s="378"/>
      <c r="Q833" s="378"/>
      <c r="AF833" s="379"/>
      <c r="AG833" s="379"/>
    </row>
    <row r="834" spans="3:33" s="377" customFormat="1">
      <c r="C834" s="378"/>
      <c r="D834" s="378"/>
      <c r="F834" s="379"/>
      <c r="G834" s="379"/>
      <c r="H834" s="379"/>
      <c r="I834" s="380"/>
      <c r="J834" s="379"/>
      <c r="K834" s="379"/>
      <c r="L834" s="379"/>
      <c r="M834" s="381"/>
      <c r="N834" s="382"/>
      <c r="O834" s="378"/>
      <c r="P834" s="378"/>
      <c r="Q834" s="378"/>
      <c r="AF834" s="379"/>
      <c r="AG834" s="379"/>
    </row>
    <row r="835" spans="3:33" s="377" customFormat="1">
      <c r="C835" s="378"/>
      <c r="D835" s="378"/>
      <c r="F835" s="379"/>
      <c r="G835" s="379"/>
      <c r="H835" s="379"/>
      <c r="I835" s="380"/>
      <c r="J835" s="379"/>
      <c r="K835" s="379"/>
      <c r="L835" s="379"/>
      <c r="M835" s="381"/>
      <c r="N835" s="382"/>
      <c r="O835" s="378"/>
      <c r="P835" s="378"/>
      <c r="Q835" s="378"/>
      <c r="AF835" s="379"/>
      <c r="AG835" s="379"/>
    </row>
    <row r="836" spans="3:33" s="377" customFormat="1">
      <c r="C836" s="378"/>
      <c r="D836" s="378"/>
      <c r="F836" s="379"/>
      <c r="G836" s="379"/>
      <c r="H836" s="379"/>
      <c r="I836" s="380"/>
      <c r="J836" s="379"/>
      <c r="K836" s="379"/>
      <c r="L836" s="379"/>
      <c r="M836" s="381"/>
      <c r="N836" s="382"/>
      <c r="O836" s="378"/>
      <c r="P836" s="378"/>
      <c r="Q836" s="378"/>
      <c r="AF836" s="379"/>
      <c r="AG836" s="379"/>
    </row>
    <row r="837" spans="3:33" s="377" customFormat="1">
      <c r="C837" s="378"/>
      <c r="D837" s="378"/>
      <c r="F837" s="379"/>
      <c r="G837" s="379"/>
      <c r="H837" s="379"/>
      <c r="I837" s="380"/>
      <c r="J837" s="379"/>
      <c r="K837" s="379"/>
      <c r="L837" s="379"/>
      <c r="M837" s="381"/>
      <c r="N837" s="382"/>
      <c r="O837" s="378"/>
      <c r="P837" s="378"/>
      <c r="Q837" s="378"/>
      <c r="AF837" s="379"/>
      <c r="AG837" s="379"/>
    </row>
    <row r="838" spans="3:33" s="377" customFormat="1">
      <c r="C838" s="378"/>
      <c r="D838" s="378"/>
      <c r="F838" s="379"/>
      <c r="G838" s="379"/>
      <c r="H838" s="379"/>
      <c r="I838" s="380"/>
      <c r="J838" s="379"/>
      <c r="K838" s="379"/>
      <c r="L838" s="379"/>
      <c r="M838" s="381"/>
      <c r="N838" s="382"/>
      <c r="O838" s="378"/>
      <c r="P838" s="378"/>
      <c r="Q838" s="378"/>
      <c r="AF838" s="379"/>
      <c r="AG838" s="379"/>
    </row>
    <row r="839" spans="3:33" s="377" customFormat="1">
      <c r="C839" s="378"/>
      <c r="D839" s="378"/>
      <c r="F839" s="379"/>
      <c r="G839" s="379"/>
      <c r="H839" s="379"/>
      <c r="I839" s="380"/>
      <c r="J839" s="379"/>
      <c r="K839" s="379"/>
      <c r="L839" s="379"/>
      <c r="M839" s="381"/>
      <c r="N839" s="382"/>
      <c r="O839" s="378"/>
      <c r="P839" s="378"/>
      <c r="Q839" s="378"/>
      <c r="AF839" s="379"/>
      <c r="AG839" s="379"/>
    </row>
    <row r="840" spans="3:33" s="377" customFormat="1">
      <c r="C840" s="378"/>
      <c r="D840" s="378"/>
      <c r="F840" s="379"/>
      <c r="G840" s="379"/>
      <c r="H840" s="379"/>
      <c r="I840" s="380"/>
      <c r="J840" s="379"/>
      <c r="K840" s="379"/>
      <c r="L840" s="379"/>
      <c r="M840" s="381"/>
      <c r="N840" s="382"/>
      <c r="O840" s="378"/>
      <c r="P840" s="378"/>
      <c r="Q840" s="378"/>
      <c r="AF840" s="379"/>
      <c r="AG840" s="379"/>
    </row>
    <row r="841" spans="3:33" s="377" customFormat="1">
      <c r="C841" s="378"/>
      <c r="D841" s="378"/>
      <c r="F841" s="379"/>
      <c r="G841" s="379"/>
      <c r="H841" s="379"/>
      <c r="I841" s="380"/>
      <c r="J841" s="379"/>
      <c r="K841" s="379"/>
      <c r="L841" s="379"/>
      <c r="M841" s="381"/>
      <c r="N841" s="382"/>
      <c r="O841" s="378"/>
      <c r="P841" s="378"/>
      <c r="Q841" s="378"/>
      <c r="AF841" s="379"/>
      <c r="AG841" s="379"/>
    </row>
    <row r="842" spans="3:33" s="377" customFormat="1">
      <c r="C842" s="378"/>
      <c r="D842" s="378"/>
      <c r="F842" s="379"/>
      <c r="G842" s="379"/>
      <c r="H842" s="379"/>
      <c r="I842" s="380"/>
      <c r="J842" s="379"/>
      <c r="K842" s="379"/>
      <c r="L842" s="379"/>
      <c r="M842" s="381"/>
      <c r="N842" s="382"/>
      <c r="O842" s="378"/>
      <c r="P842" s="378"/>
      <c r="Q842" s="378"/>
      <c r="AF842" s="379"/>
      <c r="AG842" s="379"/>
    </row>
    <row r="843" spans="3:33" s="377" customFormat="1">
      <c r="C843" s="378"/>
      <c r="D843" s="378"/>
      <c r="F843" s="379"/>
      <c r="G843" s="379"/>
      <c r="H843" s="379"/>
      <c r="I843" s="380"/>
      <c r="J843" s="379"/>
      <c r="K843" s="379"/>
      <c r="L843" s="379"/>
      <c r="M843" s="381"/>
      <c r="N843" s="382"/>
      <c r="O843" s="378"/>
      <c r="P843" s="378"/>
      <c r="Q843" s="378"/>
      <c r="AF843" s="379"/>
      <c r="AG843" s="379"/>
    </row>
    <row r="844" spans="3:33" s="377" customFormat="1">
      <c r="C844" s="378"/>
      <c r="D844" s="378"/>
      <c r="F844" s="379"/>
      <c r="G844" s="379"/>
      <c r="H844" s="379"/>
      <c r="I844" s="380"/>
      <c r="J844" s="379"/>
      <c r="K844" s="379"/>
      <c r="L844" s="379"/>
      <c r="M844" s="381"/>
      <c r="N844" s="382"/>
      <c r="O844" s="378"/>
      <c r="P844" s="378"/>
      <c r="Q844" s="378"/>
      <c r="AF844" s="379"/>
      <c r="AG844" s="379"/>
    </row>
    <row r="845" spans="3:33" s="377" customFormat="1">
      <c r="C845" s="378"/>
      <c r="D845" s="378"/>
      <c r="F845" s="379"/>
      <c r="G845" s="379"/>
      <c r="H845" s="379"/>
      <c r="I845" s="380"/>
      <c r="J845" s="379"/>
      <c r="K845" s="379"/>
      <c r="L845" s="379"/>
      <c r="M845" s="381"/>
      <c r="N845" s="382"/>
      <c r="O845" s="378"/>
      <c r="P845" s="378"/>
      <c r="Q845" s="378"/>
      <c r="AF845" s="379"/>
      <c r="AG845" s="379"/>
    </row>
    <row r="846" spans="3:33" s="377" customFormat="1">
      <c r="C846" s="378"/>
      <c r="D846" s="378"/>
      <c r="F846" s="379"/>
      <c r="G846" s="379"/>
      <c r="H846" s="379"/>
      <c r="I846" s="380"/>
      <c r="J846" s="379"/>
      <c r="K846" s="379"/>
      <c r="L846" s="379"/>
      <c r="M846" s="381"/>
      <c r="N846" s="382"/>
      <c r="O846" s="378"/>
      <c r="P846" s="378"/>
      <c r="Q846" s="378"/>
      <c r="AF846" s="379"/>
      <c r="AG846" s="379"/>
    </row>
    <row r="847" spans="3:33" s="377" customFormat="1">
      <c r="C847" s="378"/>
      <c r="D847" s="378"/>
      <c r="F847" s="379"/>
      <c r="G847" s="379"/>
      <c r="H847" s="379"/>
      <c r="I847" s="380"/>
      <c r="J847" s="379"/>
      <c r="K847" s="379"/>
      <c r="L847" s="379"/>
      <c r="M847" s="381"/>
      <c r="N847" s="382"/>
      <c r="O847" s="378"/>
      <c r="P847" s="378"/>
      <c r="Q847" s="378"/>
      <c r="AF847" s="379"/>
      <c r="AG847" s="379"/>
    </row>
    <row r="848" spans="3:33" s="377" customFormat="1">
      <c r="C848" s="378"/>
      <c r="D848" s="378"/>
      <c r="F848" s="379"/>
      <c r="G848" s="379"/>
      <c r="H848" s="379"/>
      <c r="I848" s="380"/>
      <c r="J848" s="379"/>
      <c r="K848" s="379"/>
      <c r="L848" s="379"/>
      <c r="M848" s="381"/>
      <c r="N848" s="382"/>
      <c r="O848" s="378"/>
      <c r="P848" s="378"/>
      <c r="Q848" s="378"/>
      <c r="AF848" s="379"/>
      <c r="AG848" s="379"/>
    </row>
    <row r="849" spans="3:33" s="377" customFormat="1">
      <c r="C849" s="378"/>
      <c r="D849" s="378"/>
      <c r="F849" s="379"/>
      <c r="G849" s="379"/>
      <c r="H849" s="379"/>
      <c r="I849" s="380"/>
      <c r="J849" s="379"/>
      <c r="K849" s="379"/>
      <c r="L849" s="379"/>
      <c r="M849" s="381"/>
      <c r="N849" s="382"/>
      <c r="O849" s="378"/>
      <c r="P849" s="378"/>
      <c r="Q849" s="378"/>
      <c r="AF849" s="379"/>
      <c r="AG849" s="379"/>
    </row>
    <row r="850" spans="3:33" s="377" customFormat="1">
      <c r="C850" s="378"/>
      <c r="D850" s="378"/>
      <c r="F850" s="379"/>
      <c r="G850" s="379"/>
      <c r="H850" s="379"/>
      <c r="I850" s="380"/>
      <c r="J850" s="379"/>
      <c r="K850" s="379"/>
      <c r="L850" s="379"/>
      <c r="M850" s="381"/>
      <c r="N850" s="382"/>
      <c r="O850" s="378"/>
      <c r="P850" s="378"/>
      <c r="Q850" s="378"/>
      <c r="AF850" s="379"/>
      <c r="AG850" s="379"/>
    </row>
    <row r="851" spans="3:33" s="377" customFormat="1">
      <c r="C851" s="378"/>
      <c r="D851" s="378"/>
      <c r="F851" s="379"/>
      <c r="G851" s="379"/>
      <c r="H851" s="379"/>
      <c r="I851" s="380"/>
      <c r="J851" s="379"/>
      <c r="K851" s="379"/>
      <c r="L851" s="379"/>
      <c r="M851" s="381"/>
      <c r="N851" s="382"/>
      <c r="O851" s="378"/>
      <c r="P851" s="378"/>
      <c r="Q851" s="378"/>
      <c r="AF851" s="379"/>
      <c r="AG851" s="379"/>
    </row>
    <row r="852" spans="3:33" s="377" customFormat="1">
      <c r="C852" s="378"/>
      <c r="D852" s="378"/>
      <c r="F852" s="379"/>
      <c r="G852" s="379"/>
      <c r="H852" s="379"/>
      <c r="I852" s="380"/>
      <c r="J852" s="379"/>
      <c r="K852" s="379"/>
      <c r="L852" s="379"/>
      <c r="M852" s="381"/>
      <c r="N852" s="382"/>
      <c r="O852" s="378"/>
      <c r="P852" s="378"/>
      <c r="Q852" s="378"/>
      <c r="AF852" s="379"/>
      <c r="AG852" s="379"/>
    </row>
    <row r="853" spans="3:33" s="377" customFormat="1">
      <c r="C853" s="378"/>
      <c r="D853" s="378"/>
      <c r="F853" s="379"/>
      <c r="G853" s="379"/>
      <c r="H853" s="379"/>
      <c r="I853" s="380"/>
      <c r="J853" s="379"/>
      <c r="K853" s="379"/>
      <c r="L853" s="379"/>
      <c r="M853" s="381"/>
      <c r="N853" s="382"/>
      <c r="O853" s="378"/>
      <c r="P853" s="378"/>
      <c r="Q853" s="378"/>
      <c r="AF853" s="379"/>
      <c r="AG853" s="379"/>
    </row>
    <row r="854" spans="3:33" s="377" customFormat="1">
      <c r="C854" s="378"/>
      <c r="D854" s="378"/>
      <c r="F854" s="379"/>
      <c r="G854" s="379"/>
      <c r="H854" s="379"/>
      <c r="I854" s="380"/>
      <c r="J854" s="379"/>
      <c r="K854" s="379"/>
      <c r="L854" s="379"/>
      <c r="M854" s="381"/>
      <c r="N854" s="382"/>
      <c r="O854" s="378"/>
      <c r="P854" s="378"/>
      <c r="Q854" s="378"/>
      <c r="AF854" s="379"/>
      <c r="AG854" s="379"/>
    </row>
    <row r="855" spans="3:33" s="377" customFormat="1">
      <c r="C855" s="378"/>
      <c r="D855" s="378"/>
      <c r="F855" s="379"/>
      <c r="G855" s="379"/>
      <c r="H855" s="379"/>
      <c r="I855" s="380"/>
      <c r="J855" s="379"/>
      <c r="K855" s="379"/>
      <c r="L855" s="379"/>
      <c r="M855" s="381"/>
      <c r="N855" s="382"/>
      <c r="O855" s="378"/>
      <c r="P855" s="378"/>
      <c r="Q855" s="378"/>
      <c r="AF855" s="379"/>
      <c r="AG855" s="379"/>
    </row>
    <row r="856" spans="3:33" s="377" customFormat="1">
      <c r="C856" s="378"/>
      <c r="D856" s="378"/>
      <c r="F856" s="379"/>
      <c r="G856" s="379"/>
      <c r="H856" s="379"/>
      <c r="I856" s="380"/>
      <c r="J856" s="379"/>
      <c r="K856" s="379"/>
      <c r="L856" s="379"/>
      <c r="M856" s="381"/>
      <c r="N856" s="382"/>
      <c r="O856" s="378"/>
      <c r="P856" s="378"/>
      <c r="Q856" s="378"/>
      <c r="AF856" s="379"/>
      <c r="AG856" s="379"/>
    </row>
    <row r="857" spans="3:33" s="377" customFormat="1">
      <c r="C857" s="378"/>
      <c r="D857" s="378"/>
      <c r="F857" s="379"/>
      <c r="G857" s="379"/>
      <c r="H857" s="379"/>
      <c r="I857" s="380"/>
      <c r="J857" s="379"/>
      <c r="K857" s="379"/>
      <c r="L857" s="379"/>
      <c r="M857" s="381"/>
      <c r="N857" s="382"/>
      <c r="O857" s="378"/>
      <c r="P857" s="378"/>
      <c r="Q857" s="378"/>
      <c r="AF857" s="379"/>
      <c r="AG857" s="379"/>
    </row>
    <row r="858" spans="3:33" s="377" customFormat="1">
      <c r="C858" s="378"/>
      <c r="D858" s="378"/>
      <c r="F858" s="379"/>
      <c r="G858" s="379"/>
      <c r="H858" s="379"/>
      <c r="I858" s="380"/>
      <c r="J858" s="379"/>
      <c r="K858" s="379"/>
      <c r="L858" s="379"/>
      <c r="M858" s="381"/>
      <c r="N858" s="382"/>
      <c r="O858" s="378"/>
      <c r="P858" s="378"/>
      <c r="Q858" s="378"/>
      <c r="AF858" s="379"/>
      <c r="AG858" s="379"/>
    </row>
    <row r="859" spans="3:33" s="377" customFormat="1">
      <c r="C859" s="378"/>
      <c r="D859" s="378"/>
      <c r="F859" s="379"/>
      <c r="G859" s="379"/>
      <c r="H859" s="379"/>
      <c r="I859" s="380"/>
      <c r="J859" s="379"/>
      <c r="K859" s="379"/>
      <c r="L859" s="379"/>
      <c r="M859" s="381"/>
      <c r="N859" s="382"/>
      <c r="O859" s="378"/>
      <c r="P859" s="378"/>
      <c r="Q859" s="378"/>
      <c r="AF859" s="379"/>
      <c r="AG859" s="379"/>
    </row>
    <row r="860" spans="3:33" s="377" customFormat="1">
      <c r="C860" s="378"/>
      <c r="D860" s="378"/>
      <c r="F860" s="379"/>
      <c r="G860" s="379"/>
      <c r="H860" s="379"/>
      <c r="I860" s="380"/>
      <c r="J860" s="379"/>
      <c r="K860" s="379"/>
      <c r="L860" s="379"/>
      <c r="M860" s="381"/>
      <c r="N860" s="382"/>
      <c r="O860" s="378"/>
      <c r="P860" s="378"/>
      <c r="Q860" s="378"/>
      <c r="AF860" s="379"/>
      <c r="AG860" s="379"/>
    </row>
    <row r="861" spans="3:33" s="377" customFormat="1">
      <c r="C861" s="378"/>
      <c r="D861" s="378"/>
      <c r="F861" s="379"/>
      <c r="G861" s="379"/>
      <c r="H861" s="379"/>
      <c r="I861" s="380"/>
      <c r="J861" s="379"/>
      <c r="K861" s="379"/>
      <c r="L861" s="379"/>
      <c r="M861" s="381"/>
      <c r="N861" s="382"/>
      <c r="O861" s="378"/>
      <c r="P861" s="378"/>
      <c r="Q861" s="378"/>
      <c r="AF861" s="379"/>
      <c r="AG861" s="379"/>
    </row>
    <row r="862" spans="3:33" s="377" customFormat="1">
      <c r="C862" s="378"/>
      <c r="D862" s="378"/>
      <c r="F862" s="379"/>
      <c r="G862" s="379"/>
      <c r="H862" s="379"/>
      <c r="I862" s="380"/>
      <c r="J862" s="379"/>
      <c r="K862" s="379"/>
      <c r="L862" s="379"/>
      <c r="M862" s="381"/>
      <c r="N862" s="382"/>
      <c r="O862" s="378"/>
      <c r="P862" s="378"/>
      <c r="Q862" s="378"/>
      <c r="AF862" s="379"/>
      <c r="AG862" s="379"/>
    </row>
    <row r="863" spans="3:33" s="377" customFormat="1">
      <c r="C863" s="378"/>
      <c r="D863" s="378"/>
      <c r="F863" s="379"/>
      <c r="G863" s="379"/>
      <c r="H863" s="379"/>
      <c r="I863" s="380"/>
      <c r="J863" s="379"/>
      <c r="K863" s="379"/>
      <c r="L863" s="379"/>
      <c r="M863" s="381"/>
      <c r="N863" s="382"/>
      <c r="O863" s="378"/>
      <c r="P863" s="378"/>
      <c r="Q863" s="378"/>
      <c r="AF863" s="379"/>
      <c r="AG863" s="379"/>
    </row>
    <row r="864" spans="3:33" s="377" customFormat="1">
      <c r="C864" s="378"/>
      <c r="D864" s="378"/>
      <c r="F864" s="379"/>
      <c r="G864" s="379"/>
      <c r="H864" s="379"/>
      <c r="I864" s="380"/>
      <c r="J864" s="379"/>
      <c r="K864" s="379"/>
      <c r="L864" s="379"/>
      <c r="M864" s="381"/>
      <c r="N864" s="382"/>
      <c r="O864" s="378"/>
      <c r="P864" s="378"/>
      <c r="Q864" s="378"/>
      <c r="AF864" s="379"/>
      <c r="AG864" s="379"/>
    </row>
    <row r="865" spans="1:33" s="377" customFormat="1">
      <c r="C865" s="378"/>
      <c r="D865" s="378"/>
      <c r="F865" s="379"/>
      <c r="G865" s="379"/>
      <c r="H865" s="379"/>
      <c r="I865" s="380"/>
      <c r="J865" s="379"/>
      <c r="K865" s="379"/>
      <c r="L865" s="379"/>
      <c r="M865" s="381"/>
      <c r="N865" s="382"/>
      <c r="O865" s="378"/>
      <c r="P865" s="378"/>
      <c r="Q865" s="378"/>
      <c r="AF865" s="379"/>
      <c r="AG865" s="379"/>
    </row>
    <row r="866" spans="1:33" s="377" customFormat="1">
      <c r="C866" s="378"/>
      <c r="D866" s="378"/>
      <c r="F866" s="379"/>
      <c r="G866" s="379"/>
      <c r="H866" s="379"/>
      <c r="I866" s="380"/>
      <c r="J866" s="379"/>
      <c r="K866" s="379"/>
      <c r="L866" s="379"/>
      <c r="M866" s="381"/>
      <c r="N866" s="382"/>
      <c r="O866" s="378"/>
      <c r="P866" s="378"/>
      <c r="Q866" s="378"/>
      <c r="AF866" s="379"/>
      <c r="AG866" s="379"/>
    </row>
    <row r="867" spans="1:33" s="377" customFormat="1">
      <c r="C867" s="378"/>
      <c r="D867" s="378"/>
      <c r="F867" s="379"/>
      <c r="G867" s="379"/>
      <c r="H867" s="379"/>
      <c r="I867" s="380"/>
      <c r="J867" s="379"/>
      <c r="K867" s="379"/>
      <c r="L867" s="379"/>
      <c r="M867" s="381"/>
      <c r="N867" s="382"/>
      <c r="O867" s="378"/>
      <c r="P867" s="378"/>
      <c r="Q867" s="378"/>
      <c r="AF867" s="379"/>
      <c r="AG867" s="379"/>
    </row>
    <row r="868" spans="1:33" s="377" customFormat="1">
      <c r="C868" s="378"/>
      <c r="D868" s="378"/>
      <c r="F868" s="379"/>
      <c r="G868" s="379"/>
      <c r="H868" s="379"/>
      <c r="I868" s="380"/>
      <c r="J868" s="379"/>
      <c r="K868" s="379"/>
      <c r="L868" s="379"/>
      <c r="M868" s="381"/>
      <c r="N868" s="382"/>
      <c r="O868" s="378"/>
      <c r="P868" s="378"/>
      <c r="Q868" s="378"/>
      <c r="AF868" s="379"/>
      <c r="AG868" s="379"/>
    </row>
    <row r="869" spans="1:33" s="377" customFormat="1">
      <c r="C869" s="378"/>
      <c r="D869" s="378"/>
      <c r="F869" s="379"/>
      <c r="G869" s="379"/>
      <c r="H869" s="379"/>
      <c r="I869" s="380"/>
      <c r="J869" s="379"/>
      <c r="K869" s="379"/>
      <c r="L869" s="379"/>
      <c r="M869" s="381"/>
      <c r="N869" s="382"/>
      <c r="O869" s="378"/>
      <c r="P869" s="378"/>
      <c r="Q869" s="378"/>
      <c r="AF869" s="379"/>
      <c r="AG869" s="379"/>
    </row>
    <row r="870" spans="1:33" s="377" customFormat="1">
      <c r="C870" s="378"/>
      <c r="D870" s="378"/>
      <c r="F870" s="379"/>
      <c r="G870" s="379"/>
      <c r="H870" s="379"/>
      <c r="I870" s="380"/>
      <c r="J870" s="379"/>
      <c r="K870" s="379"/>
      <c r="L870" s="379"/>
      <c r="M870" s="381"/>
      <c r="N870" s="382"/>
      <c r="O870" s="378"/>
      <c r="P870" s="378"/>
      <c r="Q870" s="378"/>
      <c r="AF870" s="379"/>
      <c r="AG870" s="379"/>
    </row>
    <row r="871" spans="1:33" s="377" customFormat="1">
      <c r="C871" s="378"/>
      <c r="D871" s="378"/>
      <c r="F871" s="379"/>
      <c r="G871" s="379"/>
      <c r="H871" s="379"/>
      <c r="I871" s="380"/>
      <c r="J871" s="379"/>
      <c r="K871" s="379"/>
      <c r="L871" s="379"/>
      <c r="M871" s="381"/>
      <c r="N871" s="382"/>
      <c r="O871" s="378"/>
      <c r="P871" s="378"/>
      <c r="Q871" s="378"/>
      <c r="AF871" s="379"/>
      <c r="AG871" s="379"/>
    </row>
    <row r="872" spans="1:33" s="377" customFormat="1">
      <c r="C872" s="378"/>
      <c r="D872" s="378"/>
      <c r="F872" s="379"/>
      <c r="G872" s="379"/>
      <c r="H872" s="379"/>
      <c r="I872" s="380"/>
      <c r="J872" s="379"/>
      <c r="K872" s="379"/>
      <c r="L872" s="379"/>
      <c r="M872" s="381"/>
      <c r="N872" s="382"/>
      <c r="O872" s="378"/>
      <c r="P872" s="378"/>
      <c r="Q872" s="378"/>
      <c r="AF872" s="379"/>
      <c r="AG872" s="379"/>
    </row>
    <row r="873" spans="1:33" s="377" customFormat="1">
      <c r="C873" s="378"/>
      <c r="D873" s="378"/>
      <c r="F873" s="379"/>
      <c r="G873" s="379"/>
      <c r="H873" s="379"/>
      <c r="I873" s="380"/>
      <c r="J873" s="379"/>
      <c r="K873" s="379"/>
      <c r="L873" s="379"/>
      <c r="M873" s="381"/>
      <c r="N873" s="382"/>
      <c r="O873" s="378"/>
      <c r="P873" s="378"/>
      <c r="Q873" s="378"/>
      <c r="AF873" s="379"/>
      <c r="AG873" s="379"/>
    </row>
    <row r="874" spans="1:33" s="377" customFormat="1">
      <c r="C874" s="378"/>
      <c r="D874" s="378"/>
      <c r="F874" s="379"/>
      <c r="G874" s="379"/>
      <c r="H874" s="379"/>
      <c r="I874" s="380"/>
      <c r="J874" s="379"/>
      <c r="K874" s="379"/>
      <c r="L874" s="379"/>
      <c r="M874" s="381"/>
      <c r="N874" s="382"/>
      <c r="O874" s="378"/>
      <c r="P874" s="378"/>
      <c r="Q874" s="378"/>
      <c r="AF874" s="379"/>
      <c r="AG874" s="379"/>
    </row>
    <row r="875" spans="1:33" s="377" customFormat="1">
      <c r="C875" s="378"/>
      <c r="D875" s="378"/>
      <c r="F875" s="379"/>
      <c r="G875" s="379"/>
      <c r="H875" s="379"/>
      <c r="I875" s="380"/>
      <c r="J875" s="379"/>
      <c r="K875" s="379"/>
      <c r="L875" s="379"/>
      <c r="M875" s="381"/>
      <c r="N875" s="382"/>
      <c r="O875" s="378"/>
      <c r="P875" s="378"/>
      <c r="Q875" s="378"/>
      <c r="AF875" s="379"/>
      <c r="AG875" s="379"/>
    </row>
    <row r="876" spans="1:33" s="377" customFormat="1">
      <c r="C876" s="378"/>
      <c r="D876" s="378"/>
      <c r="F876" s="379"/>
      <c r="G876" s="379"/>
      <c r="H876" s="379"/>
      <c r="I876" s="380"/>
      <c r="J876" s="379"/>
      <c r="K876" s="379"/>
      <c r="L876" s="379"/>
      <c r="M876" s="381"/>
      <c r="N876" s="382"/>
      <c r="O876" s="378"/>
      <c r="P876" s="378"/>
      <c r="Q876" s="378"/>
      <c r="AF876" s="379"/>
      <c r="AG876" s="379"/>
    </row>
    <row r="877" spans="1:33" s="377" customFormat="1">
      <c r="C877" s="378"/>
      <c r="D877" s="378"/>
      <c r="F877" s="379"/>
      <c r="G877" s="379"/>
      <c r="H877" s="379"/>
      <c r="I877" s="380"/>
      <c r="J877" s="379"/>
      <c r="K877" s="379"/>
      <c r="L877" s="379"/>
      <c r="M877" s="381"/>
      <c r="N877" s="382"/>
      <c r="O877" s="378"/>
      <c r="P877" s="378"/>
      <c r="Q877" s="378"/>
      <c r="AF877" s="379"/>
      <c r="AG877" s="379"/>
    </row>
    <row r="878" spans="1:33" s="377" customFormat="1">
      <c r="C878" s="378"/>
      <c r="D878" s="378"/>
      <c r="F878" s="379"/>
      <c r="G878" s="379"/>
      <c r="H878" s="379"/>
      <c r="I878" s="380"/>
      <c r="J878" s="379"/>
      <c r="K878" s="379"/>
      <c r="L878" s="379"/>
      <c r="M878" s="381"/>
      <c r="N878" s="382"/>
      <c r="O878" s="378"/>
      <c r="P878" s="378"/>
      <c r="Q878" s="378"/>
      <c r="AF878" s="379"/>
      <c r="AG878" s="379"/>
    </row>
    <row r="879" spans="1:33" s="377" customFormat="1">
      <c r="C879" s="378"/>
      <c r="D879" s="378"/>
      <c r="F879" s="379"/>
      <c r="G879" s="379"/>
      <c r="H879" s="379"/>
      <c r="I879" s="380"/>
      <c r="J879" s="379"/>
      <c r="K879" s="379"/>
      <c r="L879" s="379"/>
      <c r="M879" s="381"/>
      <c r="N879" s="382"/>
      <c r="O879" s="378"/>
      <c r="P879" s="378"/>
      <c r="Q879" s="378"/>
      <c r="AF879" s="379"/>
      <c r="AG879" s="379"/>
    </row>
    <row r="880" spans="1:33">
      <c r="A880" s="377"/>
      <c r="B880" s="377"/>
      <c r="C880" s="378"/>
      <c r="D880" s="378"/>
      <c r="E880" s="377"/>
      <c r="F880" s="379"/>
      <c r="G880" s="379"/>
      <c r="H880" s="379"/>
      <c r="I880" s="380"/>
      <c r="J880" s="379"/>
      <c r="K880" s="379"/>
      <c r="L880" s="379"/>
      <c r="M880" s="381"/>
      <c r="N880" s="382"/>
      <c r="O880" s="378"/>
      <c r="P880" s="378"/>
    </row>
  </sheetData>
  <sortState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7" priority="55" stopIfTrue="1">
      <formula>AND(COUNTIF($A$23:$A$33, A23)+COUNTIF($A$35:$A$96, A23)&gt;1,NOT(ISBLANK(A23)))</formula>
    </cfRule>
  </conditionalFormatting>
  <conditionalFormatting sqref="A106">
    <cfRule type="expression" dxfId="6" priority="3" stopIfTrue="1">
      <formula>AND(COUNTIF($A$23:$A$33, A106)+COUNTIF($A$35:$A$96, A106)&gt;1,NOT(ISBLANK(A106)))</formula>
    </cfRule>
    <cfRule type="expression" dxfId="5" priority="4" stopIfTrue="1">
      <formula>AND(COUNTIF($A$23:$A$101, A106)&gt;1,NOT(ISBLANK(A106)))</formula>
    </cfRule>
  </conditionalFormatting>
  <conditionalFormatting sqref="A117:A118">
    <cfRule type="expression" dxfId="4" priority="57" stopIfTrue="1">
      <formula>AND(COUNTIF($A$117:$A$118, A117)&gt;1,NOT(ISBLANK(A117)))</formula>
    </cfRule>
  </conditionalFormatting>
  <conditionalFormatting sqref="A120:A131">
    <cfRule type="expression" dxfId="3" priority="29" stopIfTrue="1">
      <formula>AND(COUNTIF($A$23:$A$33, A120)+COUNTIF($A$35:$A$96, A120)&gt;1,NOT(ISBLANK(A120)))</formula>
    </cfRule>
  </conditionalFormatting>
  <conditionalFormatting sqref="A120:A197 A23:A101">
    <cfRule type="expression" dxfId="2" priority="30" stopIfTrue="1">
      <formula>AND(COUNTIF($A$23:$A$101, A23)&gt;1,NOT(ISBLANK(A23)))</formula>
    </cfRule>
  </conditionalFormatting>
  <conditionalFormatting sqref="A107:A116">
    <cfRule type="expression" dxfId="1" priority="1" stopIfTrue="1">
      <formula>AND(COUNTIF($A$23:$A$33, A107)+COUNTIF($A$35:$A$96, A107)&gt;1,NOT(ISBLANK(A107)))</formula>
    </cfRule>
  </conditionalFormatting>
  <conditionalFormatting sqref="A107:A116">
    <cfRule type="expression" dxfId="0" priority="2" stopIfTrue="1">
      <formula>AND(COUNTIF($A$23:$A$101, A107)&gt;1,NOT(ISBLANK(A107)))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G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zoomScale="90" zoomScaleNormal="90" workbookViewId="0">
      <selection activeCell="Q9" sqref="Q9"/>
    </sheetView>
  </sheetViews>
  <sheetFormatPr defaultRowHeight="15"/>
  <cols>
    <col min="1" max="1" width="9.140625" style="377" customWidth="1"/>
    <col min="2" max="2" width="12.28515625" style="377" customWidth="1"/>
    <col min="3" max="3" width="10.7109375" style="377" customWidth="1"/>
    <col min="4" max="4" width="11.7109375" style="377" customWidth="1"/>
    <col min="5" max="5" width="11.5703125" style="377" bestFit="1" customWidth="1"/>
    <col min="6" max="16384" width="9.140625" style="377"/>
  </cols>
  <sheetData>
    <row r="8" spans="1:33">
      <c r="A8" s="1004"/>
      <c r="C8" s="378"/>
      <c r="D8" s="378"/>
      <c r="F8" s="379"/>
      <c r="G8" s="379"/>
      <c r="H8" s="379"/>
      <c r="I8" s="380"/>
      <c r="J8" s="379"/>
      <c r="K8" s="379"/>
      <c r="L8" s="379"/>
      <c r="M8" s="381"/>
      <c r="N8" s="382"/>
      <c r="O8" s="378"/>
      <c r="P8" s="378"/>
      <c r="Q8" s="378"/>
      <c r="AF8" s="379"/>
      <c r="AG8" s="379"/>
    </row>
    <row r="9" spans="1:33">
      <c r="A9" s="607"/>
      <c r="C9" s="378"/>
      <c r="D9" s="378"/>
      <c r="F9" s="379"/>
      <c r="G9" s="379"/>
      <c r="H9" s="379"/>
      <c r="I9" s="380"/>
      <c r="J9" s="379"/>
      <c r="K9" s="379"/>
      <c r="L9" s="379"/>
      <c r="M9" s="381"/>
      <c r="N9" s="382"/>
      <c r="O9" s="378"/>
      <c r="P9" s="378"/>
      <c r="Q9" s="378"/>
      <c r="AF9" s="379"/>
      <c r="AG9" s="379"/>
    </row>
    <row r="10" spans="1:33">
      <c r="A10" s="607"/>
      <c r="C10" s="378"/>
      <c r="D10" s="378"/>
      <c r="F10" s="379"/>
      <c r="G10" s="379"/>
      <c r="H10" s="379"/>
      <c r="I10" s="380"/>
      <c r="J10" s="379"/>
      <c r="K10" s="379"/>
      <c r="L10" s="379"/>
      <c r="M10" s="381"/>
      <c r="N10" s="382"/>
      <c r="O10" s="378"/>
      <c r="P10" s="378"/>
      <c r="Q10" s="378"/>
      <c r="AF10" s="379"/>
      <c r="AG10" s="379"/>
    </row>
    <row r="11" spans="1:33">
      <c r="A11" s="607"/>
      <c r="C11" s="378"/>
      <c r="D11" s="378"/>
      <c r="F11" s="379"/>
      <c r="G11" s="379"/>
      <c r="H11" s="379"/>
      <c r="I11" s="380"/>
      <c r="J11" s="379"/>
      <c r="K11" s="379"/>
      <c r="L11" s="379"/>
      <c r="M11" s="381"/>
      <c r="N11" s="382"/>
      <c r="O11" s="378"/>
      <c r="P11" s="378"/>
      <c r="Q11" s="378"/>
      <c r="AF11" s="379"/>
      <c r="AG11" s="379"/>
    </row>
    <row r="12" spans="1:33">
      <c r="A12" s="607"/>
      <c r="C12" s="378"/>
      <c r="D12" s="378"/>
      <c r="F12" s="379"/>
      <c r="G12" s="379"/>
      <c r="H12" s="379"/>
      <c r="I12" s="380"/>
      <c r="J12" s="379"/>
      <c r="K12" s="379"/>
      <c r="L12" s="379"/>
      <c r="M12" s="381"/>
      <c r="N12" s="382"/>
      <c r="O12" s="378"/>
      <c r="P12" s="378"/>
      <c r="Q12" s="378"/>
      <c r="AF12" s="379"/>
      <c r="AG12" s="379"/>
    </row>
    <row r="13" spans="1:33" ht="15.75" thickBot="1">
      <c r="B13" s="377">
        <v>23</v>
      </c>
    </row>
    <row r="14" spans="1:33" ht="15.75" thickBot="1">
      <c r="A14" s="980" t="s">
        <v>5</v>
      </c>
      <c r="B14" s="981" t="s">
        <v>6</v>
      </c>
      <c r="C14" s="982" t="s">
        <v>7</v>
      </c>
      <c r="D14" s="335"/>
      <c r="E14" s="1016" t="s">
        <v>5</v>
      </c>
      <c r="F14" s="1016" t="s">
        <v>6</v>
      </c>
      <c r="G14" s="335"/>
      <c r="H14" s="335"/>
      <c r="I14" s="335"/>
      <c r="J14" s="335"/>
      <c r="K14" s="335"/>
      <c r="L14" s="335"/>
      <c r="M14" s="335"/>
      <c r="N14" s="335"/>
      <c r="O14" s="335"/>
    </row>
    <row r="15" spans="1:33" ht="15.75" thickBot="1">
      <c r="A15" s="977">
        <v>45658</v>
      </c>
      <c r="B15" s="978">
        <v>12</v>
      </c>
      <c r="C15" s="979">
        <f>((B15-23)/23)*100</f>
        <v>-47.826086956521742</v>
      </c>
      <c r="D15" s="335"/>
      <c r="E15" s="1125">
        <v>45658</v>
      </c>
      <c r="F15" s="359">
        <v>12</v>
      </c>
      <c r="G15" s="335"/>
      <c r="H15" s="335"/>
      <c r="I15" s="335"/>
      <c r="J15" s="335"/>
      <c r="K15" s="335"/>
      <c r="L15" s="335"/>
      <c r="M15" s="335"/>
      <c r="N15" s="335"/>
      <c r="O15" s="335"/>
    </row>
    <row r="16" spans="1:33" ht="15.75" thickBot="1">
      <c r="A16" s="444">
        <v>45689</v>
      </c>
      <c r="B16" s="445">
        <v>39</v>
      </c>
      <c r="C16" s="446">
        <f t="shared" ref="C16:C21" si="0">((B16-B15)/B15)*100</f>
        <v>225</v>
      </c>
      <c r="D16" s="335"/>
      <c r="E16" s="1125">
        <v>45689</v>
      </c>
      <c r="F16" s="359">
        <v>39</v>
      </c>
      <c r="G16" s="335"/>
      <c r="H16" s="335"/>
      <c r="I16" s="335"/>
      <c r="J16" s="335"/>
      <c r="K16" s="335"/>
      <c r="L16" s="335"/>
      <c r="M16" s="335"/>
      <c r="N16" s="335"/>
      <c r="O16" s="335"/>
    </row>
    <row r="17" spans="1:15" ht="15.75" thickBot="1">
      <c r="A17" s="444">
        <v>45717</v>
      </c>
      <c r="B17" s="445">
        <v>29</v>
      </c>
      <c r="C17" s="446">
        <f t="shared" si="0"/>
        <v>-25.641025641025639</v>
      </c>
      <c r="D17" s="335"/>
      <c r="E17" s="1125">
        <v>45717</v>
      </c>
      <c r="F17" s="359">
        <v>29</v>
      </c>
      <c r="G17" s="335"/>
      <c r="H17" s="335"/>
      <c r="I17" s="335"/>
      <c r="J17" s="335"/>
      <c r="K17" s="335"/>
      <c r="L17" s="335"/>
      <c r="M17" s="335"/>
      <c r="N17" s="335"/>
      <c r="O17" s="335"/>
    </row>
    <row r="18" spans="1:15" ht="15.75" thickBot="1">
      <c r="A18" s="444">
        <v>45748</v>
      </c>
      <c r="B18" s="445">
        <v>14</v>
      </c>
      <c r="C18" s="446">
        <f t="shared" si="0"/>
        <v>-51.724137931034484</v>
      </c>
      <c r="D18" s="335"/>
      <c r="E18" s="1125">
        <v>45748</v>
      </c>
      <c r="F18" s="359">
        <v>14</v>
      </c>
      <c r="G18" s="335"/>
      <c r="H18" s="335"/>
      <c r="I18" s="335"/>
      <c r="J18" s="335"/>
      <c r="K18" s="335"/>
      <c r="L18" s="335"/>
      <c r="M18" s="335"/>
      <c r="N18" s="335"/>
      <c r="O18" s="335"/>
    </row>
    <row r="19" spans="1:15" ht="15.75" thickBot="1">
      <c r="A19" s="444">
        <v>45778</v>
      </c>
      <c r="B19" s="445">
        <v>71</v>
      </c>
      <c r="C19" s="446">
        <f t="shared" si="0"/>
        <v>407.14285714285711</v>
      </c>
      <c r="D19" s="335"/>
      <c r="E19" s="1125">
        <v>45778</v>
      </c>
      <c r="F19" s="603">
        <v>71</v>
      </c>
      <c r="G19" s="335"/>
      <c r="H19" s="335"/>
      <c r="I19" s="335"/>
      <c r="J19" s="335"/>
      <c r="K19" s="335"/>
      <c r="L19" s="335"/>
      <c r="M19" s="335"/>
      <c r="N19" s="335"/>
      <c r="O19" s="335"/>
    </row>
    <row r="20" spans="1:15" ht="15.75" thickBot="1">
      <c r="A20" s="444">
        <v>45809</v>
      </c>
      <c r="B20" s="445">
        <v>32</v>
      </c>
      <c r="C20" s="446">
        <f t="shared" si="0"/>
        <v>-54.929577464788736</v>
      </c>
      <c r="D20" s="335"/>
      <c r="E20" s="1125">
        <v>45809</v>
      </c>
      <c r="F20" s="359">
        <v>32</v>
      </c>
      <c r="G20" s="335"/>
      <c r="H20" s="335"/>
      <c r="I20" s="335"/>
      <c r="J20" s="335"/>
      <c r="K20" s="335"/>
      <c r="L20" s="335"/>
      <c r="M20" s="335"/>
      <c r="N20" s="335"/>
      <c r="O20" s="335"/>
    </row>
    <row r="21" spans="1:15" ht="15.75" thickBot="1">
      <c r="A21" s="444">
        <v>45839</v>
      </c>
      <c r="B21" s="445">
        <v>24</v>
      </c>
      <c r="C21" s="446">
        <f t="shared" si="0"/>
        <v>-25</v>
      </c>
      <c r="D21" s="335"/>
      <c r="E21" s="1125">
        <v>45839</v>
      </c>
      <c r="F21" s="359">
        <v>24</v>
      </c>
      <c r="G21" s="335"/>
      <c r="H21" s="335"/>
      <c r="I21" s="335"/>
      <c r="J21" s="335"/>
      <c r="K21" s="335"/>
      <c r="L21" s="335"/>
      <c r="M21" s="335"/>
      <c r="N21" s="335"/>
      <c r="O21" s="335"/>
    </row>
    <row r="22" spans="1:15" ht="15.75" thickBot="1">
      <c r="A22" s="444">
        <v>45870</v>
      </c>
      <c r="B22" s="445">
        <v>0</v>
      </c>
      <c r="C22" s="446"/>
      <c r="D22" s="335"/>
      <c r="E22" s="359" t="s">
        <v>8</v>
      </c>
      <c r="F22" s="359">
        <f>SUM(F15:F21)</f>
        <v>221</v>
      </c>
      <c r="G22" s="335"/>
      <c r="H22" s="335"/>
      <c r="I22" s="335"/>
      <c r="J22" s="335"/>
      <c r="K22" s="335"/>
      <c r="L22" s="335"/>
      <c r="M22" s="335"/>
      <c r="N22" s="335"/>
      <c r="O22" s="335"/>
    </row>
    <row r="23" spans="1:15" ht="15.75" thickBot="1">
      <c r="A23" s="444">
        <v>45901</v>
      </c>
      <c r="B23" s="445">
        <v>0</v>
      </c>
      <c r="C23" s="446"/>
      <c r="D23" s="335"/>
      <c r="E23" s="1126"/>
      <c r="F23" s="335"/>
      <c r="G23" s="335"/>
      <c r="H23" s="335"/>
      <c r="I23" s="335"/>
      <c r="J23" s="335"/>
      <c r="K23" s="335"/>
      <c r="L23" s="335"/>
      <c r="M23" s="335"/>
      <c r="N23" s="335"/>
      <c r="O23" s="335"/>
    </row>
    <row r="24" spans="1:15" ht="15.75" thickBot="1">
      <c r="A24" s="444">
        <v>45931</v>
      </c>
      <c r="B24" s="445">
        <v>0</v>
      </c>
      <c r="C24" s="446"/>
      <c r="D24" s="335"/>
      <c r="E24" s="1126"/>
      <c r="F24" s="335"/>
      <c r="G24" s="335"/>
      <c r="H24" s="335"/>
      <c r="I24" s="335"/>
      <c r="J24" s="335"/>
      <c r="K24" s="335"/>
      <c r="L24" s="335"/>
      <c r="M24" s="335"/>
      <c r="N24" s="335"/>
      <c r="O24" s="335"/>
    </row>
    <row r="25" spans="1:15" ht="15.75" thickBot="1">
      <c r="A25" s="444">
        <v>45962</v>
      </c>
      <c r="B25" s="445">
        <v>0</v>
      </c>
      <c r="C25" s="446"/>
      <c r="D25" s="335"/>
      <c r="E25" s="1126"/>
      <c r="F25" s="335"/>
      <c r="G25" s="335"/>
      <c r="H25" s="335"/>
      <c r="I25" s="335"/>
      <c r="J25" s="335"/>
      <c r="K25" s="335"/>
      <c r="L25" s="335"/>
      <c r="M25" s="335"/>
      <c r="N25" s="335"/>
      <c r="O25" s="335"/>
    </row>
    <row r="26" spans="1:15" ht="15.75" thickBot="1">
      <c r="A26" s="444">
        <v>45992</v>
      </c>
      <c r="B26" s="445">
        <v>0</v>
      </c>
      <c r="C26" s="446"/>
      <c r="D26" s="335"/>
      <c r="E26" s="1126"/>
      <c r="F26" s="335"/>
      <c r="G26" s="335"/>
      <c r="H26" s="335"/>
      <c r="I26" s="335"/>
      <c r="J26" s="335"/>
      <c r="K26" s="335"/>
      <c r="L26" s="335"/>
      <c r="M26" s="335"/>
      <c r="N26" s="335"/>
      <c r="O26" s="335"/>
    </row>
    <row r="27" spans="1:15" ht="15.75" thickBot="1">
      <c r="A27" s="522" t="s">
        <v>8</v>
      </c>
      <c r="B27" s="522">
        <f>SUM(B15:B26)</f>
        <v>221</v>
      </c>
      <c r="C27" s="522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</row>
    <row r="30" spans="1:15">
      <c r="A30" s="1049"/>
      <c r="B30" s="1050"/>
      <c r="D30" s="335" t="s">
        <v>548</v>
      </c>
      <c r="E30" s="335">
        <v>1</v>
      </c>
    </row>
    <row r="31" spans="1:15">
      <c r="A31" s="1050"/>
      <c r="B31" s="1050"/>
      <c r="D31" s="335" t="s">
        <v>549</v>
      </c>
      <c r="E31" s="335">
        <v>0</v>
      </c>
    </row>
    <row r="32" spans="1:15">
      <c r="D32" s="335" t="s">
        <v>550</v>
      </c>
      <c r="E32" s="335">
        <v>23</v>
      </c>
    </row>
    <row r="33" spans="1:9">
      <c r="D33" s="335" t="s">
        <v>293</v>
      </c>
      <c r="E33" s="335">
        <f>SUM(E30:E32)</f>
        <v>24</v>
      </c>
    </row>
    <row r="41" spans="1:9">
      <c r="A41" s="1124" t="s">
        <v>20</v>
      </c>
      <c r="B41" s="1124"/>
      <c r="C41" s="1124"/>
      <c r="D41" s="1124"/>
      <c r="E41" s="1124"/>
      <c r="F41" s="1124"/>
      <c r="G41" s="1124"/>
      <c r="H41" s="1124"/>
      <c r="I41" s="1124"/>
    </row>
    <row r="42" spans="1:9">
      <c r="A42" s="1124"/>
      <c r="B42" s="1124"/>
      <c r="C42" s="1124"/>
      <c r="D42" s="1124"/>
      <c r="E42" s="1124"/>
      <c r="F42" s="1124"/>
      <c r="G42" s="1124"/>
      <c r="H42" s="1124"/>
      <c r="I42" s="1124"/>
    </row>
    <row r="43" spans="1:9">
      <c r="A43" s="1124"/>
      <c r="B43" s="1124"/>
      <c r="C43" s="1124"/>
      <c r="D43" s="1124"/>
      <c r="E43" s="1124"/>
      <c r="F43" s="1124"/>
      <c r="G43" s="1124"/>
      <c r="H43" s="1124"/>
      <c r="I43" s="1124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3</v>
      </c>
    </row>
    <row r="2" spans="1:2">
      <c r="A2" s="1" t="s">
        <v>4</v>
      </c>
    </row>
    <row r="3" spans="1:2">
      <c r="A3" s="71"/>
    </row>
    <row r="4" spans="1:2">
      <c r="A4" s="307" t="s">
        <v>551</v>
      </c>
      <c r="B4" s="308" t="s">
        <v>552</v>
      </c>
    </row>
    <row r="5" spans="1:2" ht="15.75" thickBot="1">
      <c r="A5" s="309" t="s">
        <v>46</v>
      </c>
      <c r="B5" s="310">
        <v>135</v>
      </c>
    </row>
    <row r="6" spans="1:2" ht="45">
      <c r="A6" s="309" t="s">
        <v>553</v>
      </c>
      <c r="B6" s="310">
        <v>58</v>
      </c>
    </row>
    <row r="7" spans="1:2" ht="45">
      <c r="A7" s="311" t="s">
        <v>554</v>
      </c>
      <c r="B7" s="310">
        <v>281</v>
      </c>
    </row>
    <row r="8" spans="1:2" ht="15.75" thickBot="1">
      <c r="A8" s="309" t="s">
        <v>555</v>
      </c>
      <c r="B8" s="310">
        <v>106</v>
      </c>
    </row>
    <row r="9" spans="1:2" ht="15.75" thickBot="1">
      <c r="A9" s="309" t="s">
        <v>556</v>
      </c>
      <c r="B9" s="310">
        <v>4</v>
      </c>
    </row>
    <row r="10" spans="1:2" ht="15.75" thickBot="1">
      <c r="A10" s="309" t="s">
        <v>557</v>
      </c>
      <c r="B10" s="310">
        <v>257</v>
      </c>
    </row>
    <row r="11" spans="1:2" ht="15.75" thickBot="1">
      <c r="A11" s="309" t="s">
        <v>558</v>
      </c>
      <c r="B11" s="310">
        <v>72</v>
      </c>
    </row>
    <row r="12" spans="1:2" ht="30">
      <c r="A12" s="312" t="s">
        <v>559</v>
      </c>
      <c r="B12" s="310">
        <v>42</v>
      </c>
    </row>
    <row r="13" spans="1:2">
      <c r="A13" s="313" t="s">
        <v>19</v>
      </c>
      <c r="B13" s="314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workbookViewId="0">
      <selection activeCell="J66" sqref="J66"/>
    </sheetView>
  </sheetViews>
  <sheetFormatPr defaultRowHeight="15"/>
  <cols>
    <col min="1" max="1" width="6.42578125" style="377" customWidth="1"/>
    <col min="2" max="2" width="19.7109375" style="377" customWidth="1"/>
    <col min="3" max="10" width="9.140625" style="377"/>
    <col min="11" max="11" width="9.5703125" style="377" customWidth="1"/>
    <col min="12" max="16384" width="9.140625" style="377"/>
  </cols>
  <sheetData>
    <row r="1" spans="1:14">
      <c r="A1" s="607" t="s">
        <v>3</v>
      </c>
    </row>
    <row r="2" spans="1:14">
      <c r="A2" s="607" t="s">
        <v>4</v>
      </c>
    </row>
    <row r="5" spans="1:14" s="598" customFormat="1"/>
    <row r="6" spans="1:14" s="335" customFormat="1" ht="30">
      <c r="B6" s="630" t="s">
        <v>10</v>
      </c>
      <c r="C6" s="631">
        <v>45658</v>
      </c>
      <c r="D6" s="631">
        <v>45689</v>
      </c>
      <c r="E6" s="631">
        <v>45717</v>
      </c>
      <c r="F6" s="631">
        <v>45748</v>
      </c>
      <c r="G6" s="631">
        <v>45778</v>
      </c>
      <c r="H6" s="631">
        <v>45809</v>
      </c>
      <c r="I6" s="631">
        <v>45839</v>
      </c>
      <c r="J6" s="631">
        <v>45870</v>
      </c>
      <c r="K6" s="631">
        <v>45901</v>
      </c>
      <c r="L6" s="631">
        <v>45931</v>
      </c>
      <c r="M6" s="631">
        <v>45962</v>
      </c>
      <c r="N6" s="631">
        <v>45992</v>
      </c>
    </row>
    <row r="7" spans="1:14" s="335" customFormat="1">
      <c r="B7" s="448" t="s">
        <v>13</v>
      </c>
      <c r="C7" s="603">
        <v>100</v>
      </c>
      <c r="D7" s="603">
        <v>72</v>
      </c>
      <c r="E7" s="603">
        <v>103</v>
      </c>
      <c r="F7" s="603">
        <v>91</v>
      </c>
      <c r="G7" s="603">
        <v>83</v>
      </c>
      <c r="H7" s="603">
        <v>73</v>
      </c>
      <c r="I7" s="603">
        <v>82</v>
      </c>
      <c r="J7" s="603"/>
      <c r="K7" s="603"/>
      <c r="L7" s="603"/>
      <c r="M7" s="603"/>
      <c r="N7" s="603"/>
    </row>
    <row r="8" spans="1:14" s="335" customFormat="1">
      <c r="B8" s="448" t="s">
        <v>18</v>
      </c>
      <c r="C8" s="603">
        <v>100</v>
      </c>
      <c r="D8" s="603">
        <v>63</v>
      </c>
      <c r="E8" s="603">
        <v>56</v>
      </c>
      <c r="F8" s="603">
        <v>44</v>
      </c>
      <c r="G8" s="603">
        <v>60</v>
      </c>
      <c r="H8" s="603">
        <v>52</v>
      </c>
      <c r="I8" s="603">
        <v>58</v>
      </c>
      <c r="J8" s="603"/>
      <c r="K8" s="603"/>
      <c r="L8" s="603"/>
      <c r="M8" s="603"/>
      <c r="N8" s="603"/>
    </row>
    <row r="9" spans="1:14" s="335" customFormat="1">
      <c r="B9" s="947"/>
      <c r="H9" s="347"/>
      <c r="I9" s="778"/>
      <c r="J9" s="1056"/>
    </row>
    <row r="10" spans="1:14" s="598" customFormat="1"/>
    <row r="11" spans="1:14" s="598" customFormat="1">
      <c r="B11" s="1058"/>
      <c r="C11" s="465"/>
      <c r="D11" s="465"/>
      <c r="E11" s="1059"/>
      <c r="F11" s="465"/>
      <c r="G11" s="466"/>
    </row>
    <row r="12" spans="1:14" s="598" customFormat="1">
      <c r="C12" s="1060"/>
      <c r="D12" s="1060"/>
      <c r="E12" s="1060"/>
      <c r="F12" s="1061"/>
      <c r="G12" s="106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Q5" sqref="Q5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335"/>
      <c r="S1" s="335"/>
      <c r="T1" s="335"/>
      <c r="U1" s="335"/>
      <c r="V1" s="335"/>
      <c r="W1" s="335"/>
    </row>
    <row r="2" spans="1:32">
      <c r="A2" s="1" t="s">
        <v>4</v>
      </c>
      <c r="B2" s="1"/>
      <c r="C2" s="1"/>
      <c r="R2" s="335"/>
      <c r="S2" s="335"/>
      <c r="T2" s="335"/>
      <c r="U2" s="335"/>
      <c r="V2" s="335"/>
      <c r="W2" s="335"/>
    </row>
    <row r="3" spans="1:32" ht="15.75" thickBot="1">
      <c r="R3" s="335"/>
      <c r="S3" s="335"/>
      <c r="T3" s="335"/>
      <c r="U3" s="335"/>
      <c r="V3" s="335"/>
      <c r="W3" s="335"/>
    </row>
    <row r="4" spans="1:32" ht="54.75" customHeight="1" thickBot="1">
      <c r="A4" s="450" t="s">
        <v>22</v>
      </c>
      <c r="B4" s="429">
        <v>45992</v>
      </c>
      <c r="C4" s="755" t="s">
        <v>23</v>
      </c>
      <c r="D4" s="755" t="s">
        <v>24</v>
      </c>
      <c r="E4" s="451">
        <v>45901</v>
      </c>
      <c r="F4" s="451">
        <v>45870</v>
      </c>
      <c r="G4" s="451">
        <v>45839</v>
      </c>
      <c r="H4" s="451">
        <v>45809</v>
      </c>
      <c r="I4" s="452">
        <v>45778</v>
      </c>
      <c r="J4" s="388">
        <v>45748</v>
      </c>
      <c r="K4" s="388">
        <v>45717</v>
      </c>
      <c r="L4" s="388">
        <v>45689</v>
      </c>
      <c r="M4" s="390">
        <v>45658</v>
      </c>
      <c r="N4" s="451" t="s">
        <v>8</v>
      </c>
      <c r="O4" s="453" t="s">
        <v>9</v>
      </c>
      <c r="P4" s="617" t="s">
        <v>11</v>
      </c>
      <c r="Q4" s="618" t="s">
        <v>560</v>
      </c>
      <c r="R4" s="335"/>
      <c r="S4" s="335"/>
      <c r="T4" s="335"/>
      <c r="U4" s="335"/>
      <c r="V4" s="335"/>
      <c r="W4" s="335"/>
    </row>
    <row r="5" spans="1:32" ht="15.75" thickBot="1">
      <c r="A5" s="549" t="s">
        <v>25</v>
      </c>
      <c r="B5" s="55"/>
      <c r="C5" s="24"/>
      <c r="D5" s="24"/>
      <c r="E5" s="24"/>
      <c r="F5" s="24"/>
      <c r="G5" s="50">
        <v>10</v>
      </c>
      <c r="H5" s="50">
        <v>10</v>
      </c>
      <c r="I5" s="345">
        <v>11</v>
      </c>
      <c r="J5" s="102">
        <v>15</v>
      </c>
      <c r="K5" s="55">
        <v>9</v>
      </c>
      <c r="L5" s="102">
        <v>20</v>
      </c>
      <c r="M5" s="51">
        <v>7</v>
      </c>
      <c r="N5" s="52">
        <f>SUM(B5:M5)</f>
        <v>82</v>
      </c>
      <c r="O5" s="53">
        <f t="shared" ref="O5:O12" si="0">AVERAGE(B5:M5)</f>
        <v>11.714285714285714</v>
      </c>
      <c r="P5" s="619">
        <f>N5/N$13*100</f>
        <v>0.18398851193681565</v>
      </c>
      <c r="Q5" s="616">
        <f>(G5*100)/$G$13</f>
        <v>0.16390755613833799</v>
      </c>
      <c r="R5" s="335"/>
      <c r="S5" s="335"/>
      <c r="T5" s="335"/>
      <c r="U5" s="335"/>
      <c r="V5" s="335"/>
      <c r="W5" s="335"/>
    </row>
    <row r="6" spans="1:32" ht="15.75" thickBot="1">
      <c r="A6" s="550" t="s">
        <v>26</v>
      </c>
      <c r="B6" s="55"/>
      <c r="C6" s="35"/>
      <c r="D6" s="35"/>
      <c r="E6" s="35"/>
      <c r="F6" s="35"/>
      <c r="G6" s="55">
        <v>1147</v>
      </c>
      <c r="H6" s="55">
        <v>951</v>
      </c>
      <c r="I6" s="346">
        <v>1123</v>
      </c>
      <c r="J6" s="103">
        <v>1124</v>
      </c>
      <c r="K6" s="55">
        <v>1344</v>
      </c>
      <c r="L6" s="103">
        <v>1555</v>
      </c>
      <c r="M6" s="56">
        <v>1493</v>
      </c>
      <c r="N6" s="52">
        <f t="shared" ref="N6:N12" si="1">SUM(B6:M6)</f>
        <v>8737</v>
      </c>
      <c r="O6" s="53">
        <f t="shared" si="0"/>
        <v>1248.1428571428571</v>
      </c>
      <c r="P6" s="54">
        <f t="shared" ref="P6:P13" si="2">N6/N$13*100</f>
        <v>19.603751570633637</v>
      </c>
      <c r="Q6" s="616">
        <f t="shared" ref="Q6:Q13" si="3">(G6*100)/$G$13</f>
        <v>18.800196689067366</v>
      </c>
      <c r="R6" s="335"/>
      <c r="S6" s="335"/>
      <c r="T6" s="335"/>
      <c r="U6" s="335"/>
      <c r="V6" s="335"/>
      <c r="W6" s="335"/>
    </row>
    <row r="7" spans="1:32" ht="15.75" thickBot="1">
      <c r="A7" s="550" t="s">
        <v>27</v>
      </c>
      <c r="B7" s="55"/>
      <c r="C7" s="35"/>
      <c r="D7" s="35"/>
      <c r="E7" s="35"/>
      <c r="F7" s="35"/>
      <c r="G7" s="55">
        <v>472</v>
      </c>
      <c r="H7" s="55">
        <v>518</v>
      </c>
      <c r="I7" s="346">
        <v>671</v>
      </c>
      <c r="J7" s="103">
        <v>699</v>
      </c>
      <c r="K7" s="55">
        <v>645</v>
      </c>
      <c r="L7" s="103">
        <v>733</v>
      </c>
      <c r="M7" s="56">
        <v>573</v>
      </c>
      <c r="N7" s="52">
        <f t="shared" si="1"/>
        <v>4311</v>
      </c>
      <c r="O7" s="53">
        <f t="shared" si="0"/>
        <v>615.85714285714289</v>
      </c>
      <c r="P7" s="54">
        <f t="shared" si="2"/>
        <v>9.6728594507269801</v>
      </c>
      <c r="Q7" s="616">
        <f t="shared" si="3"/>
        <v>7.7364366497295523</v>
      </c>
      <c r="R7" s="335"/>
      <c r="S7" s="335"/>
      <c r="T7" s="335"/>
      <c r="U7" s="335"/>
      <c r="V7" s="335"/>
      <c r="W7" s="335"/>
    </row>
    <row r="8" spans="1:32" ht="15.75" thickBot="1">
      <c r="A8" s="550" t="s">
        <v>28</v>
      </c>
      <c r="B8" s="55"/>
      <c r="C8" s="35"/>
      <c r="D8" s="35"/>
      <c r="E8" s="35"/>
      <c r="F8" s="35"/>
      <c r="G8" s="55">
        <v>1712</v>
      </c>
      <c r="H8" s="55">
        <v>1129</v>
      </c>
      <c r="I8" s="346">
        <v>1509</v>
      </c>
      <c r="J8" s="103">
        <v>1486</v>
      </c>
      <c r="K8" s="55">
        <v>1492</v>
      </c>
      <c r="L8" s="103">
        <v>1315</v>
      </c>
      <c r="M8" s="56">
        <v>1120</v>
      </c>
      <c r="N8" s="52">
        <f t="shared" si="1"/>
        <v>9763</v>
      </c>
      <c r="O8" s="53">
        <f t="shared" si="0"/>
        <v>1394.7142857142858</v>
      </c>
      <c r="P8" s="54">
        <f t="shared" si="2"/>
        <v>21.905851732184527</v>
      </c>
      <c r="Q8" s="616">
        <f t="shared" si="3"/>
        <v>28.060973610883462</v>
      </c>
      <c r="R8" s="384"/>
      <c r="S8" s="335"/>
      <c r="T8" s="335"/>
      <c r="U8" s="335"/>
      <c r="V8" s="335"/>
      <c r="W8" s="335"/>
    </row>
    <row r="9" spans="1:32" ht="15.75" thickBot="1">
      <c r="A9" s="551" t="s">
        <v>29</v>
      </c>
      <c r="B9" s="534"/>
      <c r="C9" s="41"/>
      <c r="D9" s="41"/>
      <c r="E9" s="41"/>
      <c r="F9" s="41"/>
      <c r="G9" s="534">
        <v>320</v>
      </c>
      <c r="H9" s="534">
        <v>219</v>
      </c>
      <c r="I9" s="535">
        <v>261</v>
      </c>
      <c r="J9" s="104">
        <v>512</v>
      </c>
      <c r="K9" s="534">
        <v>397</v>
      </c>
      <c r="L9" s="104">
        <v>600</v>
      </c>
      <c r="M9" s="536">
        <v>254</v>
      </c>
      <c r="N9" s="52">
        <f t="shared" si="1"/>
        <v>2563</v>
      </c>
      <c r="O9" s="53">
        <f t="shared" si="0"/>
        <v>366.14285714285717</v>
      </c>
      <c r="P9" s="54">
        <f t="shared" si="2"/>
        <v>5.7507628791958361</v>
      </c>
      <c r="Q9" s="616">
        <f t="shared" si="3"/>
        <v>5.2450417964268157</v>
      </c>
      <c r="R9" s="384"/>
      <c r="S9" s="335"/>
      <c r="T9" s="335"/>
      <c r="U9" s="335"/>
      <c r="V9" s="335"/>
      <c r="W9" s="335"/>
    </row>
    <row r="10" spans="1:32" ht="15.75" thickBot="1">
      <c r="A10" s="886" t="s">
        <v>30</v>
      </c>
      <c r="B10" s="537"/>
      <c r="C10" s="315"/>
      <c r="D10" s="315"/>
      <c r="E10" s="315"/>
      <c r="F10" s="315"/>
      <c r="G10" s="537">
        <v>8</v>
      </c>
      <c r="H10" s="537">
        <v>15</v>
      </c>
      <c r="I10" s="537">
        <v>2</v>
      </c>
      <c r="J10" s="538">
        <v>11</v>
      </c>
      <c r="K10" s="537">
        <v>33</v>
      </c>
      <c r="L10" s="538">
        <v>125</v>
      </c>
      <c r="M10" s="543">
        <v>23</v>
      </c>
      <c r="N10" s="533">
        <f t="shared" si="1"/>
        <v>217</v>
      </c>
      <c r="O10" s="53">
        <f t="shared" si="0"/>
        <v>31</v>
      </c>
      <c r="P10" s="54">
        <f t="shared" si="2"/>
        <v>0.48689642793035359</v>
      </c>
      <c r="Q10" s="616">
        <f t="shared" si="3"/>
        <v>0.13112604491067037</v>
      </c>
      <c r="R10" s="384"/>
      <c r="S10" s="385"/>
      <c r="T10" s="335"/>
      <c r="U10" s="335"/>
      <c r="V10" s="335"/>
      <c r="W10" s="335"/>
    </row>
    <row r="11" spans="1:32" ht="15.75" thickBot="1">
      <c r="A11" s="552" t="s">
        <v>31</v>
      </c>
      <c r="B11" s="540"/>
      <c r="C11" s="539"/>
      <c r="D11" s="539"/>
      <c r="E11" s="539"/>
      <c r="F11" s="539"/>
      <c r="G11" s="540">
        <v>2267</v>
      </c>
      <c r="H11" s="540">
        <v>2167</v>
      </c>
      <c r="I11" s="540">
        <v>2530</v>
      </c>
      <c r="J11" s="541">
        <v>2755</v>
      </c>
      <c r="K11" s="540">
        <v>2553</v>
      </c>
      <c r="L11" s="541">
        <v>2713</v>
      </c>
      <c r="M11" s="546">
        <v>2611</v>
      </c>
      <c r="N11" s="544">
        <f t="shared" si="1"/>
        <v>17596</v>
      </c>
      <c r="O11" s="53">
        <f t="shared" si="0"/>
        <v>2513.7142857142858</v>
      </c>
      <c r="P11" s="54">
        <f t="shared" si="2"/>
        <v>39.481242146831811</v>
      </c>
      <c r="Q11" s="616">
        <f t="shared" si="3"/>
        <v>37.15784297656122</v>
      </c>
      <c r="R11" s="384"/>
      <c r="S11" s="385"/>
      <c r="T11" s="335"/>
      <c r="U11" s="335"/>
      <c r="V11" s="335"/>
      <c r="W11" s="335"/>
    </row>
    <row r="12" spans="1:32" ht="15.75" thickBot="1">
      <c r="A12" s="553" t="s">
        <v>32</v>
      </c>
      <c r="B12" s="540"/>
      <c r="C12" s="539"/>
      <c r="D12" s="539"/>
      <c r="E12" s="539"/>
      <c r="F12" s="539"/>
      <c r="G12" s="540">
        <v>165</v>
      </c>
      <c r="H12" s="540">
        <v>146</v>
      </c>
      <c r="I12" s="540">
        <v>201</v>
      </c>
      <c r="J12" s="541">
        <v>169</v>
      </c>
      <c r="K12" s="540">
        <v>204</v>
      </c>
      <c r="L12" s="541">
        <v>188</v>
      </c>
      <c r="M12" s="546">
        <v>226</v>
      </c>
      <c r="N12" s="545">
        <f t="shared" si="1"/>
        <v>1299</v>
      </c>
      <c r="O12" s="53">
        <f t="shared" si="0"/>
        <v>185.57142857142858</v>
      </c>
      <c r="P12" s="54">
        <f t="shared" si="2"/>
        <v>2.9146472805600432</v>
      </c>
      <c r="Q12" s="616">
        <f t="shared" si="3"/>
        <v>2.7044746762825764</v>
      </c>
      <c r="R12" s="384"/>
      <c r="S12" s="385"/>
      <c r="T12" s="335"/>
      <c r="U12" s="335"/>
      <c r="V12" s="335"/>
      <c r="W12" s="335"/>
    </row>
    <row r="13" spans="1:32" ht="16.5" thickBot="1">
      <c r="A13" s="547" t="s">
        <v>33</v>
      </c>
      <c r="B13" s="542">
        <f t="shared" ref="B13:N13" si="4">SUM(B5:B12)</f>
        <v>0</v>
      </c>
      <c r="C13" s="542">
        <f t="shared" si="4"/>
        <v>0</v>
      </c>
      <c r="D13" s="542">
        <f t="shared" si="4"/>
        <v>0</v>
      </c>
      <c r="E13" s="542">
        <f t="shared" si="4"/>
        <v>0</v>
      </c>
      <c r="F13" s="542">
        <f t="shared" si="4"/>
        <v>0</v>
      </c>
      <c r="G13" s="542">
        <f t="shared" si="4"/>
        <v>6101</v>
      </c>
      <c r="H13" s="542">
        <f t="shared" si="4"/>
        <v>5155</v>
      </c>
      <c r="I13" s="542">
        <f t="shared" si="4"/>
        <v>6308</v>
      </c>
      <c r="J13" s="542">
        <f t="shared" si="4"/>
        <v>6771</v>
      </c>
      <c r="K13" s="542">
        <f t="shared" si="4"/>
        <v>6677</v>
      </c>
      <c r="L13" s="542">
        <f t="shared" si="4"/>
        <v>7249</v>
      </c>
      <c r="M13" s="548">
        <f t="shared" si="4"/>
        <v>6307</v>
      </c>
      <c r="N13" s="454">
        <f t="shared" si="4"/>
        <v>44568</v>
      </c>
      <c r="O13" s="455">
        <f>AVERAGEIF(B13:M13,"&gt;0")</f>
        <v>6366.8571428571431</v>
      </c>
      <c r="P13" s="456">
        <f t="shared" si="2"/>
        <v>100</v>
      </c>
      <c r="Q13" s="616">
        <f t="shared" si="3"/>
        <v>100</v>
      </c>
      <c r="R13" s="384"/>
      <c r="S13" s="386"/>
      <c r="T13" s="335"/>
      <c r="U13" s="335"/>
      <c r="V13" s="335"/>
      <c r="W13" s="335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90"/>
      <c r="B15" s="1090"/>
      <c r="C15" s="1090"/>
      <c r="D15" s="1090"/>
      <c r="E15" s="57"/>
      <c r="I15" s="58"/>
      <c r="J15" s="58"/>
      <c r="U15" s="59"/>
      <c r="V15" s="2"/>
      <c r="W15" s="59"/>
    </row>
    <row r="16" spans="1:32">
      <c r="A16" s="1090"/>
      <c r="B16" s="1090"/>
      <c r="C16" s="1090"/>
      <c r="D16" s="1090"/>
      <c r="I16" s="58"/>
      <c r="U16" s="59"/>
      <c r="V16" s="2"/>
      <c r="W16" s="59"/>
    </row>
    <row r="17" spans="1:23">
      <c r="A17" s="1090"/>
      <c r="B17" s="1090"/>
      <c r="C17" s="1090"/>
      <c r="D17" s="1090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 ht="105">
      <c r="A38" s="560" t="s">
        <v>34</v>
      </c>
    </row>
    <row r="39" spans="1:1">
      <c r="A39" s="791"/>
    </row>
    <row r="41" spans="1:1">
      <c r="A41" s="791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4"/>
  <sheetViews>
    <sheetView zoomScale="90" zoomScaleNormal="90" workbookViewId="0"/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39" t="s">
        <v>35</v>
      </c>
      <c r="B4" s="640">
        <v>45992</v>
      </c>
      <c r="C4" s="641">
        <v>45962</v>
      </c>
      <c r="D4" s="642">
        <v>45931</v>
      </c>
      <c r="E4" s="641">
        <v>45901</v>
      </c>
      <c r="F4" s="641">
        <v>45870</v>
      </c>
      <c r="G4" s="641">
        <v>45839</v>
      </c>
      <c r="H4" s="641">
        <v>45809</v>
      </c>
      <c r="I4" s="643">
        <v>45778</v>
      </c>
      <c r="J4" s="641">
        <v>45748</v>
      </c>
      <c r="K4" s="640">
        <v>45717</v>
      </c>
      <c r="L4" s="644">
        <v>45689</v>
      </c>
      <c r="M4" s="645">
        <v>45658</v>
      </c>
      <c r="N4" s="429" t="s">
        <v>8</v>
      </c>
      <c r="O4" s="471" t="s">
        <v>9</v>
      </c>
      <c r="P4" s="316" t="s">
        <v>36</v>
      </c>
    </row>
    <row r="5" spans="1:16">
      <c r="A5" s="699" t="s">
        <v>37</v>
      </c>
      <c r="B5" s="707"/>
      <c r="C5" s="708"/>
      <c r="D5" s="700"/>
      <c r="E5" s="700"/>
      <c r="F5" s="700"/>
      <c r="G5" s="700">
        <v>0</v>
      </c>
      <c r="H5" s="700">
        <v>0</v>
      </c>
      <c r="I5" s="700">
        <v>0</v>
      </c>
      <c r="J5" s="700">
        <v>0</v>
      </c>
      <c r="K5" s="701">
        <v>0</v>
      </c>
      <c r="L5" s="701">
        <v>0</v>
      </c>
      <c r="M5" s="702">
        <v>0</v>
      </c>
      <c r="N5" s="703">
        <f>SUM(B5:M5)</f>
        <v>0</v>
      </c>
      <c r="O5" s="704">
        <f>AVERAGE(B5:M5)</f>
        <v>0</v>
      </c>
      <c r="P5" s="705">
        <f t="shared" ref="P5:P36" si="0">(N5/$N$255)*100</f>
        <v>0</v>
      </c>
    </row>
    <row r="6" spans="1:16" s="68" customFormat="1">
      <c r="A6" s="706" t="s">
        <v>38</v>
      </c>
      <c r="B6" s="707"/>
      <c r="C6" s="708"/>
      <c r="D6" s="709"/>
      <c r="E6" s="709"/>
      <c r="F6" s="709"/>
      <c r="G6" s="709">
        <v>0</v>
      </c>
      <c r="H6" s="709">
        <v>0</v>
      </c>
      <c r="I6" s="709">
        <v>2</v>
      </c>
      <c r="J6" s="709">
        <v>0</v>
      </c>
      <c r="K6" s="708">
        <v>0</v>
      </c>
      <c r="L6" s="708">
        <v>1</v>
      </c>
      <c r="M6" s="702">
        <v>1</v>
      </c>
      <c r="N6" s="710">
        <f t="shared" ref="N6:N75" si="1">SUM(B6:M6)</f>
        <v>4</v>
      </c>
      <c r="O6" s="711">
        <f t="shared" ref="O6:O75" si="2">AVERAGE(B6:M6)</f>
        <v>0.5714285714285714</v>
      </c>
      <c r="P6" s="712">
        <f t="shared" si="0"/>
        <v>9.5197296396782316E-3</v>
      </c>
    </row>
    <row r="7" spans="1:16" s="68" customFormat="1">
      <c r="A7" s="706" t="s">
        <v>39</v>
      </c>
      <c r="B7" s="707"/>
      <c r="C7" s="708"/>
      <c r="D7" s="709"/>
      <c r="E7" s="709"/>
      <c r="F7" s="709"/>
      <c r="G7" s="709">
        <v>0</v>
      </c>
      <c r="H7" s="709">
        <v>0</v>
      </c>
      <c r="I7" s="709">
        <v>0</v>
      </c>
      <c r="J7" s="709">
        <v>0</v>
      </c>
      <c r="K7" s="708">
        <v>0</v>
      </c>
      <c r="L7" s="708">
        <v>0</v>
      </c>
      <c r="M7" s="702">
        <v>1</v>
      </c>
      <c r="N7" s="713">
        <f t="shared" si="1"/>
        <v>1</v>
      </c>
      <c r="O7" s="714">
        <f t="shared" si="2"/>
        <v>0.14285714285714285</v>
      </c>
      <c r="P7" s="715">
        <f t="shared" si="0"/>
        <v>2.3799324099195579E-3</v>
      </c>
    </row>
    <row r="8" spans="1:16" s="68" customFormat="1">
      <c r="A8" s="706" t="s">
        <v>40</v>
      </c>
      <c r="B8" s="707"/>
      <c r="C8" s="708"/>
      <c r="D8" s="709"/>
      <c r="E8" s="709"/>
      <c r="F8" s="709"/>
      <c r="G8" s="709">
        <v>13</v>
      </c>
      <c r="H8" s="709">
        <v>26</v>
      </c>
      <c r="I8" s="709">
        <v>48</v>
      </c>
      <c r="J8" s="709">
        <v>7</v>
      </c>
      <c r="K8" s="708">
        <v>15</v>
      </c>
      <c r="L8" s="708">
        <v>2</v>
      </c>
      <c r="M8" s="702">
        <v>6</v>
      </c>
      <c r="N8" s="716">
        <f t="shared" si="1"/>
        <v>117</v>
      </c>
      <c r="O8" s="717">
        <f t="shared" si="2"/>
        <v>16.714285714285715</v>
      </c>
      <c r="P8" s="715">
        <f t="shared" si="0"/>
        <v>0.27845209196058829</v>
      </c>
    </row>
    <row r="9" spans="1:16" s="68" customFormat="1">
      <c r="A9" s="706" t="s">
        <v>41</v>
      </c>
      <c r="B9" s="707"/>
      <c r="C9" s="708"/>
      <c r="D9" s="709"/>
      <c r="E9" s="709"/>
      <c r="F9" s="709"/>
      <c r="G9" s="709">
        <v>26</v>
      </c>
      <c r="H9" s="709">
        <v>12</v>
      </c>
      <c r="I9" s="709">
        <v>10</v>
      </c>
      <c r="J9" s="709">
        <v>21</v>
      </c>
      <c r="K9" s="708">
        <v>15</v>
      </c>
      <c r="L9" s="708">
        <v>15</v>
      </c>
      <c r="M9" s="702">
        <v>18</v>
      </c>
      <c r="N9" s="716">
        <f t="shared" si="1"/>
        <v>117</v>
      </c>
      <c r="O9" s="717">
        <f t="shared" si="2"/>
        <v>16.714285714285715</v>
      </c>
      <c r="P9" s="715">
        <f t="shared" si="0"/>
        <v>0.27845209196058829</v>
      </c>
    </row>
    <row r="10" spans="1:16" s="68" customFormat="1">
      <c r="A10" s="706" t="s">
        <v>42</v>
      </c>
      <c r="B10" s="707"/>
      <c r="C10" s="708"/>
      <c r="D10" s="709"/>
      <c r="E10" s="709"/>
      <c r="F10" s="709"/>
      <c r="G10" s="709">
        <v>0</v>
      </c>
      <c r="H10" s="709">
        <v>0</v>
      </c>
      <c r="I10" s="709">
        <v>0</v>
      </c>
      <c r="J10" s="709">
        <v>0</v>
      </c>
      <c r="K10" s="708">
        <v>1</v>
      </c>
      <c r="L10" s="708">
        <v>0</v>
      </c>
      <c r="M10" s="702">
        <v>0</v>
      </c>
      <c r="N10" s="716">
        <f t="shared" si="1"/>
        <v>1</v>
      </c>
      <c r="O10" s="717">
        <f t="shared" si="2"/>
        <v>0.14285714285714285</v>
      </c>
      <c r="P10" s="715">
        <f t="shared" si="0"/>
        <v>2.3799324099195579E-3</v>
      </c>
    </row>
    <row r="11" spans="1:16" s="68" customFormat="1">
      <c r="A11" s="652" t="s">
        <v>43</v>
      </c>
      <c r="B11" s="707"/>
      <c r="C11" s="708"/>
      <c r="D11" s="709"/>
      <c r="E11" s="709"/>
      <c r="F11" s="709"/>
      <c r="G11" s="709">
        <v>2</v>
      </c>
      <c r="H11" s="709">
        <v>2</v>
      </c>
      <c r="I11" s="709">
        <v>0</v>
      </c>
      <c r="J11" s="709">
        <v>6</v>
      </c>
      <c r="K11" s="708">
        <v>1</v>
      </c>
      <c r="L11" s="708">
        <v>2</v>
      </c>
      <c r="M11" s="702">
        <v>3</v>
      </c>
      <c r="N11" s="716">
        <f t="shared" si="1"/>
        <v>16</v>
      </c>
      <c r="O11" s="717">
        <f t="shared" si="2"/>
        <v>2.2857142857142856</v>
      </c>
      <c r="P11" s="715">
        <f t="shared" si="0"/>
        <v>3.8078918558712926E-2</v>
      </c>
    </row>
    <row r="12" spans="1:16" s="68" customFormat="1">
      <c r="A12" s="706" t="s">
        <v>44</v>
      </c>
      <c r="B12" s="707"/>
      <c r="C12" s="708"/>
      <c r="D12" s="709"/>
      <c r="E12" s="709"/>
      <c r="F12" s="709"/>
      <c r="G12" s="709">
        <v>0</v>
      </c>
      <c r="H12" s="709">
        <v>0</v>
      </c>
      <c r="I12" s="709">
        <v>0</v>
      </c>
      <c r="J12" s="709">
        <v>1</v>
      </c>
      <c r="K12" s="708">
        <v>2</v>
      </c>
      <c r="L12" s="708">
        <v>0</v>
      </c>
      <c r="M12" s="702">
        <v>0</v>
      </c>
      <c r="N12" s="716">
        <f t="shared" si="1"/>
        <v>3</v>
      </c>
      <c r="O12" s="717">
        <f t="shared" si="2"/>
        <v>0.42857142857142855</v>
      </c>
      <c r="P12" s="715">
        <f t="shared" si="0"/>
        <v>7.1397972297586746E-3</v>
      </c>
    </row>
    <row r="13" spans="1:16" s="68" customFormat="1">
      <c r="A13" s="706" t="s">
        <v>45</v>
      </c>
      <c r="B13" s="707"/>
      <c r="C13" s="708"/>
      <c r="D13" s="709"/>
      <c r="E13" s="709"/>
      <c r="F13" s="709"/>
      <c r="G13" s="709">
        <v>0</v>
      </c>
      <c r="H13" s="709">
        <v>1</v>
      </c>
      <c r="I13" s="709">
        <v>0</v>
      </c>
      <c r="J13" s="709">
        <v>0</v>
      </c>
      <c r="K13" s="708">
        <v>2</v>
      </c>
      <c r="L13" s="708">
        <v>2</v>
      </c>
      <c r="M13" s="702">
        <v>2</v>
      </c>
      <c r="N13" s="716">
        <f t="shared" si="1"/>
        <v>7</v>
      </c>
      <c r="O13" s="717">
        <f t="shared" si="2"/>
        <v>1</v>
      </c>
      <c r="P13" s="715">
        <f t="shared" si="0"/>
        <v>1.6659526869436905E-2</v>
      </c>
    </row>
    <row r="14" spans="1:16" s="68" customFormat="1">
      <c r="A14" s="706" t="s">
        <v>46</v>
      </c>
      <c r="B14" s="707"/>
      <c r="C14" s="708"/>
      <c r="D14" s="709"/>
      <c r="E14" s="709"/>
      <c r="F14" s="709"/>
      <c r="G14" s="709">
        <v>8</v>
      </c>
      <c r="H14" s="709">
        <v>2</v>
      </c>
      <c r="I14" s="709">
        <v>2</v>
      </c>
      <c r="J14" s="709">
        <v>0</v>
      </c>
      <c r="K14" s="708">
        <v>0</v>
      </c>
      <c r="L14" s="708">
        <v>1</v>
      </c>
      <c r="M14" s="702">
        <v>4</v>
      </c>
      <c r="N14" s="716">
        <f t="shared" si="1"/>
        <v>17</v>
      </c>
      <c r="O14" s="717">
        <f t="shared" si="2"/>
        <v>2.4285714285714284</v>
      </c>
      <c r="P14" s="715">
        <f t="shared" si="0"/>
        <v>4.0458850968632491E-2</v>
      </c>
    </row>
    <row r="15" spans="1:16" s="68" customFormat="1">
      <c r="A15" s="706" t="s">
        <v>47</v>
      </c>
      <c r="B15" s="707"/>
      <c r="C15" s="708"/>
      <c r="D15" s="709"/>
      <c r="E15" s="709"/>
      <c r="F15" s="709"/>
      <c r="G15" s="709">
        <v>1</v>
      </c>
      <c r="H15" s="709">
        <v>0</v>
      </c>
      <c r="I15" s="709">
        <v>3</v>
      </c>
      <c r="J15" s="709">
        <v>2</v>
      </c>
      <c r="K15" s="708">
        <v>1</v>
      </c>
      <c r="L15" s="708">
        <v>1</v>
      </c>
      <c r="M15" s="702">
        <v>0</v>
      </c>
      <c r="N15" s="716">
        <f t="shared" si="1"/>
        <v>8</v>
      </c>
      <c r="O15" s="717">
        <f t="shared" si="2"/>
        <v>1.1428571428571428</v>
      </c>
      <c r="P15" s="715">
        <f t="shared" si="0"/>
        <v>1.9039459279356463E-2</v>
      </c>
    </row>
    <row r="16" spans="1:16">
      <c r="A16" s="652" t="s">
        <v>48</v>
      </c>
      <c r="B16" s="718"/>
      <c r="C16" s="708"/>
      <c r="D16" s="561"/>
      <c r="E16" s="561"/>
      <c r="F16" s="561"/>
      <c r="G16" s="709">
        <v>9</v>
      </c>
      <c r="H16" s="709">
        <v>9</v>
      </c>
      <c r="I16" s="709">
        <v>19</v>
      </c>
      <c r="J16" s="561">
        <v>15</v>
      </c>
      <c r="K16" s="708">
        <v>20</v>
      </c>
      <c r="L16" s="708">
        <v>18</v>
      </c>
      <c r="M16" s="702">
        <v>10</v>
      </c>
      <c r="N16" s="716">
        <f t="shared" si="1"/>
        <v>100</v>
      </c>
      <c r="O16" s="717">
        <f t="shared" si="2"/>
        <v>14.285714285714286</v>
      </c>
      <c r="P16" s="715">
        <f t="shared" si="0"/>
        <v>0.23799324099195585</v>
      </c>
    </row>
    <row r="17" spans="1:16">
      <c r="A17" s="611" t="s">
        <v>49</v>
      </c>
      <c r="B17" s="718"/>
      <c r="C17" s="708"/>
      <c r="D17" s="561"/>
      <c r="E17" s="561"/>
      <c r="F17" s="561"/>
      <c r="G17" s="709">
        <v>13</v>
      </c>
      <c r="H17" s="709">
        <v>8</v>
      </c>
      <c r="I17" s="709">
        <v>24</v>
      </c>
      <c r="J17" s="561">
        <v>22</v>
      </c>
      <c r="K17" s="708">
        <v>20</v>
      </c>
      <c r="L17" s="708">
        <v>24</v>
      </c>
      <c r="M17" s="702">
        <v>30</v>
      </c>
      <c r="N17" s="716">
        <f t="shared" si="1"/>
        <v>141</v>
      </c>
      <c r="O17" s="717">
        <f t="shared" si="2"/>
        <v>20.142857142857142</v>
      </c>
      <c r="P17" s="715">
        <f t="shared" si="0"/>
        <v>0.33557046979865773</v>
      </c>
    </row>
    <row r="18" spans="1:16">
      <c r="A18" s="611" t="s">
        <v>50</v>
      </c>
      <c r="B18" s="718"/>
      <c r="C18" s="708"/>
      <c r="D18" s="561"/>
      <c r="E18" s="561"/>
      <c r="F18" s="561"/>
      <c r="G18" s="709">
        <v>1</v>
      </c>
      <c r="H18" s="709">
        <v>0</v>
      </c>
      <c r="I18" s="709">
        <v>1</v>
      </c>
      <c r="J18" s="561">
        <v>2</v>
      </c>
      <c r="K18" s="708">
        <v>2</v>
      </c>
      <c r="L18" s="708">
        <v>0</v>
      </c>
      <c r="M18" s="702">
        <v>0</v>
      </c>
      <c r="N18" s="716">
        <f t="shared" si="1"/>
        <v>6</v>
      </c>
      <c r="O18" s="717">
        <f t="shared" si="2"/>
        <v>0.8571428571428571</v>
      </c>
      <c r="P18" s="715">
        <f t="shared" si="0"/>
        <v>1.4279594459517349E-2</v>
      </c>
    </row>
    <row r="19" spans="1:16">
      <c r="A19" s="611" t="s">
        <v>51</v>
      </c>
      <c r="B19" s="718"/>
      <c r="C19" s="708"/>
      <c r="D19" s="561"/>
      <c r="E19" s="561"/>
      <c r="F19" s="561"/>
      <c r="G19" s="709">
        <v>6</v>
      </c>
      <c r="H19" s="709">
        <v>6</v>
      </c>
      <c r="I19" s="709">
        <v>3</v>
      </c>
      <c r="J19" s="561">
        <v>1</v>
      </c>
      <c r="K19" s="708">
        <v>3</v>
      </c>
      <c r="L19" s="708">
        <v>4</v>
      </c>
      <c r="M19" s="702">
        <v>8</v>
      </c>
      <c r="N19" s="716">
        <f t="shared" si="1"/>
        <v>31</v>
      </c>
      <c r="O19" s="717">
        <f t="shared" si="2"/>
        <v>4.4285714285714288</v>
      </c>
      <c r="P19" s="715">
        <f t="shared" si="0"/>
        <v>7.3777904707506309E-2</v>
      </c>
    </row>
    <row r="20" spans="1:16">
      <c r="A20" s="611" t="s">
        <v>52</v>
      </c>
      <c r="B20" s="718"/>
      <c r="C20" s="708"/>
      <c r="D20" s="561"/>
      <c r="E20" s="561"/>
      <c r="F20" s="561"/>
      <c r="G20" s="709">
        <v>5</v>
      </c>
      <c r="H20" s="709">
        <v>2</v>
      </c>
      <c r="I20" s="709">
        <v>2</v>
      </c>
      <c r="J20" s="561">
        <v>7</v>
      </c>
      <c r="K20" s="708">
        <v>5</v>
      </c>
      <c r="L20" s="708">
        <v>8</v>
      </c>
      <c r="M20" s="702">
        <v>7</v>
      </c>
      <c r="N20" s="716">
        <f t="shared" si="1"/>
        <v>36</v>
      </c>
      <c r="O20" s="717">
        <f t="shared" si="2"/>
        <v>5.1428571428571432</v>
      </c>
      <c r="P20" s="715">
        <f t="shared" si="0"/>
        <v>8.5677566757104098E-2</v>
      </c>
    </row>
    <row r="21" spans="1:16">
      <c r="A21" s="611" t="s">
        <v>53</v>
      </c>
      <c r="B21" s="718"/>
      <c r="C21" s="708"/>
      <c r="D21" s="561"/>
      <c r="E21" s="561"/>
      <c r="F21" s="561"/>
      <c r="G21" s="709">
        <v>6</v>
      </c>
      <c r="H21" s="709">
        <v>6</v>
      </c>
      <c r="I21" s="709">
        <v>14</v>
      </c>
      <c r="J21" s="561">
        <v>19</v>
      </c>
      <c r="K21" s="708">
        <v>5</v>
      </c>
      <c r="L21" s="708">
        <v>3</v>
      </c>
      <c r="M21" s="702">
        <v>3</v>
      </c>
      <c r="N21" s="716">
        <f t="shared" si="1"/>
        <v>56</v>
      </c>
      <c r="O21" s="717">
        <f t="shared" si="2"/>
        <v>8</v>
      </c>
      <c r="P21" s="715">
        <f t="shared" si="0"/>
        <v>0.13327621495549524</v>
      </c>
    </row>
    <row r="22" spans="1:16">
      <c r="A22" s="611" t="s">
        <v>54</v>
      </c>
      <c r="B22" s="718"/>
      <c r="C22" s="708"/>
      <c r="D22" s="561"/>
      <c r="E22" s="561"/>
      <c r="F22" s="561"/>
      <c r="G22" s="709">
        <v>0</v>
      </c>
      <c r="H22" s="709">
        <v>1</v>
      </c>
      <c r="I22" s="709">
        <v>0</v>
      </c>
      <c r="J22" s="561">
        <v>0</v>
      </c>
      <c r="K22" s="708">
        <v>1</v>
      </c>
      <c r="L22" s="708">
        <v>0</v>
      </c>
      <c r="M22" s="702">
        <v>0</v>
      </c>
      <c r="N22" s="716">
        <f t="shared" si="1"/>
        <v>2</v>
      </c>
      <c r="O22" s="717">
        <f t="shared" si="2"/>
        <v>0.2857142857142857</v>
      </c>
      <c r="P22" s="715">
        <f t="shared" si="0"/>
        <v>4.7598648198391158E-3</v>
      </c>
    </row>
    <row r="23" spans="1:16">
      <c r="A23" s="611" t="s">
        <v>55</v>
      </c>
      <c r="B23" s="718"/>
      <c r="C23" s="708"/>
      <c r="D23" s="561"/>
      <c r="E23" s="561"/>
      <c r="F23" s="561"/>
      <c r="G23" s="709">
        <v>0</v>
      </c>
      <c r="H23" s="709">
        <v>1</v>
      </c>
      <c r="I23" s="709">
        <v>0</v>
      </c>
      <c r="J23" s="561">
        <v>0</v>
      </c>
      <c r="K23" s="708">
        <v>0</v>
      </c>
      <c r="L23" s="708">
        <v>0</v>
      </c>
      <c r="M23" s="702">
        <v>0</v>
      </c>
      <c r="N23" s="716">
        <f t="shared" si="1"/>
        <v>1</v>
      </c>
      <c r="O23" s="717">
        <f t="shared" si="2"/>
        <v>0.14285714285714285</v>
      </c>
      <c r="P23" s="715">
        <f t="shared" si="0"/>
        <v>2.3799324099195579E-3</v>
      </c>
    </row>
    <row r="24" spans="1:16">
      <c r="A24" s="611" t="s">
        <v>56</v>
      </c>
      <c r="B24" s="718"/>
      <c r="C24" s="708"/>
      <c r="D24" s="561"/>
      <c r="E24" s="561"/>
      <c r="F24" s="561"/>
      <c r="G24" s="709">
        <v>0</v>
      </c>
      <c r="H24" s="709">
        <v>0</v>
      </c>
      <c r="I24" s="709">
        <v>0</v>
      </c>
      <c r="J24" s="561">
        <v>0</v>
      </c>
      <c r="K24" s="708">
        <v>0</v>
      </c>
      <c r="L24" s="708">
        <v>0</v>
      </c>
      <c r="M24" s="702">
        <v>0</v>
      </c>
      <c r="N24" s="716">
        <f t="shared" si="1"/>
        <v>0</v>
      </c>
      <c r="O24" s="717">
        <f t="shared" si="2"/>
        <v>0</v>
      </c>
      <c r="P24" s="715">
        <f t="shared" si="0"/>
        <v>0</v>
      </c>
    </row>
    <row r="25" spans="1:16">
      <c r="A25" s="611" t="s">
        <v>57</v>
      </c>
      <c r="B25" s="718"/>
      <c r="C25" s="708"/>
      <c r="D25" s="561"/>
      <c r="E25" s="561"/>
      <c r="F25" s="561"/>
      <c r="G25" s="709">
        <v>15</v>
      </c>
      <c r="H25" s="709">
        <v>12</v>
      </c>
      <c r="I25" s="709">
        <v>12</v>
      </c>
      <c r="J25" s="561">
        <v>14</v>
      </c>
      <c r="K25" s="708">
        <v>12</v>
      </c>
      <c r="L25" s="708">
        <v>19</v>
      </c>
      <c r="M25" s="702">
        <v>17</v>
      </c>
      <c r="N25" s="716">
        <f t="shared" si="1"/>
        <v>101</v>
      </c>
      <c r="O25" s="717">
        <f t="shared" si="2"/>
        <v>14.428571428571429</v>
      </c>
      <c r="P25" s="715">
        <f t="shared" si="0"/>
        <v>0.24037317340187539</v>
      </c>
    </row>
    <row r="26" spans="1:16">
      <c r="A26" s="611" t="s">
        <v>58</v>
      </c>
      <c r="B26" s="718"/>
      <c r="C26" s="708"/>
      <c r="D26" s="561"/>
      <c r="E26" s="561"/>
      <c r="F26" s="561"/>
      <c r="G26" s="709">
        <v>0</v>
      </c>
      <c r="H26" s="709">
        <v>0</v>
      </c>
      <c r="I26" s="709">
        <v>0</v>
      </c>
      <c r="J26" s="561">
        <v>0</v>
      </c>
      <c r="K26" s="708">
        <v>0</v>
      </c>
      <c r="L26" s="708">
        <v>0</v>
      </c>
      <c r="M26" s="702">
        <v>1</v>
      </c>
      <c r="N26" s="716">
        <f t="shared" si="1"/>
        <v>1</v>
      </c>
      <c r="O26" s="717">
        <f t="shared" si="2"/>
        <v>0.14285714285714285</v>
      </c>
      <c r="P26" s="715">
        <f t="shared" si="0"/>
        <v>2.3799324099195579E-3</v>
      </c>
    </row>
    <row r="27" spans="1:16" s="1073" customFormat="1">
      <c r="A27" s="1074" t="s">
        <v>561</v>
      </c>
      <c r="B27" s="1065"/>
      <c r="C27" s="1066"/>
      <c r="D27" s="1067"/>
      <c r="E27" s="1067"/>
      <c r="F27" s="1067"/>
      <c r="G27" s="1068">
        <v>1</v>
      </c>
      <c r="H27" s="1068">
        <v>0</v>
      </c>
      <c r="I27" s="1068">
        <v>0</v>
      </c>
      <c r="J27" s="1067">
        <v>0</v>
      </c>
      <c r="K27" s="1066">
        <v>0</v>
      </c>
      <c r="L27" s="1066">
        <v>0</v>
      </c>
      <c r="M27" s="1069">
        <v>0</v>
      </c>
      <c r="N27" s="1070">
        <f t="shared" si="1"/>
        <v>1</v>
      </c>
      <c r="O27" s="1071">
        <f t="shared" si="2"/>
        <v>0.14285714285714285</v>
      </c>
      <c r="P27" s="1072">
        <f t="shared" si="0"/>
        <v>2.3799324099195579E-3</v>
      </c>
    </row>
    <row r="28" spans="1:16">
      <c r="A28" s="611" t="s">
        <v>59</v>
      </c>
      <c r="B28" s="718"/>
      <c r="C28" s="708"/>
      <c r="D28" s="561"/>
      <c r="E28" s="561"/>
      <c r="F28" s="561"/>
      <c r="G28" s="709">
        <v>258</v>
      </c>
      <c r="H28" s="709">
        <v>229</v>
      </c>
      <c r="I28" s="709">
        <v>250</v>
      </c>
      <c r="J28" s="561">
        <v>254</v>
      </c>
      <c r="K28" s="708">
        <v>263</v>
      </c>
      <c r="L28" s="708">
        <v>297</v>
      </c>
      <c r="M28" s="702">
        <v>315</v>
      </c>
      <c r="N28" s="716">
        <f t="shared" si="1"/>
        <v>1866</v>
      </c>
      <c r="O28" s="717">
        <f t="shared" si="2"/>
        <v>266.57142857142856</v>
      </c>
      <c r="P28" s="715">
        <f t="shared" si="0"/>
        <v>4.4409538769098953</v>
      </c>
    </row>
    <row r="29" spans="1:16">
      <c r="A29" s="611" t="s">
        <v>60</v>
      </c>
      <c r="B29" s="718"/>
      <c r="C29" s="708"/>
      <c r="D29" s="561"/>
      <c r="E29" s="561"/>
      <c r="F29" s="561"/>
      <c r="G29" s="709">
        <v>1</v>
      </c>
      <c r="H29" s="709">
        <v>0</v>
      </c>
      <c r="I29" s="709">
        <v>0</v>
      </c>
      <c r="J29" s="561">
        <v>0</v>
      </c>
      <c r="K29" s="708">
        <v>0</v>
      </c>
      <c r="L29" s="708">
        <v>0</v>
      </c>
      <c r="M29" s="702">
        <v>0</v>
      </c>
      <c r="N29" s="716">
        <f t="shared" si="1"/>
        <v>1</v>
      </c>
      <c r="O29" s="717">
        <f t="shared" si="2"/>
        <v>0.14285714285714285</v>
      </c>
      <c r="P29" s="715">
        <f t="shared" si="0"/>
        <v>2.3799324099195579E-3</v>
      </c>
    </row>
    <row r="30" spans="1:16">
      <c r="A30" s="611" t="s">
        <v>61</v>
      </c>
      <c r="B30" s="718"/>
      <c r="C30" s="708"/>
      <c r="D30" s="561"/>
      <c r="E30" s="561"/>
      <c r="F30" s="561"/>
      <c r="G30" s="709">
        <v>0</v>
      </c>
      <c r="H30" s="709">
        <v>0</v>
      </c>
      <c r="I30" s="709">
        <v>0</v>
      </c>
      <c r="J30" s="561">
        <v>0</v>
      </c>
      <c r="K30" s="708">
        <v>0</v>
      </c>
      <c r="L30" s="708">
        <v>0</v>
      </c>
      <c r="M30" s="702">
        <v>0</v>
      </c>
      <c r="N30" s="716">
        <f t="shared" si="1"/>
        <v>0</v>
      </c>
      <c r="O30" s="717">
        <f t="shared" si="2"/>
        <v>0</v>
      </c>
      <c r="P30" s="715">
        <f t="shared" si="0"/>
        <v>0</v>
      </c>
    </row>
    <row r="31" spans="1:16">
      <c r="A31" s="611" t="s">
        <v>62</v>
      </c>
      <c r="B31" s="718"/>
      <c r="C31" s="708"/>
      <c r="D31" s="561"/>
      <c r="E31" s="561"/>
      <c r="F31" s="561"/>
      <c r="G31" s="709">
        <v>8</v>
      </c>
      <c r="H31" s="709">
        <v>13</v>
      </c>
      <c r="I31" s="709">
        <v>11</v>
      </c>
      <c r="J31" s="561">
        <v>22</v>
      </c>
      <c r="K31" s="708">
        <v>27</v>
      </c>
      <c r="L31" s="708">
        <v>13</v>
      </c>
      <c r="M31" s="702">
        <v>20</v>
      </c>
      <c r="N31" s="716">
        <f t="shared" si="1"/>
        <v>114</v>
      </c>
      <c r="O31" s="717">
        <f t="shared" si="2"/>
        <v>16.285714285714285</v>
      </c>
      <c r="P31" s="715">
        <f t="shared" si="0"/>
        <v>0.27131229473082968</v>
      </c>
    </row>
    <row r="32" spans="1:16">
      <c r="A32" s="611" t="s">
        <v>63</v>
      </c>
      <c r="B32" s="718"/>
      <c r="C32" s="708"/>
      <c r="D32" s="561"/>
      <c r="E32" s="561"/>
      <c r="F32" s="561"/>
      <c r="G32" s="709">
        <v>0</v>
      </c>
      <c r="H32" s="709">
        <v>0</v>
      </c>
      <c r="I32" s="709">
        <v>1</v>
      </c>
      <c r="J32" s="561">
        <v>0</v>
      </c>
      <c r="K32" s="708">
        <v>0</v>
      </c>
      <c r="L32" s="708">
        <v>0</v>
      </c>
      <c r="M32" s="702">
        <v>0</v>
      </c>
      <c r="N32" s="716">
        <f t="shared" si="1"/>
        <v>1</v>
      </c>
      <c r="O32" s="717">
        <f t="shared" si="2"/>
        <v>0.14285714285714285</v>
      </c>
      <c r="P32" s="715">
        <f t="shared" si="0"/>
        <v>2.3799324099195579E-3</v>
      </c>
    </row>
    <row r="33" spans="1:16">
      <c r="A33" s="652" t="s">
        <v>64</v>
      </c>
      <c r="B33" s="718"/>
      <c r="C33" s="708"/>
      <c r="D33" s="561"/>
      <c r="E33" s="561"/>
      <c r="F33" s="561"/>
      <c r="G33" s="709">
        <v>37</v>
      </c>
      <c r="H33" s="709">
        <v>24</v>
      </c>
      <c r="I33" s="709">
        <v>35</v>
      </c>
      <c r="J33" s="561">
        <v>27</v>
      </c>
      <c r="K33" s="708">
        <v>30</v>
      </c>
      <c r="L33" s="708">
        <v>24</v>
      </c>
      <c r="M33" s="702">
        <v>29</v>
      </c>
      <c r="N33" s="716">
        <f t="shared" si="1"/>
        <v>206</v>
      </c>
      <c r="O33" s="717">
        <f t="shared" si="2"/>
        <v>29.428571428571427</v>
      </c>
      <c r="P33" s="715">
        <f t="shared" si="0"/>
        <v>0.49026607644342901</v>
      </c>
    </row>
    <row r="34" spans="1:16">
      <c r="A34" s="652" t="s">
        <v>65</v>
      </c>
      <c r="B34" s="718"/>
      <c r="C34" s="708"/>
      <c r="D34" s="561"/>
      <c r="E34" s="561"/>
      <c r="F34" s="561"/>
      <c r="G34" s="709">
        <v>2</v>
      </c>
      <c r="H34" s="709">
        <v>1</v>
      </c>
      <c r="I34" s="709">
        <v>0</v>
      </c>
      <c r="J34" s="561">
        <v>0</v>
      </c>
      <c r="K34" s="708">
        <v>0</v>
      </c>
      <c r="L34" s="708">
        <v>1</v>
      </c>
      <c r="M34" s="702">
        <v>0</v>
      </c>
      <c r="N34" s="716">
        <f t="shared" si="1"/>
        <v>4</v>
      </c>
      <c r="O34" s="717">
        <f t="shared" si="2"/>
        <v>0.5714285714285714</v>
      </c>
      <c r="P34" s="715">
        <f t="shared" si="0"/>
        <v>9.5197296396782316E-3</v>
      </c>
    </row>
    <row r="35" spans="1:16">
      <c r="A35" s="652" t="s">
        <v>66</v>
      </c>
      <c r="B35" s="718"/>
      <c r="C35" s="708"/>
      <c r="D35" s="561"/>
      <c r="E35" s="561"/>
      <c r="F35" s="561"/>
      <c r="G35" s="709">
        <v>0</v>
      </c>
      <c r="H35" s="709">
        <v>0</v>
      </c>
      <c r="I35" s="709">
        <v>0</v>
      </c>
      <c r="J35" s="561">
        <v>0</v>
      </c>
      <c r="K35" s="708">
        <v>0</v>
      </c>
      <c r="L35" s="708">
        <v>1</v>
      </c>
      <c r="M35" s="702">
        <v>0</v>
      </c>
      <c r="N35" s="716">
        <f t="shared" si="1"/>
        <v>1</v>
      </c>
      <c r="O35" s="717">
        <f t="shared" si="2"/>
        <v>0.14285714285714285</v>
      </c>
      <c r="P35" s="715">
        <f t="shared" si="0"/>
        <v>2.3799324099195579E-3</v>
      </c>
    </row>
    <row r="36" spans="1:16">
      <c r="A36" s="652" t="s">
        <v>67</v>
      </c>
      <c r="B36" s="718"/>
      <c r="C36" s="708"/>
      <c r="D36" s="561"/>
      <c r="E36" s="561"/>
      <c r="F36" s="561"/>
      <c r="G36" s="709">
        <v>0</v>
      </c>
      <c r="H36" s="709">
        <v>4</v>
      </c>
      <c r="I36" s="709">
        <v>0</v>
      </c>
      <c r="J36" s="561">
        <v>0</v>
      </c>
      <c r="K36" s="708">
        <v>0</v>
      </c>
      <c r="L36" s="708">
        <v>0</v>
      </c>
      <c r="M36" s="702">
        <v>1</v>
      </c>
      <c r="N36" s="716">
        <f t="shared" si="1"/>
        <v>5</v>
      </c>
      <c r="O36" s="717">
        <f t="shared" si="2"/>
        <v>0.7142857142857143</v>
      </c>
      <c r="P36" s="715">
        <f t="shared" si="0"/>
        <v>1.1899662049597791E-2</v>
      </c>
    </row>
    <row r="37" spans="1:16">
      <c r="A37" s="611" t="s">
        <v>68</v>
      </c>
      <c r="B37" s="718"/>
      <c r="C37" s="708"/>
      <c r="D37" s="561"/>
      <c r="E37" s="561"/>
      <c r="F37" s="561"/>
      <c r="G37" s="709">
        <v>2</v>
      </c>
      <c r="H37" s="709">
        <v>1</v>
      </c>
      <c r="I37" s="709">
        <v>7</v>
      </c>
      <c r="J37" s="561">
        <v>4</v>
      </c>
      <c r="K37" s="708">
        <v>5</v>
      </c>
      <c r="L37" s="708">
        <v>5</v>
      </c>
      <c r="M37" s="702">
        <v>5</v>
      </c>
      <c r="N37" s="716">
        <f t="shared" si="1"/>
        <v>29</v>
      </c>
      <c r="O37" s="717">
        <f t="shared" si="2"/>
        <v>4.1428571428571432</v>
      </c>
      <c r="P37" s="715">
        <f t="shared" ref="P37:P68" si="3">(N37/$N$255)*100</f>
        <v>6.9018039887667193E-2</v>
      </c>
    </row>
    <row r="38" spans="1:16">
      <c r="A38" s="611" t="s">
        <v>69</v>
      </c>
      <c r="B38" s="718"/>
      <c r="C38" s="708"/>
      <c r="D38" s="561"/>
      <c r="E38" s="561"/>
      <c r="F38" s="561"/>
      <c r="G38" s="709">
        <v>1</v>
      </c>
      <c r="H38" s="709">
        <v>0</v>
      </c>
      <c r="I38" s="709">
        <v>0</v>
      </c>
      <c r="J38" s="561">
        <v>1</v>
      </c>
      <c r="K38" s="708">
        <v>0</v>
      </c>
      <c r="L38" s="708">
        <v>1</v>
      </c>
      <c r="M38" s="702">
        <v>1</v>
      </c>
      <c r="N38" s="716">
        <f t="shared" si="1"/>
        <v>4</v>
      </c>
      <c r="O38" s="717">
        <f t="shared" si="2"/>
        <v>0.5714285714285714</v>
      </c>
      <c r="P38" s="715">
        <f t="shared" si="3"/>
        <v>9.5197296396782316E-3</v>
      </c>
    </row>
    <row r="39" spans="1:16">
      <c r="A39" s="611" t="s">
        <v>70</v>
      </c>
      <c r="B39" s="718"/>
      <c r="C39" s="708"/>
      <c r="D39" s="561"/>
      <c r="E39" s="561"/>
      <c r="F39" s="561"/>
      <c r="G39" s="709">
        <v>0</v>
      </c>
      <c r="H39" s="709">
        <v>1</v>
      </c>
      <c r="I39" s="709">
        <v>1</v>
      </c>
      <c r="J39" s="561">
        <v>0</v>
      </c>
      <c r="K39" s="708">
        <v>0</v>
      </c>
      <c r="L39" s="708">
        <v>1</v>
      </c>
      <c r="M39" s="702">
        <v>1</v>
      </c>
      <c r="N39" s="716">
        <f t="shared" si="1"/>
        <v>4</v>
      </c>
      <c r="O39" s="717">
        <f t="shared" si="2"/>
        <v>0.5714285714285714</v>
      </c>
      <c r="P39" s="715">
        <f t="shared" si="3"/>
        <v>9.5197296396782316E-3</v>
      </c>
    </row>
    <row r="40" spans="1:16">
      <c r="A40" s="611" t="s">
        <v>71</v>
      </c>
      <c r="B40" s="718"/>
      <c r="C40" s="708"/>
      <c r="D40" s="561"/>
      <c r="E40" s="561"/>
      <c r="F40" s="561"/>
      <c r="G40" s="709">
        <v>0</v>
      </c>
      <c r="H40" s="709">
        <v>0</v>
      </c>
      <c r="I40" s="709">
        <v>0</v>
      </c>
      <c r="J40" s="561">
        <v>0</v>
      </c>
      <c r="K40" s="708">
        <v>0</v>
      </c>
      <c r="L40" s="708">
        <v>0</v>
      </c>
      <c r="M40" s="702">
        <v>0</v>
      </c>
      <c r="N40" s="716">
        <f t="shared" si="1"/>
        <v>0</v>
      </c>
      <c r="O40" s="717">
        <f t="shared" si="2"/>
        <v>0</v>
      </c>
      <c r="P40" s="715">
        <f t="shared" si="3"/>
        <v>0</v>
      </c>
    </row>
    <row r="41" spans="1:16">
      <c r="A41" s="652" t="s">
        <v>72</v>
      </c>
      <c r="B41" s="718"/>
      <c r="C41" s="708"/>
      <c r="D41" s="561"/>
      <c r="E41" s="561"/>
      <c r="F41" s="561"/>
      <c r="G41" s="709">
        <v>3</v>
      </c>
      <c r="H41" s="709">
        <v>3</v>
      </c>
      <c r="I41" s="709">
        <v>2</v>
      </c>
      <c r="J41" s="561">
        <v>3</v>
      </c>
      <c r="K41" s="708">
        <v>4</v>
      </c>
      <c r="L41" s="708">
        <v>5</v>
      </c>
      <c r="M41" s="702">
        <v>3</v>
      </c>
      <c r="N41" s="716">
        <f t="shared" si="1"/>
        <v>23</v>
      </c>
      <c r="O41" s="717">
        <f t="shared" si="2"/>
        <v>3.2857142857142856</v>
      </c>
      <c r="P41" s="715">
        <f t="shared" si="3"/>
        <v>5.4738445428149846E-2</v>
      </c>
    </row>
    <row r="42" spans="1:16">
      <c r="A42" s="611" t="s">
        <v>73</v>
      </c>
      <c r="B42" s="718"/>
      <c r="C42" s="708"/>
      <c r="D42" s="561"/>
      <c r="E42" s="561"/>
      <c r="F42" s="561"/>
      <c r="G42" s="709">
        <v>47</v>
      </c>
      <c r="H42" s="709">
        <v>38</v>
      </c>
      <c r="I42" s="709">
        <v>66</v>
      </c>
      <c r="J42" s="561">
        <v>54</v>
      </c>
      <c r="K42" s="708">
        <v>50</v>
      </c>
      <c r="L42" s="708">
        <v>64</v>
      </c>
      <c r="M42" s="702">
        <v>44</v>
      </c>
      <c r="N42" s="716">
        <f t="shared" si="1"/>
        <v>363</v>
      </c>
      <c r="O42" s="717">
        <f t="shared" si="2"/>
        <v>51.857142857142854</v>
      </c>
      <c r="P42" s="715">
        <f t="shared" si="3"/>
        <v>0.86391546480079962</v>
      </c>
    </row>
    <row r="43" spans="1:16">
      <c r="A43" s="611" t="s">
        <v>74</v>
      </c>
      <c r="B43" s="718"/>
      <c r="C43" s="708"/>
      <c r="D43" s="561"/>
      <c r="E43" s="561"/>
      <c r="F43" s="561"/>
      <c r="G43" s="709">
        <v>8</v>
      </c>
      <c r="H43" s="709">
        <v>16</v>
      </c>
      <c r="I43" s="709">
        <v>28</v>
      </c>
      <c r="J43" s="561">
        <v>13</v>
      </c>
      <c r="K43" s="708">
        <v>13</v>
      </c>
      <c r="L43" s="708">
        <v>16</v>
      </c>
      <c r="M43" s="702">
        <v>14</v>
      </c>
      <c r="N43" s="716">
        <f t="shared" si="1"/>
        <v>108</v>
      </c>
      <c r="O43" s="717">
        <f t="shared" si="2"/>
        <v>15.428571428571429</v>
      </c>
      <c r="P43" s="715">
        <f t="shared" si="3"/>
        <v>0.25703270027131231</v>
      </c>
    </row>
    <row r="44" spans="1:16">
      <c r="A44" s="611" t="s">
        <v>75</v>
      </c>
      <c r="B44" s="718"/>
      <c r="C44" s="708"/>
      <c r="D44" s="561"/>
      <c r="E44" s="561"/>
      <c r="F44" s="561"/>
      <c r="G44" s="709">
        <v>219</v>
      </c>
      <c r="H44" s="709">
        <v>305</v>
      </c>
      <c r="I44" s="709">
        <v>321</v>
      </c>
      <c r="J44" s="561">
        <v>360</v>
      </c>
      <c r="K44" s="708">
        <v>328</v>
      </c>
      <c r="L44" s="708">
        <v>325</v>
      </c>
      <c r="M44" s="702">
        <v>324</v>
      </c>
      <c r="N44" s="716">
        <f t="shared" si="1"/>
        <v>2182</v>
      </c>
      <c r="O44" s="717">
        <f t="shared" si="2"/>
        <v>311.71428571428572</v>
      </c>
      <c r="P44" s="715">
        <f t="shared" si="3"/>
        <v>5.1930125184444762</v>
      </c>
    </row>
    <row r="45" spans="1:16">
      <c r="A45" s="611" t="s">
        <v>76</v>
      </c>
      <c r="B45" s="718"/>
      <c r="C45" s="708"/>
      <c r="D45" s="561"/>
      <c r="E45" s="561"/>
      <c r="F45" s="561"/>
      <c r="G45" s="709">
        <v>1</v>
      </c>
      <c r="H45" s="709">
        <v>1</v>
      </c>
      <c r="I45" s="709">
        <v>0</v>
      </c>
      <c r="J45" s="561">
        <v>0</v>
      </c>
      <c r="K45" s="708">
        <v>2</v>
      </c>
      <c r="L45" s="708">
        <v>0</v>
      </c>
      <c r="M45" s="702">
        <v>0</v>
      </c>
      <c r="N45" s="716">
        <f t="shared" si="1"/>
        <v>4</v>
      </c>
      <c r="O45" s="717">
        <f t="shared" si="2"/>
        <v>0.5714285714285714</v>
      </c>
      <c r="P45" s="715">
        <f t="shared" si="3"/>
        <v>9.5197296396782316E-3</v>
      </c>
    </row>
    <row r="46" spans="1:16">
      <c r="A46" s="611" t="s">
        <v>77</v>
      </c>
      <c r="B46" s="718"/>
      <c r="C46" s="708"/>
      <c r="D46" s="561"/>
      <c r="E46" s="561"/>
      <c r="F46" s="561"/>
      <c r="G46" s="709">
        <v>0</v>
      </c>
      <c r="H46" s="709">
        <v>0</v>
      </c>
      <c r="I46" s="709">
        <v>0</v>
      </c>
      <c r="J46" s="561">
        <v>0</v>
      </c>
      <c r="K46" s="708">
        <v>0</v>
      </c>
      <c r="L46" s="708">
        <v>0</v>
      </c>
      <c r="M46" s="702">
        <v>0</v>
      </c>
      <c r="N46" s="716">
        <f t="shared" si="1"/>
        <v>0</v>
      </c>
      <c r="O46" s="717">
        <f t="shared" si="2"/>
        <v>0</v>
      </c>
      <c r="P46" s="715">
        <f t="shared" si="3"/>
        <v>0</v>
      </c>
    </row>
    <row r="47" spans="1:16">
      <c r="A47" s="611" t="s">
        <v>78</v>
      </c>
      <c r="B47" s="718"/>
      <c r="C47" s="708"/>
      <c r="D47" s="561"/>
      <c r="E47" s="561"/>
      <c r="F47" s="561"/>
      <c r="G47" s="709">
        <v>277</v>
      </c>
      <c r="H47" s="709">
        <v>97</v>
      </c>
      <c r="I47" s="709">
        <v>115</v>
      </c>
      <c r="J47" s="561">
        <v>185</v>
      </c>
      <c r="K47" s="708">
        <v>213</v>
      </c>
      <c r="L47" s="708">
        <v>186</v>
      </c>
      <c r="M47" s="702">
        <v>217</v>
      </c>
      <c r="N47" s="716">
        <f t="shared" si="1"/>
        <v>1290</v>
      </c>
      <c r="O47" s="717">
        <f t="shared" si="2"/>
        <v>184.28571428571428</v>
      </c>
      <c r="P47" s="715">
        <f t="shared" si="3"/>
        <v>3.0701128087962304</v>
      </c>
    </row>
    <row r="48" spans="1:16">
      <c r="A48" s="611" t="s">
        <v>79</v>
      </c>
      <c r="B48" s="718"/>
      <c r="C48" s="708"/>
      <c r="D48" s="561"/>
      <c r="E48" s="561"/>
      <c r="F48" s="561"/>
      <c r="G48" s="709">
        <v>3</v>
      </c>
      <c r="H48" s="709">
        <v>2</v>
      </c>
      <c r="I48" s="709">
        <v>4</v>
      </c>
      <c r="J48" s="561">
        <v>2</v>
      </c>
      <c r="K48" s="708">
        <v>1</v>
      </c>
      <c r="L48" s="708">
        <v>2</v>
      </c>
      <c r="M48" s="702">
        <v>0</v>
      </c>
      <c r="N48" s="716">
        <f t="shared" si="1"/>
        <v>14</v>
      </c>
      <c r="O48" s="717">
        <f t="shared" si="2"/>
        <v>2</v>
      </c>
      <c r="P48" s="715">
        <f t="shared" si="3"/>
        <v>3.3319053738873811E-2</v>
      </c>
    </row>
    <row r="49" spans="1:16">
      <c r="A49" s="611" t="s">
        <v>80</v>
      </c>
      <c r="B49" s="718"/>
      <c r="C49" s="708"/>
      <c r="D49" s="561"/>
      <c r="E49" s="561"/>
      <c r="F49" s="561"/>
      <c r="G49" s="709">
        <v>163</v>
      </c>
      <c r="H49" s="709">
        <v>152</v>
      </c>
      <c r="I49" s="709">
        <v>158</v>
      </c>
      <c r="J49" s="561">
        <v>175</v>
      </c>
      <c r="K49" s="708">
        <v>156</v>
      </c>
      <c r="L49" s="708">
        <v>178</v>
      </c>
      <c r="M49" s="702">
        <v>154</v>
      </c>
      <c r="N49" s="716">
        <f t="shared" si="1"/>
        <v>1136</v>
      </c>
      <c r="O49" s="717">
        <f t="shared" si="2"/>
        <v>162.28571428571428</v>
      </c>
      <c r="P49" s="715">
        <f t="shared" si="3"/>
        <v>2.703603217668618</v>
      </c>
    </row>
    <row r="50" spans="1:16">
      <c r="A50" s="611" t="s">
        <v>81</v>
      </c>
      <c r="B50" s="718"/>
      <c r="C50" s="708"/>
      <c r="D50" s="561"/>
      <c r="E50" s="561"/>
      <c r="F50" s="561"/>
      <c r="G50" s="709">
        <v>60</v>
      </c>
      <c r="H50" s="709">
        <v>67</v>
      </c>
      <c r="I50" s="709">
        <v>151</v>
      </c>
      <c r="J50" s="561">
        <v>179</v>
      </c>
      <c r="K50" s="708">
        <v>213</v>
      </c>
      <c r="L50" s="708">
        <v>214</v>
      </c>
      <c r="M50" s="702">
        <v>132</v>
      </c>
      <c r="N50" s="716">
        <f t="shared" si="1"/>
        <v>1016</v>
      </c>
      <c r="O50" s="717">
        <f t="shared" si="2"/>
        <v>145.14285714285714</v>
      </c>
      <c r="P50" s="715">
        <f t="shared" si="3"/>
        <v>2.4180113284782712</v>
      </c>
    </row>
    <row r="51" spans="1:16">
      <c r="A51" s="611" t="s">
        <v>82</v>
      </c>
      <c r="B51" s="718"/>
      <c r="C51" s="708"/>
      <c r="D51" s="561"/>
      <c r="E51" s="561"/>
      <c r="F51" s="561"/>
      <c r="G51" s="709">
        <v>2</v>
      </c>
      <c r="H51" s="709">
        <v>2</v>
      </c>
      <c r="I51" s="709">
        <v>2</v>
      </c>
      <c r="J51" s="561">
        <v>3</v>
      </c>
      <c r="K51" s="708">
        <v>2</v>
      </c>
      <c r="L51" s="708">
        <v>0</v>
      </c>
      <c r="M51" s="702">
        <v>0</v>
      </c>
      <c r="N51" s="716">
        <f t="shared" si="1"/>
        <v>11</v>
      </c>
      <c r="O51" s="717">
        <f t="shared" si="2"/>
        <v>1.5714285714285714</v>
      </c>
      <c r="P51" s="715">
        <f t="shared" si="3"/>
        <v>2.617925650911514E-2</v>
      </c>
    </row>
    <row r="52" spans="1:16">
      <c r="A52" s="611" t="s">
        <v>83</v>
      </c>
      <c r="B52" s="718"/>
      <c r="C52" s="708"/>
      <c r="D52" s="561"/>
      <c r="E52" s="561"/>
      <c r="F52" s="561"/>
      <c r="G52" s="709">
        <v>49</v>
      </c>
      <c r="H52" s="709">
        <v>46</v>
      </c>
      <c r="I52" s="709">
        <v>19</v>
      </c>
      <c r="J52" s="561">
        <v>37</v>
      </c>
      <c r="K52" s="708">
        <v>60</v>
      </c>
      <c r="L52" s="708">
        <v>55</v>
      </c>
      <c r="M52" s="702">
        <v>87</v>
      </c>
      <c r="N52" s="716">
        <f t="shared" si="1"/>
        <v>353</v>
      </c>
      <c r="O52" s="717">
        <f t="shared" si="2"/>
        <v>50.428571428571431</v>
      </c>
      <c r="P52" s="715">
        <f t="shared" si="3"/>
        <v>0.84011614070160412</v>
      </c>
    </row>
    <row r="53" spans="1:16">
      <c r="A53" s="611" t="s">
        <v>84</v>
      </c>
      <c r="B53" s="718"/>
      <c r="C53" s="708"/>
      <c r="D53" s="561"/>
      <c r="E53" s="561"/>
      <c r="F53" s="561"/>
      <c r="G53" s="709">
        <v>1</v>
      </c>
      <c r="H53" s="709">
        <v>4</v>
      </c>
      <c r="I53" s="709">
        <v>0</v>
      </c>
      <c r="J53" s="561">
        <v>1</v>
      </c>
      <c r="K53" s="708">
        <v>1</v>
      </c>
      <c r="L53" s="708">
        <v>4</v>
      </c>
      <c r="M53" s="702">
        <v>3</v>
      </c>
      <c r="N53" s="716">
        <f t="shared" si="1"/>
        <v>14</v>
      </c>
      <c r="O53" s="717">
        <f t="shared" si="2"/>
        <v>2</v>
      </c>
      <c r="P53" s="715">
        <f t="shared" si="3"/>
        <v>3.3319053738873811E-2</v>
      </c>
    </row>
    <row r="54" spans="1:16">
      <c r="A54" s="611" t="s">
        <v>85</v>
      </c>
      <c r="B54" s="718"/>
      <c r="C54" s="708"/>
      <c r="D54" s="561"/>
      <c r="E54" s="561"/>
      <c r="F54" s="561"/>
      <c r="G54" s="709">
        <v>0</v>
      </c>
      <c r="H54" s="709">
        <v>1</v>
      </c>
      <c r="I54" s="709">
        <v>0</v>
      </c>
      <c r="J54" s="561">
        <v>0</v>
      </c>
      <c r="K54" s="708">
        <v>0</v>
      </c>
      <c r="L54" s="708">
        <v>0</v>
      </c>
      <c r="M54" s="702">
        <v>0</v>
      </c>
      <c r="N54" s="716">
        <f t="shared" si="1"/>
        <v>1</v>
      </c>
      <c r="O54" s="717">
        <f t="shared" si="2"/>
        <v>0.14285714285714285</v>
      </c>
      <c r="P54" s="715">
        <f t="shared" si="3"/>
        <v>2.3799324099195579E-3</v>
      </c>
    </row>
    <row r="55" spans="1:16">
      <c r="A55" s="611" t="s">
        <v>86</v>
      </c>
      <c r="B55" s="718"/>
      <c r="C55" s="708"/>
      <c r="D55" s="561"/>
      <c r="E55" s="561"/>
      <c r="F55" s="561"/>
      <c r="G55" s="709">
        <v>5</v>
      </c>
      <c r="H55" s="709">
        <v>9</v>
      </c>
      <c r="I55" s="709">
        <v>5</v>
      </c>
      <c r="J55" s="561">
        <v>9</v>
      </c>
      <c r="K55" s="708">
        <v>6</v>
      </c>
      <c r="L55" s="708">
        <v>4</v>
      </c>
      <c r="M55" s="702">
        <v>10</v>
      </c>
      <c r="N55" s="716">
        <f t="shared" si="1"/>
        <v>48</v>
      </c>
      <c r="O55" s="717">
        <f t="shared" si="2"/>
        <v>6.8571428571428568</v>
      </c>
      <c r="P55" s="715">
        <f t="shared" si="3"/>
        <v>0.11423675567613879</v>
      </c>
    </row>
    <row r="56" spans="1:16">
      <c r="A56" s="611" t="s">
        <v>87</v>
      </c>
      <c r="B56" s="718"/>
      <c r="C56" s="708"/>
      <c r="D56" s="561"/>
      <c r="E56" s="561"/>
      <c r="F56" s="561"/>
      <c r="G56" s="709">
        <v>42</v>
      </c>
      <c r="H56" s="709">
        <v>28</v>
      </c>
      <c r="I56" s="709">
        <v>25</v>
      </c>
      <c r="J56" s="561">
        <v>25</v>
      </c>
      <c r="K56" s="708">
        <v>16</v>
      </c>
      <c r="L56" s="708">
        <v>14</v>
      </c>
      <c r="M56" s="702">
        <v>27</v>
      </c>
      <c r="N56" s="716">
        <f t="shared" si="1"/>
        <v>177</v>
      </c>
      <c r="O56" s="717">
        <f t="shared" si="2"/>
        <v>25.285714285714285</v>
      </c>
      <c r="P56" s="715">
        <f t="shared" si="3"/>
        <v>0.42124803655576182</v>
      </c>
    </row>
    <row r="57" spans="1:16">
      <c r="A57" s="652" t="s">
        <v>88</v>
      </c>
      <c r="B57" s="718"/>
      <c r="C57" s="708"/>
      <c r="D57" s="561"/>
      <c r="E57" s="561"/>
      <c r="F57" s="561"/>
      <c r="G57" s="709">
        <v>33</v>
      </c>
      <c r="H57" s="709">
        <v>17</v>
      </c>
      <c r="I57" s="709">
        <v>21</v>
      </c>
      <c r="J57" s="561">
        <v>18</v>
      </c>
      <c r="K57" s="708">
        <v>27</v>
      </c>
      <c r="L57" s="708">
        <v>17</v>
      </c>
      <c r="M57" s="702">
        <v>31</v>
      </c>
      <c r="N57" s="716">
        <f t="shared" si="1"/>
        <v>164</v>
      </c>
      <c r="O57" s="717">
        <f t="shared" si="2"/>
        <v>23.428571428571427</v>
      </c>
      <c r="P57" s="715">
        <f t="shared" si="3"/>
        <v>0.39030891522680755</v>
      </c>
    </row>
    <row r="58" spans="1:16">
      <c r="A58" s="611" t="s">
        <v>89</v>
      </c>
      <c r="B58" s="718"/>
      <c r="C58" s="708"/>
      <c r="D58" s="561"/>
      <c r="E58" s="561"/>
      <c r="F58" s="561"/>
      <c r="G58" s="709">
        <v>17</v>
      </c>
      <c r="H58" s="709">
        <v>14</v>
      </c>
      <c r="I58" s="709">
        <v>16</v>
      </c>
      <c r="J58" s="561">
        <v>13</v>
      </c>
      <c r="K58" s="708">
        <v>8</v>
      </c>
      <c r="L58" s="708">
        <v>9</v>
      </c>
      <c r="M58" s="702">
        <v>11</v>
      </c>
      <c r="N58" s="716">
        <f t="shared" si="1"/>
        <v>88</v>
      </c>
      <c r="O58" s="717">
        <f t="shared" si="2"/>
        <v>12.571428571428571</v>
      </c>
      <c r="P58" s="715">
        <f t="shared" si="3"/>
        <v>0.20943405207292112</v>
      </c>
    </row>
    <row r="59" spans="1:16">
      <c r="A59" s="611" t="s">
        <v>90</v>
      </c>
      <c r="B59" s="718"/>
      <c r="C59" s="708"/>
      <c r="D59" s="561"/>
      <c r="E59" s="561"/>
      <c r="F59" s="561"/>
      <c r="G59" s="709">
        <v>1</v>
      </c>
      <c r="H59" s="709">
        <v>0</v>
      </c>
      <c r="I59" s="709">
        <v>0</v>
      </c>
      <c r="J59" s="561">
        <v>1</v>
      </c>
      <c r="K59" s="708">
        <v>0</v>
      </c>
      <c r="L59" s="708">
        <v>1</v>
      </c>
      <c r="M59" s="702">
        <v>1</v>
      </c>
      <c r="N59" s="716">
        <f t="shared" si="1"/>
        <v>4</v>
      </c>
      <c r="O59" s="717">
        <f t="shared" si="2"/>
        <v>0.5714285714285714</v>
      </c>
      <c r="P59" s="715">
        <f t="shared" si="3"/>
        <v>9.5197296396782316E-3</v>
      </c>
    </row>
    <row r="60" spans="1:16">
      <c r="A60" s="611" t="s">
        <v>91</v>
      </c>
      <c r="B60" s="718"/>
      <c r="C60" s="708"/>
      <c r="D60" s="561"/>
      <c r="E60" s="561"/>
      <c r="F60" s="561"/>
      <c r="G60" s="709">
        <v>6</v>
      </c>
      <c r="H60" s="709">
        <v>7</v>
      </c>
      <c r="I60" s="709">
        <v>5</v>
      </c>
      <c r="J60" s="561">
        <v>6</v>
      </c>
      <c r="K60" s="708">
        <v>8</v>
      </c>
      <c r="L60" s="708">
        <v>10</v>
      </c>
      <c r="M60" s="702">
        <v>3</v>
      </c>
      <c r="N60" s="716">
        <f t="shared" si="1"/>
        <v>45</v>
      </c>
      <c r="O60" s="717">
        <f t="shared" si="2"/>
        <v>6.4285714285714288</v>
      </c>
      <c r="P60" s="715">
        <f t="shared" si="3"/>
        <v>0.10709695844638013</v>
      </c>
    </row>
    <row r="61" spans="1:16">
      <c r="A61" s="611" t="s">
        <v>92</v>
      </c>
      <c r="B61" s="718"/>
      <c r="C61" s="708"/>
      <c r="D61" s="561"/>
      <c r="E61" s="561"/>
      <c r="F61" s="561"/>
      <c r="G61" s="709">
        <v>1</v>
      </c>
      <c r="H61" s="709">
        <v>0</v>
      </c>
      <c r="I61" s="709">
        <v>0</v>
      </c>
      <c r="J61" s="561">
        <v>0</v>
      </c>
      <c r="K61" s="708">
        <v>0</v>
      </c>
      <c r="L61" s="708">
        <v>0</v>
      </c>
      <c r="M61" s="702">
        <v>1</v>
      </c>
      <c r="N61" s="716">
        <f t="shared" si="1"/>
        <v>2</v>
      </c>
      <c r="O61" s="717">
        <f t="shared" si="2"/>
        <v>0.2857142857142857</v>
      </c>
      <c r="P61" s="715">
        <f t="shared" si="3"/>
        <v>4.7598648198391158E-3</v>
      </c>
    </row>
    <row r="62" spans="1:16">
      <c r="A62" s="611" t="s">
        <v>93</v>
      </c>
      <c r="B62" s="718"/>
      <c r="C62" s="708"/>
      <c r="D62" s="561"/>
      <c r="E62" s="561"/>
      <c r="F62" s="561"/>
      <c r="G62" s="709">
        <v>115</v>
      </c>
      <c r="H62" s="709">
        <v>98</v>
      </c>
      <c r="I62" s="709">
        <v>94</v>
      </c>
      <c r="J62" s="561">
        <v>72</v>
      </c>
      <c r="K62" s="708">
        <v>96</v>
      </c>
      <c r="L62" s="708">
        <v>68</v>
      </c>
      <c r="M62" s="702">
        <v>86</v>
      </c>
      <c r="N62" s="716">
        <f t="shared" si="1"/>
        <v>629</v>
      </c>
      <c r="O62" s="717">
        <f t="shared" si="2"/>
        <v>89.857142857142861</v>
      </c>
      <c r="P62" s="715">
        <f t="shared" si="3"/>
        <v>1.4969774858394023</v>
      </c>
    </row>
    <row r="63" spans="1:16">
      <c r="A63" s="611" t="s">
        <v>94</v>
      </c>
      <c r="B63" s="718"/>
      <c r="C63" s="708"/>
      <c r="D63" s="561"/>
      <c r="E63" s="561"/>
      <c r="F63" s="561"/>
      <c r="G63" s="709">
        <v>20</v>
      </c>
      <c r="H63" s="709">
        <v>19</v>
      </c>
      <c r="I63" s="709">
        <v>16</v>
      </c>
      <c r="J63" s="561">
        <v>17</v>
      </c>
      <c r="K63" s="708">
        <v>20</v>
      </c>
      <c r="L63" s="708">
        <v>71</v>
      </c>
      <c r="M63" s="702">
        <v>32</v>
      </c>
      <c r="N63" s="716">
        <f t="shared" si="1"/>
        <v>195</v>
      </c>
      <c r="O63" s="717">
        <f t="shared" si="2"/>
        <v>27.857142857142858</v>
      </c>
      <c r="P63" s="715">
        <f t="shared" si="3"/>
        <v>0.46408681993431389</v>
      </c>
    </row>
    <row r="64" spans="1:16">
      <c r="A64" s="611" t="s">
        <v>95</v>
      </c>
      <c r="B64" s="718"/>
      <c r="C64" s="708"/>
      <c r="D64" s="561"/>
      <c r="E64" s="561"/>
      <c r="F64" s="561"/>
      <c r="G64" s="709">
        <v>8</v>
      </c>
      <c r="H64" s="709">
        <v>14</v>
      </c>
      <c r="I64" s="709">
        <v>24</v>
      </c>
      <c r="J64" s="561">
        <v>22</v>
      </c>
      <c r="K64" s="708">
        <v>38</v>
      </c>
      <c r="L64" s="708">
        <v>39</v>
      </c>
      <c r="M64" s="702">
        <v>35</v>
      </c>
      <c r="N64" s="716">
        <f t="shared" si="1"/>
        <v>180</v>
      </c>
      <c r="O64" s="717">
        <f t="shared" si="2"/>
        <v>25.714285714285715</v>
      </c>
      <c r="P64" s="715">
        <f t="shared" si="3"/>
        <v>0.42838783378552053</v>
      </c>
    </row>
    <row r="65" spans="1:16">
      <c r="A65" s="611" t="s">
        <v>96</v>
      </c>
      <c r="B65" s="718"/>
      <c r="C65" s="708"/>
      <c r="D65" s="561"/>
      <c r="E65" s="561"/>
      <c r="F65" s="561"/>
      <c r="G65" s="709">
        <v>2</v>
      </c>
      <c r="H65" s="709">
        <v>0</v>
      </c>
      <c r="I65" s="709">
        <v>1</v>
      </c>
      <c r="J65" s="561">
        <v>0</v>
      </c>
      <c r="K65" s="708">
        <v>0</v>
      </c>
      <c r="L65" s="708">
        <v>1</v>
      </c>
      <c r="M65" s="702">
        <v>0</v>
      </c>
      <c r="N65" s="716">
        <f t="shared" si="1"/>
        <v>4</v>
      </c>
      <c r="O65" s="717">
        <f t="shared" si="2"/>
        <v>0.5714285714285714</v>
      </c>
      <c r="P65" s="715">
        <f t="shared" si="3"/>
        <v>9.5197296396782316E-3</v>
      </c>
    </row>
    <row r="66" spans="1:16">
      <c r="A66" s="611" t="s">
        <v>97</v>
      </c>
      <c r="B66" s="718"/>
      <c r="C66" s="708"/>
      <c r="D66" s="561"/>
      <c r="E66" s="561"/>
      <c r="F66" s="561"/>
      <c r="G66" s="709">
        <v>18</v>
      </c>
      <c r="H66" s="709">
        <v>7</v>
      </c>
      <c r="I66" s="709">
        <v>16</v>
      </c>
      <c r="J66" s="561">
        <v>11</v>
      </c>
      <c r="K66" s="708">
        <v>18</v>
      </c>
      <c r="L66" s="708">
        <v>15</v>
      </c>
      <c r="M66" s="702">
        <v>11</v>
      </c>
      <c r="N66" s="716">
        <f t="shared" si="1"/>
        <v>96</v>
      </c>
      <c r="O66" s="717">
        <f t="shared" si="2"/>
        <v>13.714285714285714</v>
      </c>
      <c r="P66" s="715">
        <f t="shared" si="3"/>
        <v>0.22847351135227759</v>
      </c>
    </row>
    <row r="67" spans="1:16">
      <c r="A67" s="611" t="s">
        <v>98</v>
      </c>
      <c r="B67" s="718"/>
      <c r="C67" s="708"/>
      <c r="D67" s="561"/>
      <c r="E67" s="561"/>
      <c r="F67" s="561"/>
      <c r="G67" s="709">
        <v>2</v>
      </c>
      <c r="H67" s="709">
        <v>1</v>
      </c>
      <c r="I67" s="709">
        <v>13</v>
      </c>
      <c r="J67" s="561">
        <v>6</v>
      </c>
      <c r="K67" s="708">
        <v>1</v>
      </c>
      <c r="L67" s="708">
        <v>1</v>
      </c>
      <c r="M67" s="702">
        <v>2</v>
      </c>
      <c r="N67" s="716">
        <f t="shared" si="1"/>
        <v>26</v>
      </c>
      <c r="O67" s="717">
        <f t="shared" si="2"/>
        <v>3.7142857142857144</v>
      </c>
      <c r="P67" s="715">
        <f t="shared" si="3"/>
        <v>6.1878242657908512E-2</v>
      </c>
    </row>
    <row r="68" spans="1:16">
      <c r="A68" s="611" t="s">
        <v>99</v>
      </c>
      <c r="B68" s="718"/>
      <c r="C68" s="708"/>
      <c r="D68" s="561"/>
      <c r="E68" s="561"/>
      <c r="F68" s="561"/>
      <c r="G68" s="709">
        <v>0</v>
      </c>
      <c r="H68" s="709">
        <v>0</v>
      </c>
      <c r="I68" s="709">
        <v>0</v>
      </c>
      <c r="J68" s="561">
        <v>0</v>
      </c>
      <c r="K68" s="708">
        <v>0</v>
      </c>
      <c r="L68" s="708">
        <v>0</v>
      </c>
      <c r="M68" s="702">
        <v>0</v>
      </c>
      <c r="N68" s="716">
        <f t="shared" si="1"/>
        <v>0</v>
      </c>
      <c r="O68" s="717">
        <f t="shared" si="2"/>
        <v>0</v>
      </c>
      <c r="P68" s="715">
        <f t="shared" si="3"/>
        <v>0</v>
      </c>
    </row>
    <row r="69" spans="1:16">
      <c r="A69" s="611" t="s">
        <v>100</v>
      </c>
      <c r="B69" s="718"/>
      <c r="C69" s="708"/>
      <c r="D69" s="561"/>
      <c r="E69" s="561"/>
      <c r="F69" s="561"/>
      <c r="G69" s="709">
        <v>0</v>
      </c>
      <c r="H69" s="709">
        <v>0</v>
      </c>
      <c r="I69" s="709">
        <v>0</v>
      </c>
      <c r="J69" s="561">
        <v>0</v>
      </c>
      <c r="K69" s="708">
        <v>0</v>
      </c>
      <c r="L69" s="708">
        <v>0</v>
      </c>
      <c r="M69" s="702">
        <v>0</v>
      </c>
      <c r="N69" s="716">
        <f t="shared" si="1"/>
        <v>0</v>
      </c>
      <c r="O69" s="717">
        <f t="shared" si="2"/>
        <v>0</v>
      </c>
      <c r="P69" s="715">
        <f t="shared" ref="P69:P100" si="4">(N69/$N$255)*100</f>
        <v>0</v>
      </c>
    </row>
    <row r="70" spans="1:16">
      <c r="A70" s="611" t="s">
        <v>101</v>
      </c>
      <c r="B70" s="718"/>
      <c r="C70" s="708"/>
      <c r="D70" s="561"/>
      <c r="E70" s="561"/>
      <c r="F70" s="561"/>
      <c r="G70" s="709">
        <v>12</v>
      </c>
      <c r="H70" s="709">
        <v>18</v>
      </c>
      <c r="I70" s="709">
        <v>16</v>
      </c>
      <c r="J70" s="561">
        <v>23</v>
      </c>
      <c r="K70" s="708">
        <v>16</v>
      </c>
      <c r="L70" s="708">
        <v>12</v>
      </c>
      <c r="M70" s="702">
        <v>22</v>
      </c>
      <c r="N70" s="716">
        <f t="shared" si="1"/>
        <v>119</v>
      </c>
      <c r="O70" s="717">
        <f t="shared" si="2"/>
        <v>17</v>
      </c>
      <c r="P70" s="715">
        <f t="shared" si="4"/>
        <v>0.28321195678042743</v>
      </c>
    </row>
    <row r="71" spans="1:16">
      <c r="A71" s="611" t="s">
        <v>102</v>
      </c>
      <c r="B71" s="718"/>
      <c r="C71" s="708"/>
      <c r="D71" s="561"/>
      <c r="E71" s="561"/>
      <c r="F71" s="561"/>
      <c r="G71" s="709">
        <v>25</v>
      </c>
      <c r="H71" s="709">
        <v>37</v>
      </c>
      <c r="I71" s="709">
        <v>44</v>
      </c>
      <c r="J71" s="561">
        <v>43</v>
      </c>
      <c r="K71" s="708">
        <v>48</v>
      </c>
      <c r="L71" s="708">
        <v>49</v>
      </c>
      <c r="M71" s="702">
        <v>44</v>
      </c>
      <c r="N71" s="716">
        <f t="shared" si="1"/>
        <v>290</v>
      </c>
      <c r="O71" s="717">
        <f t="shared" si="2"/>
        <v>41.428571428571431</v>
      </c>
      <c r="P71" s="715">
        <f t="shared" si="4"/>
        <v>0.69018039887667193</v>
      </c>
    </row>
    <row r="72" spans="1:16">
      <c r="A72" s="611" t="s">
        <v>103</v>
      </c>
      <c r="B72" s="718"/>
      <c r="C72" s="708"/>
      <c r="D72" s="561"/>
      <c r="E72" s="561"/>
      <c r="F72" s="561"/>
      <c r="G72" s="709">
        <v>2</v>
      </c>
      <c r="H72" s="709">
        <v>1</v>
      </c>
      <c r="I72" s="709">
        <v>4</v>
      </c>
      <c r="J72" s="561">
        <v>2</v>
      </c>
      <c r="K72" s="708">
        <v>1</v>
      </c>
      <c r="L72" s="708">
        <v>5</v>
      </c>
      <c r="M72" s="702">
        <v>0</v>
      </c>
      <c r="N72" s="716">
        <f t="shared" si="1"/>
        <v>15</v>
      </c>
      <c r="O72" s="717">
        <f t="shared" si="2"/>
        <v>2.1428571428571428</v>
      </c>
      <c r="P72" s="715">
        <f t="shared" si="4"/>
        <v>3.5698986148793369E-2</v>
      </c>
    </row>
    <row r="73" spans="1:16">
      <c r="A73" s="611" t="s">
        <v>104</v>
      </c>
      <c r="B73" s="718"/>
      <c r="C73" s="708"/>
      <c r="D73" s="561"/>
      <c r="E73" s="561"/>
      <c r="F73" s="561"/>
      <c r="G73" s="709">
        <v>2</v>
      </c>
      <c r="H73" s="709">
        <v>10</v>
      </c>
      <c r="I73" s="709">
        <v>5</v>
      </c>
      <c r="J73" s="561">
        <v>10</v>
      </c>
      <c r="K73" s="708">
        <v>8</v>
      </c>
      <c r="L73" s="708">
        <v>6</v>
      </c>
      <c r="M73" s="702">
        <v>13</v>
      </c>
      <c r="N73" s="716">
        <f t="shared" si="1"/>
        <v>54</v>
      </c>
      <c r="O73" s="717">
        <f t="shared" si="2"/>
        <v>7.7142857142857144</v>
      </c>
      <c r="P73" s="715">
        <f t="shared" si="4"/>
        <v>0.12851635013565615</v>
      </c>
    </row>
    <row r="74" spans="1:16">
      <c r="A74" s="1045" t="s">
        <v>105</v>
      </c>
      <c r="B74" s="718"/>
      <c r="C74" s="708"/>
      <c r="D74" s="561"/>
      <c r="E74" s="561"/>
      <c r="F74" s="561"/>
      <c r="G74" s="709">
        <v>0</v>
      </c>
      <c r="H74" s="709">
        <v>0</v>
      </c>
      <c r="I74" s="709">
        <v>1</v>
      </c>
      <c r="J74" s="561">
        <v>0</v>
      </c>
      <c r="K74" s="708">
        <v>0</v>
      </c>
      <c r="L74" s="708">
        <v>0</v>
      </c>
      <c r="M74" s="702">
        <v>0</v>
      </c>
      <c r="N74" s="716">
        <f t="shared" si="1"/>
        <v>1</v>
      </c>
      <c r="O74" s="717">
        <f t="shared" si="2"/>
        <v>0.14285714285714285</v>
      </c>
      <c r="P74" s="715">
        <f t="shared" si="4"/>
        <v>2.3799324099195579E-3</v>
      </c>
    </row>
    <row r="75" spans="1:16">
      <c r="A75" s="611" t="s">
        <v>106</v>
      </c>
      <c r="B75" s="718"/>
      <c r="C75" s="708"/>
      <c r="D75" s="561"/>
      <c r="E75" s="561"/>
      <c r="F75" s="561"/>
      <c r="G75" s="709">
        <v>10</v>
      </c>
      <c r="H75" s="709">
        <v>8</v>
      </c>
      <c r="I75" s="709">
        <v>23</v>
      </c>
      <c r="J75" s="561">
        <v>15</v>
      </c>
      <c r="K75" s="708">
        <v>21</v>
      </c>
      <c r="L75" s="708">
        <v>22</v>
      </c>
      <c r="M75" s="702">
        <v>5</v>
      </c>
      <c r="N75" s="716">
        <f t="shared" si="1"/>
        <v>104</v>
      </c>
      <c r="O75" s="717">
        <f t="shared" si="2"/>
        <v>14.857142857142858</v>
      </c>
      <c r="P75" s="715">
        <f t="shared" si="4"/>
        <v>0.24751297063163405</v>
      </c>
    </row>
    <row r="76" spans="1:16">
      <c r="A76" s="611" t="s">
        <v>107</v>
      </c>
      <c r="B76" s="718"/>
      <c r="C76" s="708"/>
      <c r="D76" s="561"/>
      <c r="E76" s="561"/>
      <c r="F76" s="561"/>
      <c r="G76" s="709">
        <v>4</v>
      </c>
      <c r="H76" s="709">
        <v>3</v>
      </c>
      <c r="I76" s="709">
        <v>5</v>
      </c>
      <c r="J76" s="561">
        <v>11</v>
      </c>
      <c r="K76" s="708">
        <v>5</v>
      </c>
      <c r="L76" s="708">
        <v>10</v>
      </c>
      <c r="M76" s="702">
        <v>8</v>
      </c>
      <c r="N76" s="716">
        <f t="shared" ref="N76:N164" si="5">SUM(B76:M76)</f>
        <v>46</v>
      </c>
      <c r="O76" s="717">
        <f t="shared" ref="O76:O164" si="6">AVERAGE(B76:M76)</f>
        <v>6.5714285714285712</v>
      </c>
      <c r="P76" s="715">
        <f t="shared" si="4"/>
        <v>0.10947689085629969</v>
      </c>
    </row>
    <row r="77" spans="1:16">
      <c r="A77" s="611" t="s">
        <v>108</v>
      </c>
      <c r="B77" s="718"/>
      <c r="C77" s="708"/>
      <c r="D77" s="561"/>
      <c r="E77" s="561"/>
      <c r="F77" s="561"/>
      <c r="G77" s="709">
        <v>11</v>
      </c>
      <c r="H77" s="709">
        <v>6</v>
      </c>
      <c r="I77" s="709">
        <v>12</v>
      </c>
      <c r="J77" s="561">
        <v>5</v>
      </c>
      <c r="K77" s="708">
        <v>4</v>
      </c>
      <c r="L77" s="708">
        <v>14</v>
      </c>
      <c r="M77" s="702">
        <v>17</v>
      </c>
      <c r="N77" s="716">
        <f t="shared" si="5"/>
        <v>69</v>
      </c>
      <c r="O77" s="717">
        <f t="shared" si="6"/>
        <v>9.8571428571428577</v>
      </c>
      <c r="P77" s="715">
        <f t="shared" si="4"/>
        <v>0.16421533628444954</v>
      </c>
    </row>
    <row r="78" spans="1:16">
      <c r="A78" s="611" t="s">
        <v>109</v>
      </c>
      <c r="B78" s="718"/>
      <c r="C78" s="708"/>
      <c r="D78" s="561"/>
      <c r="E78" s="561"/>
      <c r="F78" s="561"/>
      <c r="G78" s="709">
        <v>93</v>
      </c>
      <c r="H78" s="709">
        <v>95</v>
      </c>
      <c r="I78" s="709">
        <v>117</v>
      </c>
      <c r="J78" s="561">
        <v>96</v>
      </c>
      <c r="K78" s="708">
        <v>62</v>
      </c>
      <c r="L78" s="708">
        <v>68</v>
      </c>
      <c r="M78" s="702">
        <v>72</v>
      </c>
      <c r="N78" s="716">
        <f t="shared" si="5"/>
        <v>603</v>
      </c>
      <c r="O78" s="717">
        <f t="shared" si="6"/>
        <v>86.142857142857139</v>
      </c>
      <c r="P78" s="715">
        <f t="shared" si="4"/>
        <v>1.4350992431814935</v>
      </c>
    </row>
    <row r="79" spans="1:16">
      <c r="A79" s="611" t="s">
        <v>110</v>
      </c>
      <c r="B79" s="718"/>
      <c r="C79" s="708"/>
      <c r="D79" s="561"/>
      <c r="E79" s="561"/>
      <c r="F79" s="561"/>
      <c r="G79" s="709">
        <v>44</v>
      </c>
      <c r="H79" s="709">
        <v>44</v>
      </c>
      <c r="I79" s="709">
        <v>55</v>
      </c>
      <c r="J79" s="561">
        <v>53</v>
      </c>
      <c r="K79" s="708">
        <v>93</v>
      </c>
      <c r="L79" s="708">
        <v>75</v>
      </c>
      <c r="M79" s="702">
        <v>53</v>
      </c>
      <c r="N79" s="716">
        <f t="shared" si="5"/>
        <v>417</v>
      </c>
      <c r="O79" s="717">
        <f t="shared" si="6"/>
        <v>59.571428571428569</v>
      </c>
      <c r="P79" s="715">
        <f t="shared" si="4"/>
        <v>0.99243181493645583</v>
      </c>
    </row>
    <row r="80" spans="1:16">
      <c r="A80" s="611" t="s">
        <v>111</v>
      </c>
      <c r="B80" s="718"/>
      <c r="C80" s="708"/>
      <c r="D80" s="561"/>
      <c r="E80" s="561"/>
      <c r="F80" s="561"/>
      <c r="G80" s="709">
        <v>16</v>
      </c>
      <c r="H80" s="709">
        <v>11</v>
      </c>
      <c r="I80" s="709">
        <v>15</v>
      </c>
      <c r="J80" s="561">
        <v>21</v>
      </c>
      <c r="K80" s="708">
        <v>15</v>
      </c>
      <c r="L80" s="708">
        <v>15</v>
      </c>
      <c r="M80" s="702">
        <v>15</v>
      </c>
      <c r="N80" s="716">
        <f t="shared" si="5"/>
        <v>108</v>
      </c>
      <c r="O80" s="717">
        <f t="shared" si="6"/>
        <v>15.428571428571429</v>
      </c>
      <c r="P80" s="715">
        <f t="shared" si="4"/>
        <v>0.25703270027131231</v>
      </c>
    </row>
    <row r="81" spans="1:16">
      <c r="A81" s="611" t="s">
        <v>112</v>
      </c>
      <c r="B81" s="718"/>
      <c r="C81" s="708"/>
      <c r="D81" s="561"/>
      <c r="E81" s="561"/>
      <c r="F81" s="561"/>
      <c r="G81" s="709">
        <v>16</v>
      </c>
      <c r="H81" s="709">
        <v>17</v>
      </c>
      <c r="I81" s="709">
        <v>14</v>
      </c>
      <c r="J81" s="561">
        <v>17</v>
      </c>
      <c r="K81" s="708">
        <v>11</v>
      </c>
      <c r="L81" s="708">
        <v>7</v>
      </c>
      <c r="M81" s="702">
        <v>14</v>
      </c>
      <c r="N81" s="716">
        <f t="shared" si="5"/>
        <v>96</v>
      </c>
      <c r="O81" s="717">
        <f t="shared" si="6"/>
        <v>13.714285714285714</v>
      </c>
      <c r="P81" s="715">
        <f t="shared" si="4"/>
        <v>0.22847351135227759</v>
      </c>
    </row>
    <row r="82" spans="1:16">
      <c r="A82" s="611" t="s">
        <v>113</v>
      </c>
      <c r="B82" s="718"/>
      <c r="C82" s="708"/>
      <c r="D82" s="561"/>
      <c r="E82" s="561"/>
      <c r="F82" s="561"/>
      <c r="G82" s="709">
        <v>0</v>
      </c>
      <c r="H82" s="709">
        <v>0</v>
      </c>
      <c r="I82" s="709">
        <v>0</v>
      </c>
      <c r="J82" s="561">
        <v>0</v>
      </c>
      <c r="K82" s="708">
        <v>0</v>
      </c>
      <c r="L82" s="708">
        <v>1</v>
      </c>
      <c r="M82" s="702">
        <v>0</v>
      </c>
      <c r="N82" s="716">
        <f t="shared" si="5"/>
        <v>1</v>
      </c>
      <c r="O82" s="717">
        <f t="shared" si="6"/>
        <v>0.14285714285714285</v>
      </c>
      <c r="P82" s="715">
        <f t="shared" si="4"/>
        <v>2.3799324099195579E-3</v>
      </c>
    </row>
    <row r="83" spans="1:16">
      <c r="A83" s="611" t="s">
        <v>114</v>
      </c>
      <c r="B83" s="718"/>
      <c r="C83" s="708"/>
      <c r="D83" s="561"/>
      <c r="E83" s="561"/>
      <c r="F83" s="561"/>
      <c r="G83" s="709">
        <v>13</v>
      </c>
      <c r="H83" s="709">
        <v>9</v>
      </c>
      <c r="I83" s="709">
        <v>14</v>
      </c>
      <c r="J83" s="561">
        <v>21</v>
      </c>
      <c r="K83" s="708">
        <v>40</v>
      </c>
      <c r="L83" s="708">
        <v>44</v>
      </c>
      <c r="M83" s="702">
        <v>41</v>
      </c>
      <c r="N83" s="716">
        <f t="shared" si="5"/>
        <v>182</v>
      </c>
      <c r="O83" s="717">
        <f t="shared" si="6"/>
        <v>26</v>
      </c>
      <c r="P83" s="715">
        <f t="shared" si="4"/>
        <v>0.43314769860535962</v>
      </c>
    </row>
    <row r="84" spans="1:16">
      <c r="A84" s="611" t="s">
        <v>115</v>
      </c>
      <c r="B84" s="718"/>
      <c r="C84" s="708"/>
      <c r="D84" s="561"/>
      <c r="E84" s="561"/>
      <c r="F84" s="561"/>
      <c r="G84" s="709">
        <v>5</v>
      </c>
      <c r="H84" s="709">
        <v>12</v>
      </c>
      <c r="I84" s="709">
        <v>22</v>
      </c>
      <c r="J84" s="561">
        <v>29</v>
      </c>
      <c r="K84" s="708">
        <v>34</v>
      </c>
      <c r="L84" s="708">
        <v>39</v>
      </c>
      <c r="M84" s="702">
        <v>34</v>
      </c>
      <c r="N84" s="716">
        <f t="shared" si="5"/>
        <v>175</v>
      </c>
      <c r="O84" s="717">
        <f t="shared" si="6"/>
        <v>25</v>
      </c>
      <c r="P84" s="715">
        <f t="shared" si="4"/>
        <v>0.41648817173592273</v>
      </c>
    </row>
    <row r="85" spans="1:16">
      <c r="A85" s="611" t="s">
        <v>116</v>
      </c>
      <c r="B85" s="718"/>
      <c r="C85" s="708"/>
      <c r="D85" s="561"/>
      <c r="E85" s="561"/>
      <c r="F85" s="561"/>
      <c r="G85" s="709">
        <v>2</v>
      </c>
      <c r="H85" s="709">
        <v>7</v>
      </c>
      <c r="I85" s="709">
        <v>2</v>
      </c>
      <c r="J85" s="561">
        <v>7</v>
      </c>
      <c r="K85" s="708">
        <v>3</v>
      </c>
      <c r="L85" s="708">
        <v>5</v>
      </c>
      <c r="M85" s="702">
        <v>3</v>
      </c>
      <c r="N85" s="716">
        <f t="shared" si="5"/>
        <v>29</v>
      </c>
      <c r="O85" s="717">
        <f t="shared" si="6"/>
        <v>4.1428571428571432</v>
      </c>
      <c r="P85" s="715">
        <f t="shared" si="4"/>
        <v>6.9018039887667193E-2</v>
      </c>
    </row>
    <row r="86" spans="1:16">
      <c r="A86" s="611" t="s">
        <v>117</v>
      </c>
      <c r="B86" s="718"/>
      <c r="C86" s="708"/>
      <c r="D86" s="561"/>
      <c r="E86" s="561"/>
      <c r="F86" s="561"/>
      <c r="G86" s="709">
        <v>0</v>
      </c>
      <c r="H86" s="709">
        <v>0</v>
      </c>
      <c r="I86" s="709">
        <v>2</v>
      </c>
      <c r="J86" s="561">
        <v>1</v>
      </c>
      <c r="K86" s="708">
        <v>0</v>
      </c>
      <c r="L86" s="708">
        <v>1</v>
      </c>
      <c r="M86" s="702">
        <v>1</v>
      </c>
      <c r="N86" s="716">
        <f t="shared" si="5"/>
        <v>5</v>
      </c>
      <c r="O86" s="717">
        <f t="shared" si="6"/>
        <v>0.7142857142857143</v>
      </c>
      <c r="P86" s="715">
        <f t="shared" si="4"/>
        <v>1.1899662049597791E-2</v>
      </c>
    </row>
    <row r="87" spans="1:16">
      <c r="A87" s="611" t="s">
        <v>118</v>
      </c>
      <c r="B87" s="718"/>
      <c r="C87" s="708"/>
      <c r="D87" s="561"/>
      <c r="E87" s="561"/>
      <c r="F87" s="561"/>
      <c r="G87" s="709">
        <v>0</v>
      </c>
      <c r="H87" s="709">
        <v>0</v>
      </c>
      <c r="I87" s="709">
        <v>2</v>
      </c>
      <c r="J87" s="561">
        <v>0</v>
      </c>
      <c r="K87" s="708">
        <v>1</v>
      </c>
      <c r="L87" s="708">
        <v>2</v>
      </c>
      <c r="M87" s="702">
        <v>2</v>
      </c>
      <c r="N87" s="716">
        <f t="shared" si="5"/>
        <v>7</v>
      </c>
      <c r="O87" s="717">
        <f t="shared" si="6"/>
        <v>1</v>
      </c>
      <c r="P87" s="715">
        <f t="shared" si="4"/>
        <v>1.6659526869436905E-2</v>
      </c>
    </row>
    <row r="88" spans="1:16">
      <c r="A88" s="611" t="s">
        <v>119</v>
      </c>
      <c r="B88" s="718"/>
      <c r="C88" s="708"/>
      <c r="D88" s="561"/>
      <c r="E88" s="561"/>
      <c r="F88" s="561"/>
      <c r="G88" s="709">
        <v>0</v>
      </c>
      <c r="H88" s="709">
        <v>0</v>
      </c>
      <c r="I88" s="709">
        <v>0</v>
      </c>
      <c r="J88" s="561">
        <v>0</v>
      </c>
      <c r="K88" s="708">
        <v>0</v>
      </c>
      <c r="L88" s="708">
        <v>0</v>
      </c>
      <c r="M88" s="702">
        <v>0</v>
      </c>
      <c r="N88" s="716">
        <f t="shared" si="5"/>
        <v>0</v>
      </c>
      <c r="O88" s="717">
        <f t="shared" si="6"/>
        <v>0</v>
      </c>
      <c r="P88" s="715">
        <f t="shared" si="4"/>
        <v>0</v>
      </c>
    </row>
    <row r="89" spans="1:16">
      <c r="A89" s="611" t="s">
        <v>120</v>
      </c>
      <c r="B89" s="718"/>
      <c r="C89" s="708"/>
      <c r="D89" s="561"/>
      <c r="E89" s="561"/>
      <c r="F89" s="561"/>
      <c r="G89" s="709">
        <v>0</v>
      </c>
      <c r="H89" s="709">
        <v>1</v>
      </c>
      <c r="I89" s="709">
        <v>0</v>
      </c>
      <c r="J89" s="561">
        <v>1</v>
      </c>
      <c r="K89" s="708">
        <v>1</v>
      </c>
      <c r="L89" s="708">
        <v>0</v>
      </c>
      <c r="M89" s="702">
        <v>3</v>
      </c>
      <c r="N89" s="716">
        <f t="shared" si="5"/>
        <v>6</v>
      </c>
      <c r="O89" s="717">
        <f t="shared" si="6"/>
        <v>0.8571428571428571</v>
      </c>
      <c r="P89" s="715">
        <f t="shared" si="4"/>
        <v>1.4279594459517349E-2</v>
      </c>
    </row>
    <row r="90" spans="1:16">
      <c r="A90" s="611" t="s">
        <v>121</v>
      </c>
      <c r="B90" s="718"/>
      <c r="C90" s="708"/>
      <c r="D90" s="561"/>
      <c r="E90" s="561"/>
      <c r="F90" s="561"/>
      <c r="G90" s="709">
        <v>1</v>
      </c>
      <c r="H90" s="709">
        <v>0</v>
      </c>
      <c r="I90" s="709">
        <v>0</v>
      </c>
      <c r="J90" s="561">
        <v>0</v>
      </c>
      <c r="K90" s="708">
        <v>0</v>
      </c>
      <c r="L90" s="708">
        <v>0</v>
      </c>
      <c r="M90" s="702">
        <v>0</v>
      </c>
      <c r="N90" s="716">
        <f t="shared" si="5"/>
        <v>1</v>
      </c>
      <c r="O90" s="717">
        <f t="shared" si="6"/>
        <v>0.14285714285714285</v>
      </c>
      <c r="P90" s="715">
        <f t="shared" si="4"/>
        <v>2.3799324099195579E-3</v>
      </c>
    </row>
    <row r="91" spans="1:16">
      <c r="A91" s="611" t="s">
        <v>122</v>
      </c>
      <c r="B91" s="718"/>
      <c r="C91" s="708"/>
      <c r="D91" s="561"/>
      <c r="E91" s="561"/>
      <c r="F91" s="561"/>
      <c r="G91" s="709">
        <v>6</v>
      </c>
      <c r="H91" s="709">
        <v>1</v>
      </c>
      <c r="I91" s="709">
        <v>3</v>
      </c>
      <c r="J91" s="561">
        <v>1</v>
      </c>
      <c r="K91" s="708">
        <v>1</v>
      </c>
      <c r="L91" s="708">
        <v>0</v>
      </c>
      <c r="M91" s="702">
        <v>2</v>
      </c>
      <c r="N91" s="716">
        <f t="shared" si="5"/>
        <v>14</v>
      </c>
      <c r="O91" s="717">
        <f t="shared" si="6"/>
        <v>2</v>
      </c>
      <c r="P91" s="715">
        <f t="shared" si="4"/>
        <v>3.3319053738873811E-2</v>
      </c>
    </row>
    <row r="92" spans="1:16">
      <c r="A92" s="611" t="s">
        <v>123</v>
      </c>
      <c r="B92" s="718"/>
      <c r="C92" s="708"/>
      <c r="D92" s="561"/>
      <c r="E92" s="561"/>
      <c r="F92" s="561"/>
      <c r="G92" s="709">
        <v>0</v>
      </c>
      <c r="H92" s="709">
        <v>0</v>
      </c>
      <c r="I92" s="709">
        <v>0</v>
      </c>
      <c r="J92" s="561">
        <v>1</v>
      </c>
      <c r="K92" s="708">
        <v>0</v>
      </c>
      <c r="L92" s="708">
        <v>0</v>
      </c>
      <c r="M92" s="702">
        <v>0</v>
      </c>
      <c r="N92" s="716">
        <f t="shared" si="5"/>
        <v>1</v>
      </c>
      <c r="O92" s="717">
        <f t="shared" si="6"/>
        <v>0.14285714285714285</v>
      </c>
      <c r="P92" s="715">
        <f t="shared" si="4"/>
        <v>2.3799324099195579E-3</v>
      </c>
    </row>
    <row r="93" spans="1:16">
      <c r="A93" s="611" t="s">
        <v>124</v>
      </c>
      <c r="B93" s="718"/>
      <c r="C93" s="708"/>
      <c r="D93" s="561"/>
      <c r="E93" s="561"/>
      <c r="F93" s="561"/>
      <c r="G93" s="709">
        <v>0</v>
      </c>
      <c r="H93" s="709">
        <v>0</v>
      </c>
      <c r="I93" s="709">
        <v>0</v>
      </c>
      <c r="J93" s="561">
        <v>0</v>
      </c>
      <c r="K93" s="708">
        <v>0</v>
      </c>
      <c r="L93" s="708">
        <v>0</v>
      </c>
      <c r="M93" s="702">
        <v>0</v>
      </c>
      <c r="N93" s="716">
        <f t="shared" si="5"/>
        <v>0</v>
      </c>
      <c r="O93" s="717">
        <f t="shared" si="6"/>
        <v>0</v>
      </c>
      <c r="P93" s="715">
        <f t="shared" si="4"/>
        <v>0</v>
      </c>
    </row>
    <row r="94" spans="1:16">
      <c r="A94" s="611" t="s">
        <v>125</v>
      </c>
      <c r="B94" s="718"/>
      <c r="C94" s="708"/>
      <c r="D94" s="561"/>
      <c r="E94" s="561"/>
      <c r="F94" s="561"/>
      <c r="G94" s="709">
        <v>0</v>
      </c>
      <c r="H94" s="709">
        <v>0</v>
      </c>
      <c r="I94" s="709">
        <v>0</v>
      </c>
      <c r="J94" s="561">
        <v>1</v>
      </c>
      <c r="K94" s="708">
        <v>1</v>
      </c>
      <c r="L94" s="708">
        <v>0</v>
      </c>
      <c r="M94" s="702">
        <v>0</v>
      </c>
      <c r="N94" s="716">
        <f t="shared" si="5"/>
        <v>2</v>
      </c>
      <c r="O94" s="717">
        <f t="shared" si="6"/>
        <v>0.2857142857142857</v>
      </c>
      <c r="P94" s="715">
        <f t="shared" si="4"/>
        <v>4.7598648198391158E-3</v>
      </c>
    </row>
    <row r="95" spans="1:16">
      <c r="A95" s="611" t="s">
        <v>126</v>
      </c>
      <c r="B95" s="718"/>
      <c r="C95" s="708"/>
      <c r="D95" s="561"/>
      <c r="E95" s="561"/>
      <c r="F95" s="561"/>
      <c r="G95" s="709">
        <v>1</v>
      </c>
      <c r="H95" s="709">
        <v>0</v>
      </c>
      <c r="I95" s="709">
        <v>1</v>
      </c>
      <c r="J95" s="561">
        <v>0</v>
      </c>
      <c r="K95" s="708">
        <v>1</v>
      </c>
      <c r="L95" s="708">
        <v>2</v>
      </c>
      <c r="M95" s="702">
        <v>0</v>
      </c>
      <c r="N95" s="716">
        <f t="shared" si="5"/>
        <v>5</v>
      </c>
      <c r="O95" s="717">
        <f t="shared" si="6"/>
        <v>0.7142857142857143</v>
      </c>
      <c r="P95" s="715">
        <f t="shared" si="4"/>
        <v>1.1899662049597791E-2</v>
      </c>
    </row>
    <row r="96" spans="1:16">
      <c r="A96" s="611" t="s">
        <v>127</v>
      </c>
      <c r="B96" s="718"/>
      <c r="C96" s="708"/>
      <c r="D96" s="561"/>
      <c r="E96" s="561"/>
      <c r="F96" s="561"/>
      <c r="G96" s="709">
        <v>0</v>
      </c>
      <c r="H96" s="709">
        <v>1</v>
      </c>
      <c r="I96" s="709">
        <v>0</v>
      </c>
      <c r="J96" s="561">
        <v>0</v>
      </c>
      <c r="K96" s="708">
        <v>0</v>
      </c>
      <c r="L96" s="708">
        <v>0</v>
      </c>
      <c r="M96" s="702">
        <v>0</v>
      </c>
      <c r="N96" s="716">
        <f t="shared" si="5"/>
        <v>1</v>
      </c>
      <c r="O96" s="717">
        <f t="shared" si="6"/>
        <v>0.14285714285714285</v>
      </c>
      <c r="P96" s="715">
        <f t="shared" si="4"/>
        <v>2.3799324099195579E-3</v>
      </c>
    </row>
    <row r="97" spans="1:16">
      <c r="A97" s="611" t="s">
        <v>128</v>
      </c>
      <c r="B97" s="718"/>
      <c r="C97" s="708"/>
      <c r="D97" s="561"/>
      <c r="E97" s="561"/>
      <c r="F97" s="561"/>
      <c r="G97" s="709">
        <v>1</v>
      </c>
      <c r="H97" s="709">
        <v>0</v>
      </c>
      <c r="I97" s="709">
        <v>0</v>
      </c>
      <c r="J97" s="561">
        <v>0</v>
      </c>
      <c r="K97" s="708">
        <v>0</v>
      </c>
      <c r="L97" s="708">
        <v>1</v>
      </c>
      <c r="M97" s="702">
        <v>0</v>
      </c>
      <c r="N97" s="716">
        <f t="shared" si="5"/>
        <v>2</v>
      </c>
      <c r="O97" s="717">
        <f t="shared" si="6"/>
        <v>0.2857142857142857</v>
      </c>
      <c r="P97" s="715">
        <f t="shared" si="4"/>
        <v>4.7598648198391158E-3</v>
      </c>
    </row>
    <row r="98" spans="1:16">
      <c r="A98" s="611" t="s">
        <v>129</v>
      </c>
      <c r="B98" s="718"/>
      <c r="C98" s="708"/>
      <c r="D98" s="561"/>
      <c r="E98" s="709"/>
      <c r="F98" s="709"/>
      <c r="G98" s="709">
        <v>0</v>
      </c>
      <c r="H98" s="709">
        <v>1</v>
      </c>
      <c r="I98" s="709">
        <v>0</v>
      </c>
      <c r="J98" s="709">
        <v>0</v>
      </c>
      <c r="K98" s="708">
        <v>0</v>
      </c>
      <c r="L98" s="708">
        <v>0</v>
      </c>
      <c r="M98" s="702">
        <v>2</v>
      </c>
      <c r="N98" s="716">
        <f>SUM(B98:M98)</f>
        <v>3</v>
      </c>
      <c r="O98" s="717">
        <f t="shared" ref="O98" si="7">AVERAGE(B98:M98)</f>
        <v>0.42857142857142855</v>
      </c>
      <c r="P98" s="715">
        <f t="shared" si="4"/>
        <v>7.1397972297586746E-3</v>
      </c>
    </row>
    <row r="99" spans="1:16">
      <c r="A99" s="611" t="s">
        <v>130</v>
      </c>
      <c r="B99" s="718"/>
      <c r="C99" s="708"/>
      <c r="D99" s="561"/>
      <c r="E99" s="561"/>
      <c r="F99" s="561"/>
      <c r="G99" s="709">
        <v>0</v>
      </c>
      <c r="H99" s="709">
        <v>0</v>
      </c>
      <c r="I99" s="709">
        <v>2</v>
      </c>
      <c r="J99" s="561">
        <v>0</v>
      </c>
      <c r="K99" s="708">
        <v>0</v>
      </c>
      <c r="L99" s="708">
        <v>0</v>
      </c>
      <c r="M99" s="702">
        <v>0</v>
      </c>
      <c r="N99" s="716">
        <f t="shared" si="5"/>
        <v>2</v>
      </c>
      <c r="O99" s="717">
        <f t="shared" si="6"/>
        <v>0.2857142857142857</v>
      </c>
      <c r="P99" s="715">
        <f t="shared" si="4"/>
        <v>4.7598648198391158E-3</v>
      </c>
    </row>
    <row r="100" spans="1:16">
      <c r="A100" s="719" t="s">
        <v>131</v>
      </c>
      <c r="B100" s="718"/>
      <c r="C100" s="708"/>
      <c r="D100" s="561"/>
      <c r="E100" s="561"/>
      <c r="F100" s="561"/>
      <c r="G100" s="709">
        <v>0</v>
      </c>
      <c r="H100" s="709">
        <v>0</v>
      </c>
      <c r="I100" s="709">
        <v>0</v>
      </c>
      <c r="J100" s="561">
        <v>0</v>
      </c>
      <c r="K100" s="708">
        <v>0</v>
      </c>
      <c r="L100" s="708">
        <v>0</v>
      </c>
      <c r="M100" s="702">
        <v>1</v>
      </c>
      <c r="N100" s="716">
        <f t="shared" si="5"/>
        <v>1</v>
      </c>
      <c r="O100" s="717">
        <f t="shared" si="6"/>
        <v>0.14285714285714285</v>
      </c>
      <c r="P100" s="715">
        <f t="shared" si="4"/>
        <v>2.3799324099195579E-3</v>
      </c>
    </row>
    <row r="101" spans="1:16">
      <c r="A101" s="719" t="s">
        <v>132</v>
      </c>
      <c r="B101" s="718"/>
      <c r="C101" s="708"/>
      <c r="D101" s="561"/>
      <c r="E101" s="561"/>
      <c r="F101" s="561"/>
      <c r="G101" s="709">
        <v>1</v>
      </c>
      <c r="H101" s="709">
        <v>0</v>
      </c>
      <c r="I101" s="709">
        <v>0</v>
      </c>
      <c r="J101" s="561">
        <v>0</v>
      </c>
      <c r="K101" s="708">
        <v>1</v>
      </c>
      <c r="L101" s="708">
        <v>1</v>
      </c>
      <c r="M101" s="702">
        <v>2</v>
      </c>
      <c r="N101" s="716">
        <f t="shared" si="5"/>
        <v>5</v>
      </c>
      <c r="O101" s="717">
        <f t="shared" si="6"/>
        <v>0.7142857142857143</v>
      </c>
      <c r="P101" s="715">
        <f t="shared" ref="P101:P132" si="8">(N101/$N$255)*100</f>
        <v>1.1899662049597791E-2</v>
      </c>
    </row>
    <row r="102" spans="1:16">
      <c r="A102" s="719" t="s">
        <v>133</v>
      </c>
      <c r="B102" s="718"/>
      <c r="C102" s="708"/>
      <c r="D102" s="561"/>
      <c r="E102" s="561"/>
      <c r="F102" s="561"/>
      <c r="G102" s="709">
        <v>0</v>
      </c>
      <c r="H102" s="709">
        <v>0</v>
      </c>
      <c r="I102" s="709">
        <v>0</v>
      </c>
      <c r="J102" s="561">
        <v>0</v>
      </c>
      <c r="K102" s="708">
        <v>0</v>
      </c>
      <c r="L102" s="708">
        <v>0</v>
      </c>
      <c r="M102" s="702">
        <v>1</v>
      </c>
      <c r="N102" s="716">
        <f t="shared" si="5"/>
        <v>1</v>
      </c>
      <c r="O102" s="717">
        <f t="shared" si="6"/>
        <v>0.14285714285714285</v>
      </c>
      <c r="P102" s="715">
        <f t="shared" si="8"/>
        <v>2.3799324099195579E-3</v>
      </c>
    </row>
    <row r="103" spans="1:16">
      <c r="A103" s="719" t="s">
        <v>134</v>
      </c>
      <c r="B103" s="718"/>
      <c r="C103" s="708"/>
      <c r="D103" s="561"/>
      <c r="E103" s="709"/>
      <c r="F103" s="709"/>
      <c r="G103" s="709">
        <v>0</v>
      </c>
      <c r="H103" s="709">
        <v>0</v>
      </c>
      <c r="I103" s="709">
        <v>1</v>
      </c>
      <c r="J103" s="709">
        <v>0</v>
      </c>
      <c r="K103" s="708">
        <v>0</v>
      </c>
      <c r="L103" s="708">
        <v>0</v>
      </c>
      <c r="M103" s="702">
        <v>1</v>
      </c>
      <c r="N103" s="716">
        <f>SUM(B103:M103)</f>
        <v>2</v>
      </c>
      <c r="O103" s="717">
        <f t="shared" ref="O103" si="9">AVERAGE(B103:M103)</f>
        <v>0.2857142857142857</v>
      </c>
      <c r="P103" s="715">
        <f t="shared" si="8"/>
        <v>4.7598648198391158E-3</v>
      </c>
    </row>
    <row r="104" spans="1:16">
      <c r="A104" s="611" t="s">
        <v>135</v>
      </c>
      <c r="B104" s="718"/>
      <c r="C104" s="708"/>
      <c r="D104" s="561"/>
      <c r="E104" s="561"/>
      <c r="F104" s="561"/>
      <c r="G104" s="709">
        <v>0</v>
      </c>
      <c r="H104" s="709">
        <v>0</v>
      </c>
      <c r="I104" s="709">
        <v>1</v>
      </c>
      <c r="J104" s="561">
        <v>0</v>
      </c>
      <c r="K104" s="708">
        <v>0</v>
      </c>
      <c r="L104" s="708">
        <v>2</v>
      </c>
      <c r="M104" s="702">
        <v>2</v>
      </c>
      <c r="N104" s="716">
        <f t="shared" si="5"/>
        <v>5</v>
      </c>
      <c r="O104" s="717">
        <f t="shared" si="6"/>
        <v>0.7142857142857143</v>
      </c>
      <c r="P104" s="715">
        <f t="shared" si="8"/>
        <v>1.1899662049597791E-2</v>
      </c>
    </row>
    <row r="105" spans="1:16">
      <c r="A105" s="611" t="s">
        <v>136</v>
      </c>
      <c r="B105" s="718"/>
      <c r="C105" s="708"/>
      <c r="D105" s="561"/>
      <c r="E105" s="561"/>
      <c r="F105" s="561"/>
      <c r="G105" s="709">
        <v>0</v>
      </c>
      <c r="H105" s="709">
        <v>0</v>
      </c>
      <c r="I105" s="709">
        <v>0</v>
      </c>
      <c r="J105" s="561">
        <v>0</v>
      </c>
      <c r="K105" s="708">
        <v>0</v>
      </c>
      <c r="L105" s="708">
        <v>0</v>
      </c>
      <c r="M105" s="702">
        <v>0</v>
      </c>
      <c r="N105" s="716">
        <f t="shared" si="5"/>
        <v>0</v>
      </c>
      <c r="O105" s="717">
        <f t="shared" si="6"/>
        <v>0</v>
      </c>
      <c r="P105" s="715">
        <f t="shared" si="8"/>
        <v>0</v>
      </c>
    </row>
    <row r="106" spans="1:16">
      <c r="A106" s="611" t="s">
        <v>137</v>
      </c>
      <c r="B106" s="718"/>
      <c r="C106" s="708"/>
      <c r="D106" s="561"/>
      <c r="E106" s="709"/>
      <c r="F106" s="709"/>
      <c r="G106" s="709">
        <v>0</v>
      </c>
      <c r="H106" s="709">
        <v>0</v>
      </c>
      <c r="I106" s="709">
        <v>0</v>
      </c>
      <c r="J106" s="709">
        <v>0</v>
      </c>
      <c r="K106" s="708">
        <v>0</v>
      </c>
      <c r="L106" s="708">
        <v>0</v>
      </c>
      <c r="M106" s="702">
        <v>0</v>
      </c>
      <c r="N106" s="716">
        <f>SUM(B106:M106)</f>
        <v>0</v>
      </c>
      <c r="O106" s="717">
        <f t="shared" ref="O106" si="10">AVERAGE(B106:M106)</f>
        <v>0</v>
      </c>
      <c r="P106" s="715">
        <f t="shared" si="8"/>
        <v>0</v>
      </c>
    </row>
    <row r="107" spans="1:16">
      <c r="A107" s="611" t="s">
        <v>138</v>
      </c>
      <c r="B107" s="718"/>
      <c r="C107" s="708"/>
      <c r="D107" s="561"/>
      <c r="E107" s="561"/>
      <c r="F107" s="561"/>
      <c r="G107" s="709">
        <v>0</v>
      </c>
      <c r="H107" s="709">
        <v>0</v>
      </c>
      <c r="I107" s="709">
        <v>0</v>
      </c>
      <c r="J107" s="561">
        <v>0</v>
      </c>
      <c r="K107" s="708">
        <v>1</v>
      </c>
      <c r="L107" s="708">
        <v>0</v>
      </c>
      <c r="M107" s="702">
        <v>0</v>
      </c>
      <c r="N107" s="716">
        <f t="shared" si="5"/>
        <v>1</v>
      </c>
      <c r="O107" s="717">
        <f t="shared" si="6"/>
        <v>0.14285714285714285</v>
      </c>
      <c r="P107" s="715">
        <f t="shared" si="8"/>
        <v>2.3799324099195579E-3</v>
      </c>
    </row>
    <row r="108" spans="1:16">
      <c r="A108" s="611" t="s">
        <v>139</v>
      </c>
      <c r="B108" s="718"/>
      <c r="C108" s="708"/>
      <c r="D108" s="561"/>
      <c r="E108" s="561"/>
      <c r="F108" s="561"/>
      <c r="G108" s="709">
        <v>0</v>
      </c>
      <c r="H108" s="709">
        <v>0</v>
      </c>
      <c r="I108" s="709">
        <v>0</v>
      </c>
      <c r="J108" s="561">
        <v>0</v>
      </c>
      <c r="K108" s="708">
        <v>0</v>
      </c>
      <c r="L108" s="708">
        <v>1</v>
      </c>
      <c r="M108" s="702">
        <v>0</v>
      </c>
      <c r="N108" s="716">
        <f t="shared" si="5"/>
        <v>1</v>
      </c>
      <c r="O108" s="717">
        <f t="shared" si="6"/>
        <v>0.14285714285714285</v>
      </c>
      <c r="P108" s="715">
        <f t="shared" si="8"/>
        <v>2.3799324099195579E-3</v>
      </c>
    </row>
    <row r="109" spans="1:16">
      <c r="A109" s="611" t="s">
        <v>140</v>
      </c>
      <c r="B109" s="718"/>
      <c r="C109" s="708"/>
      <c r="D109" s="561"/>
      <c r="E109" s="709"/>
      <c r="F109" s="709"/>
      <c r="G109" s="709">
        <v>0</v>
      </c>
      <c r="H109" s="709">
        <v>0</v>
      </c>
      <c r="I109" s="709">
        <v>0</v>
      </c>
      <c r="J109" s="709">
        <v>0</v>
      </c>
      <c r="K109" s="708">
        <v>0</v>
      </c>
      <c r="L109" s="708">
        <v>0</v>
      </c>
      <c r="M109" s="702">
        <v>1</v>
      </c>
      <c r="N109" s="716">
        <f>SUM(B109:M109)</f>
        <v>1</v>
      </c>
      <c r="O109" s="717">
        <f t="shared" ref="O109:O112" si="11">AVERAGE(B109:M109)</f>
        <v>0.14285714285714285</v>
      </c>
      <c r="P109" s="715">
        <f t="shared" si="8"/>
        <v>2.3799324099195579E-3</v>
      </c>
    </row>
    <row r="110" spans="1:16">
      <c r="A110" s="611" t="s">
        <v>141</v>
      </c>
      <c r="B110" s="718"/>
      <c r="C110" s="708"/>
      <c r="D110" s="561"/>
      <c r="E110" s="709"/>
      <c r="F110" s="709"/>
      <c r="G110" s="709">
        <v>0</v>
      </c>
      <c r="H110" s="709">
        <v>0</v>
      </c>
      <c r="I110" s="709">
        <v>0</v>
      </c>
      <c r="J110" s="709">
        <v>0</v>
      </c>
      <c r="K110" s="708">
        <v>1</v>
      </c>
      <c r="L110" s="708">
        <v>0</v>
      </c>
      <c r="M110" s="702">
        <v>0</v>
      </c>
      <c r="N110" s="716">
        <f>SUM(B110:M110)</f>
        <v>1</v>
      </c>
      <c r="O110" s="717">
        <f t="shared" si="11"/>
        <v>0.14285714285714285</v>
      </c>
      <c r="P110" s="715">
        <f t="shared" si="8"/>
        <v>2.3799324099195579E-3</v>
      </c>
    </row>
    <row r="111" spans="1:16" s="1073" customFormat="1">
      <c r="A111" s="1064" t="s">
        <v>562</v>
      </c>
      <c r="B111" s="1065"/>
      <c r="C111" s="1066"/>
      <c r="D111" s="1067"/>
      <c r="E111" s="1068"/>
      <c r="F111" s="1068"/>
      <c r="G111" s="1068">
        <v>1</v>
      </c>
      <c r="H111" s="1068">
        <v>0</v>
      </c>
      <c r="I111" s="1068">
        <v>0</v>
      </c>
      <c r="J111" s="1068">
        <v>0</v>
      </c>
      <c r="K111" s="1066">
        <v>0</v>
      </c>
      <c r="L111" s="1066">
        <v>0</v>
      </c>
      <c r="M111" s="1069">
        <v>0</v>
      </c>
      <c r="N111" s="1070">
        <f>SUM(B111:M111)</f>
        <v>1</v>
      </c>
      <c r="O111" s="1071">
        <f t="shared" si="11"/>
        <v>0.14285714285714285</v>
      </c>
      <c r="P111" s="1072">
        <f t="shared" si="8"/>
        <v>2.3799324099195579E-3</v>
      </c>
    </row>
    <row r="112" spans="1:16" s="1073" customFormat="1">
      <c r="A112" s="1064" t="s">
        <v>563</v>
      </c>
      <c r="B112" s="1065"/>
      <c r="C112" s="1066"/>
      <c r="D112" s="1067"/>
      <c r="E112" s="1068"/>
      <c r="F112" s="1068"/>
      <c r="G112" s="1068">
        <v>2</v>
      </c>
      <c r="H112" s="1068">
        <v>0</v>
      </c>
      <c r="I112" s="1068">
        <v>0</v>
      </c>
      <c r="J112" s="1068">
        <v>0</v>
      </c>
      <c r="K112" s="1066">
        <v>0</v>
      </c>
      <c r="L112" s="1066">
        <v>0</v>
      </c>
      <c r="M112" s="1069">
        <v>0</v>
      </c>
      <c r="N112" s="1070">
        <f>SUM(B112:M112)</f>
        <v>2</v>
      </c>
      <c r="O112" s="1071">
        <f t="shared" si="11"/>
        <v>0.2857142857142857</v>
      </c>
      <c r="P112" s="1072">
        <f t="shared" si="8"/>
        <v>4.7598648198391158E-3</v>
      </c>
    </row>
    <row r="113" spans="1:16">
      <c r="A113" s="611" t="s">
        <v>142</v>
      </c>
      <c r="B113" s="718"/>
      <c r="C113" s="708"/>
      <c r="D113" s="561"/>
      <c r="E113" s="561"/>
      <c r="F113" s="561"/>
      <c r="G113" s="709">
        <v>38</v>
      </c>
      <c r="H113" s="709">
        <v>25</v>
      </c>
      <c r="I113" s="709">
        <v>11</v>
      </c>
      <c r="J113" s="561">
        <v>14</v>
      </c>
      <c r="K113" s="708">
        <v>22</v>
      </c>
      <c r="L113" s="708">
        <v>35</v>
      </c>
      <c r="M113" s="702">
        <v>24</v>
      </c>
      <c r="N113" s="716">
        <f t="shared" si="5"/>
        <v>169</v>
      </c>
      <c r="O113" s="717">
        <f t="shared" si="6"/>
        <v>24.142857142857142</v>
      </c>
      <c r="P113" s="715">
        <f t="shared" si="8"/>
        <v>0.4022085772764053</v>
      </c>
    </row>
    <row r="114" spans="1:16">
      <c r="A114" s="611" t="s">
        <v>143</v>
      </c>
      <c r="B114" s="718"/>
      <c r="C114" s="708"/>
      <c r="D114" s="561"/>
      <c r="E114" s="561"/>
      <c r="F114" s="561"/>
      <c r="G114" s="709">
        <v>35</v>
      </c>
      <c r="H114" s="709">
        <v>46</v>
      </c>
      <c r="I114" s="709">
        <v>38</v>
      </c>
      <c r="J114" s="561">
        <v>48</v>
      </c>
      <c r="K114" s="708">
        <v>28</v>
      </c>
      <c r="L114" s="708">
        <v>33</v>
      </c>
      <c r="M114" s="702">
        <v>64</v>
      </c>
      <c r="N114" s="716">
        <f t="shared" si="5"/>
        <v>292</v>
      </c>
      <c r="O114" s="717">
        <f t="shared" si="6"/>
        <v>41.714285714285715</v>
      </c>
      <c r="P114" s="715">
        <f t="shared" si="8"/>
        <v>0.69494026369651107</v>
      </c>
    </row>
    <row r="115" spans="1:16">
      <c r="A115" s="611" t="s">
        <v>144</v>
      </c>
      <c r="B115" s="718"/>
      <c r="C115" s="708"/>
      <c r="D115" s="561"/>
      <c r="E115" s="561"/>
      <c r="F115" s="561"/>
      <c r="G115" s="709">
        <v>2</v>
      </c>
      <c r="H115" s="709">
        <v>0</v>
      </c>
      <c r="I115" s="709">
        <v>7</v>
      </c>
      <c r="J115" s="561">
        <v>6</v>
      </c>
      <c r="K115" s="708">
        <v>5</v>
      </c>
      <c r="L115" s="708">
        <v>3</v>
      </c>
      <c r="M115" s="702">
        <v>1</v>
      </c>
      <c r="N115" s="716">
        <f t="shared" si="5"/>
        <v>24</v>
      </c>
      <c r="O115" s="717">
        <f t="shared" si="6"/>
        <v>3.4285714285714284</v>
      </c>
      <c r="P115" s="715">
        <f t="shared" si="8"/>
        <v>5.7118377838069397E-2</v>
      </c>
    </row>
    <row r="116" spans="1:16">
      <c r="A116" s="652" t="s">
        <v>145</v>
      </c>
      <c r="B116" s="718"/>
      <c r="C116" s="708"/>
      <c r="D116" s="561"/>
      <c r="E116" s="561"/>
      <c r="F116" s="561"/>
      <c r="G116" s="709">
        <v>5</v>
      </c>
      <c r="H116" s="709">
        <v>5</v>
      </c>
      <c r="I116" s="709">
        <v>5</v>
      </c>
      <c r="J116" s="561">
        <v>3</v>
      </c>
      <c r="K116" s="708">
        <v>5</v>
      </c>
      <c r="L116" s="708">
        <v>5</v>
      </c>
      <c r="M116" s="702">
        <v>5</v>
      </c>
      <c r="N116" s="716">
        <f t="shared" si="5"/>
        <v>33</v>
      </c>
      <c r="O116" s="717">
        <f t="shared" si="6"/>
        <v>4.7142857142857144</v>
      </c>
      <c r="P116" s="715">
        <f t="shared" si="8"/>
        <v>7.8537769527345425E-2</v>
      </c>
    </row>
    <row r="117" spans="1:16">
      <c r="A117" s="611" t="s">
        <v>146</v>
      </c>
      <c r="B117" s="718"/>
      <c r="C117" s="708"/>
      <c r="D117" s="561"/>
      <c r="E117" s="561"/>
      <c r="F117" s="561"/>
      <c r="G117" s="709">
        <v>3</v>
      </c>
      <c r="H117" s="709">
        <v>1</v>
      </c>
      <c r="I117" s="709">
        <v>0</v>
      </c>
      <c r="J117" s="561">
        <v>1</v>
      </c>
      <c r="K117" s="708">
        <v>0</v>
      </c>
      <c r="L117" s="708">
        <v>4</v>
      </c>
      <c r="M117" s="702">
        <v>3</v>
      </c>
      <c r="N117" s="716">
        <f t="shared" si="5"/>
        <v>12</v>
      </c>
      <c r="O117" s="717">
        <f t="shared" si="6"/>
        <v>1.7142857142857142</v>
      </c>
      <c r="P117" s="715">
        <f t="shared" si="8"/>
        <v>2.8559188919034698E-2</v>
      </c>
    </row>
    <row r="118" spans="1:16">
      <c r="A118" s="611" t="s">
        <v>147</v>
      </c>
      <c r="B118" s="718"/>
      <c r="C118" s="708"/>
      <c r="D118" s="561"/>
      <c r="E118" s="561"/>
      <c r="F118" s="561"/>
      <c r="G118" s="709">
        <v>75</v>
      </c>
      <c r="H118" s="709">
        <v>77</v>
      </c>
      <c r="I118" s="709">
        <v>92</v>
      </c>
      <c r="J118" s="561">
        <v>113</v>
      </c>
      <c r="K118" s="708">
        <v>113</v>
      </c>
      <c r="L118" s="708">
        <v>155</v>
      </c>
      <c r="M118" s="702">
        <v>137</v>
      </c>
      <c r="N118" s="716">
        <f t="shared" si="5"/>
        <v>762</v>
      </c>
      <c r="O118" s="717">
        <f t="shared" si="6"/>
        <v>108.85714285714286</v>
      </c>
      <c r="P118" s="715">
        <f t="shared" si="8"/>
        <v>1.8135084963587036</v>
      </c>
    </row>
    <row r="119" spans="1:16">
      <c r="A119" s="652" t="s">
        <v>148</v>
      </c>
      <c r="B119" s="718"/>
      <c r="C119" s="708"/>
      <c r="D119" s="561"/>
      <c r="E119" s="561"/>
      <c r="F119" s="561"/>
      <c r="G119" s="709">
        <v>3</v>
      </c>
      <c r="H119" s="709">
        <v>8</v>
      </c>
      <c r="I119" s="709">
        <v>5</v>
      </c>
      <c r="J119" s="561">
        <v>4</v>
      </c>
      <c r="K119" s="708">
        <v>7</v>
      </c>
      <c r="L119" s="708">
        <v>13</v>
      </c>
      <c r="M119" s="702">
        <v>6</v>
      </c>
      <c r="N119" s="716">
        <f t="shared" si="5"/>
        <v>46</v>
      </c>
      <c r="O119" s="717">
        <f t="shared" si="6"/>
        <v>6.5714285714285712</v>
      </c>
      <c r="P119" s="715">
        <f t="shared" si="8"/>
        <v>0.10947689085629969</v>
      </c>
    </row>
    <row r="120" spans="1:16">
      <c r="A120" s="652" t="s">
        <v>149</v>
      </c>
      <c r="B120" s="718"/>
      <c r="C120" s="708"/>
      <c r="D120" s="561"/>
      <c r="E120" s="561"/>
      <c r="F120" s="561"/>
      <c r="G120" s="709">
        <v>0</v>
      </c>
      <c r="H120" s="709">
        <v>0</v>
      </c>
      <c r="I120" s="709">
        <v>0</v>
      </c>
      <c r="J120" s="561">
        <v>0</v>
      </c>
      <c r="K120" s="708">
        <v>0</v>
      </c>
      <c r="L120" s="708">
        <v>0</v>
      </c>
      <c r="M120" s="702">
        <v>0</v>
      </c>
      <c r="N120" s="716">
        <f t="shared" si="5"/>
        <v>0</v>
      </c>
      <c r="O120" s="717">
        <f t="shared" si="6"/>
        <v>0</v>
      </c>
      <c r="P120" s="715">
        <f t="shared" si="8"/>
        <v>0</v>
      </c>
    </row>
    <row r="121" spans="1:16">
      <c r="A121" s="611" t="s">
        <v>13</v>
      </c>
      <c r="B121" s="718"/>
      <c r="C121" s="708"/>
      <c r="D121" s="561"/>
      <c r="E121" s="561"/>
      <c r="F121" s="561"/>
      <c r="G121" s="709">
        <v>82</v>
      </c>
      <c r="H121" s="709">
        <v>73</v>
      </c>
      <c r="I121" s="709">
        <v>83</v>
      </c>
      <c r="J121" s="561">
        <v>91</v>
      </c>
      <c r="K121" s="708">
        <v>103</v>
      </c>
      <c r="L121" s="708">
        <v>72</v>
      </c>
      <c r="M121" s="702">
        <v>100</v>
      </c>
      <c r="N121" s="716">
        <f t="shared" si="5"/>
        <v>604</v>
      </c>
      <c r="O121" s="717">
        <f t="shared" si="6"/>
        <v>86.285714285714292</v>
      </c>
      <c r="P121" s="715">
        <f t="shared" si="8"/>
        <v>1.4374791755914131</v>
      </c>
    </row>
    <row r="122" spans="1:16">
      <c r="A122" s="611" t="s">
        <v>150</v>
      </c>
      <c r="B122" s="718"/>
      <c r="C122" s="708"/>
      <c r="D122" s="561"/>
      <c r="E122" s="561"/>
      <c r="F122" s="561"/>
      <c r="G122" s="709">
        <v>1</v>
      </c>
      <c r="H122" s="709">
        <v>1</v>
      </c>
      <c r="I122" s="709">
        <v>0</v>
      </c>
      <c r="J122" s="561">
        <v>1</v>
      </c>
      <c r="K122" s="708">
        <v>1</v>
      </c>
      <c r="L122" s="708">
        <v>0</v>
      </c>
      <c r="M122" s="702">
        <v>0</v>
      </c>
      <c r="N122" s="716">
        <f t="shared" si="5"/>
        <v>4</v>
      </c>
      <c r="O122" s="717">
        <f t="shared" si="6"/>
        <v>0.5714285714285714</v>
      </c>
      <c r="P122" s="715">
        <f t="shared" si="8"/>
        <v>9.5197296396782316E-3</v>
      </c>
    </row>
    <row r="123" spans="1:16">
      <c r="A123" s="611" t="s">
        <v>151</v>
      </c>
      <c r="B123" s="718"/>
      <c r="C123" s="708"/>
      <c r="D123" s="561"/>
      <c r="E123" s="561"/>
      <c r="F123" s="561"/>
      <c r="G123" s="709">
        <v>0</v>
      </c>
      <c r="H123" s="709">
        <v>0</v>
      </c>
      <c r="I123" s="709">
        <v>0</v>
      </c>
      <c r="J123" s="561">
        <v>0</v>
      </c>
      <c r="K123" s="708">
        <v>0</v>
      </c>
      <c r="L123" s="708">
        <v>1</v>
      </c>
      <c r="M123" s="702">
        <v>0</v>
      </c>
      <c r="N123" s="716">
        <f t="shared" si="5"/>
        <v>1</v>
      </c>
      <c r="O123" s="717">
        <f t="shared" si="6"/>
        <v>0.14285714285714285</v>
      </c>
      <c r="P123" s="715">
        <f t="shared" si="8"/>
        <v>2.3799324099195579E-3</v>
      </c>
    </row>
    <row r="124" spans="1:16">
      <c r="A124" s="611" t="s">
        <v>152</v>
      </c>
      <c r="B124" s="718"/>
      <c r="C124" s="708"/>
      <c r="D124" s="561"/>
      <c r="E124" s="561"/>
      <c r="F124" s="561"/>
      <c r="G124" s="709">
        <v>1</v>
      </c>
      <c r="H124" s="709">
        <v>1</v>
      </c>
      <c r="I124" s="709">
        <v>0</v>
      </c>
      <c r="J124" s="561">
        <v>0</v>
      </c>
      <c r="K124" s="708">
        <v>1</v>
      </c>
      <c r="L124" s="708">
        <v>0</v>
      </c>
      <c r="M124" s="702">
        <v>0</v>
      </c>
      <c r="N124" s="716">
        <f t="shared" si="5"/>
        <v>3</v>
      </c>
      <c r="O124" s="717">
        <f t="shared" si="6"/>
        <v>0.42857142857142855</v>
      </c>
      <c r="P124" s="715">
        <f t="shared" si="8"/>
        <v>7.1397972297586746E-3</v>
      </c>
    </row>
    <row r="125" spans="1:16">
      <c r="A125" s="611" t="s">
        <v>153</v>
      </c>
      <c r="B125" s="718"/>
      <c r="C125" s="708"/>
      <c r="D125" s="561"/>
      <c r="E125" s="561"/>
      <c r="F125" s="561"/>
      <c r="G125" s="709">
        <v>178</v>
      </c>
      <c r="H125" s="709">
        <v>116</v>
      </c>
      <c r="I125" s="709">
        <v>162</v>
      </c>
      <c r="J125" s="561">
        <v>180</v>
      </c>
      <c r="K125" s="708">
        <v>127</v>
      </c>
      <c r="L125" s="708">
        <v>129</v>
      </c>
      <c r="M125" s="702">
        <v>168</v>
      </c>
      <c r="N125" s="716">
        <f t="shared" si="5"/>
        <v>1060</v>
      </c>
      <c r="O125" s="717">
        <f t="shared" si="6"/>
        <v>151.42857142857142</v>
      </c>
      <c r="P125" s="715">
        <f t="shared" si="8"/>
        <v>2.5227283545147321</v>
      </c>
    </row>
    <row r="126" spans="1:16">
      <c r="A126" s="611" t="s">
        <v>154</v>
      </c>
      <c r="B126" s="718"/>
      <c r="C126" s="720"/>
      <c r="D126" s="561"/>
      <c r="E126" s="561"/>
      <c r="F126" s="561"/>
      <c r="G126" s="709">
        <v>89</v>
      </c>
      <c r="H126" s="709">
        <v>89</v>
      </c>
      <c r="I126" s="709">
        <v>123</v>
      </c>
      <c r="J126" s="561">
        <v>84</v>
      </c>
      <c r="K126" s="708">
        <v>81</v>
      </c>
      <c r="L126" s="708">
        <v>107</v>
      </c>
      <c r="M126" s="702">
        <v>89</v>
      </c>
      <c r="N126" s="716">
        <f t="shared" si="5"/>
        <v>662</v>
      </c>
      <c r="O126" s="717">
        <f t="shared" si="6"/>
        <v>94.571428571428569</v>
      </c>
      <c r="P126" s="715">
        <f t="shared" si="8"/>
        <v>1.5755152553667475</v>
      </c>
    </row>
    <row r="127" spans="1:16">
      <c r="A127" s="611" t="s">
        <v>155</v>
      </c>
      <c r="B127" s="718"/>
      <c r="C127" s="720"/>
      <c r="D127" s="561"/>
      <c r="E127" s="561"/>
      <c r="F127" s="561"/>
      <c r="G127" s="709">
        <v>0</v>
      </c>
      <c r="H127" s="709">
        <v>0</v>
      </c>
      <c r="I127" s="709">
        <v>0</v>
      </c>
      <c r="J127" s="561">
        <v>0</v>
      </c>
      <c r="K127" s="708">
        <v>0</v>
      </c>
      <c r="L127" s="708">
        <v>0</v>
      </c>
      <c r="M127" s="702">
        <v>0</v>
      </c>
      <c r="N127" s="716">
        <f t="shared" si="5"/>
        <v>0</v>
      </c>
      <c r="O127" s="717">
        <f t="shared" si="6"/>
        <v>0</v>
      </c>
      <c r="P127" s="715">
        <f t="shared" si="8"/>
        <v>0</v>
      </c>
    </row>
    <row r="128" spans="1:16">
      <c r="A128" s="611" t="s">
        <v>156</v>
      </c>
      <c r="B128" s="718"/>
      <c r="C128" s="708"/>
      <c r="D128" s="561"/>
      <c r="E128" s="561"/>
      <c r="F128" s="561"/>
      <c r="G128" s="709">
        <v>12</v>
      </c>
      <c r="H128" s="709">
        <v>12</v>
      </c>
      <c r="I128" s="709">
        <v>20</v>
      </c>
      <c r="J128" s="561">
        <v>6</v>
      </c>
      <c r="K128" s="708">
        <v>15</v>
      </c>
      <c r="L128" s="708">
        <v>11</v>
      </c>
      <c r="M128" s="702">
        <v>7</v>
      </c>
      <c r="N128" s="716">
        <f t="shared" si="5"/>
        <v>83</v>
      </c>
      <c r="O128" s="717">
        <f t="shared" si="6"/>
        <v>11.857142857142858</v>
      </c>
      <c r="P128" s="715">
        <f t="shared" si="8"/>
        <v>0.19753439002332335</v>
      </c>
    </row>
    <row r="129" spans="1:16">
      <c r="A129" s="611" t="s">
        <v>157</v>
      </c>
      <c r="B129" s="718"/>
      <c r="C129" s="708"/>
      <c r="D129" s="561"/>
      <c r="E129" s="561"/>
      <c r="F129" s="561"/>
      <c r="G129" s="709">
        <v>0</v>
      </c>
      <c r="H129" s="709">
        <v>0</v>
      </c>
      <c r="I129" s="709">
        <v>0</v>
      </c>
      <c r="J129" s="561">
        <v>0</v>
      </c>
      <c r="K129" s="708">
        <v>0</v>
      </c>
      <c r="L129" s="708">
        <v>0</v>
      </c>
      <c r="M129" s="702">
        <v>0</v>
      </c>
      <c r="N129" s="716">
        <f t="shared" si="5"/>
        <v>0</v>
      </c>
      <c r="O129" s="717">
        <f t="shared" si="6"/>
        <v>0</v>
      </c>
      <c r="P129" s="715">
        <f t="shared" si="8"/>
        <v>0</v>
      </c>
    </row>
    <row r="130" spans="1:16">
      <c r="A130" s="611" t="s">
        <v>158</v>
      </c>
      <c r="B130" s="718"/>
      <c r="C130" s="708"/>
      <c r="D130" s="561"/>
      <c r="E130" s="561"/>
      <c r="F130" s="561"/>
      <c r="G130" s="709">
        <v>47</v>
      </c>
      <c r="H130" s="709">
        <v>45</v>
      </c>
      <c r="I130" s="709">
        <v>31</v>
      </c>
      <c r="J130" s="561">
        <v>44</v>
      </c>
      <c r="K130" s="708">
        <v>58</v>
      </c>
      <c r="L130" s="708">
        <v>46</v>
      </c>
      <c r="M130" s="702">
        <v>33</v>
      </c>
      <c r="N130" s="716">
        <f t="shared" si="5"/>
        <v>304</v>
      </c>
      <c r="O130" s="717">
        <f t="shared" si="6"/>
        <v>43.428571428571431</v>
      </c>
      <c r="P130" s="715">
        <f t="shared" si="8"/>
        <v>0.72349945261554571</v>
      </c>
    </row>
    <row r="131" spans="1:16">
      <c r="A131" s="611" t="s">
        <v>159</v>
      </c>
      <c r="B131" s="718"/>
      <c r="C131" s="708"/>
      <c r="D131" s="561"/>
      <c r="E131" s="561"/>
      <c r="F131" s="561"/>
      <c r="G131" s="709">
        <v>6</v>
      </c>
      <c r="H131" s="709">
        <v>3</v>
      </c>
      <c r="I131" s="709">
        <v>1</v>
      </c>
      <c r="J131" s="561">
        <v>0</v>
      </c>
      <c r="K131" s="708">
        <v>0</v>
      </c>
      <c r="L131" s="708">
        <v>0</v>
      </c>
      <c r="M131" s="702">
        <v>5</v>
      </c>
      <c r="N131" s="716">
        <f t="shared" si="5"/>
        <v>15</v>
      </c>
      <c r="O131" s="717">
        <f t="shared" si="6"/>
        <v>2.1428571428571428</v>
      </c>
      <c r="P131" s="715">
        <f t="shared" si="8"/>
        <v>3.5698986148793369E-2</v>
      </c>
    </row>
    <row r="132" spans="1:16">
      <c r="A132" s="611" t="s">
        <v>160</v>
      </c>
      <c r="B132" s="718"/>
      <c r="C132" s="708"/>
      <c r="D132" s="561"/>
      <c r="E132" s="561"/>
      <c r="F132" s="561"/>
      <c r="G132" s="709">
        <v>0</v>
      </c>
      <c r="H132" s="709">
        <v>0</v>
      </c>
      <c r="I132" s="709">
        <v>0</v>
      </c>
      <c r="J132" s="561">
        <v>0</v>
      </c>
      <c r="K132" s="708">
        <v>0</v>
      </c>
      <c r="L132" s="708">
        <v>0</v>
      </c>
      <c r="M132" s="702">
        <v>0</v>
      </c>
      <c r="N132" s="716">
        <f t="shared" si="5"/>
        <v>0</v>
      </c>
      <c r="O132" s="717">
        <f t="shared" si="6"/>
        <v>0</v>
      </c>
      <c r="P132" s="715">
        <f t="shared" si="8"/>
        <v>0</v>
      </c>
    </row>
    <row r="133" spans="1:16">
      <c r="A133" s="611" t="s">
        <v>161</v>
      </c>
      <c r="B133" s="718"/>
      <c r="C133" s="708"/>
      <c r="D133" s="561"/>
      <c r="E133" s="561"/>
      <c r="F133" s="561"/>
      <c r="G133" s="709">
        <v>3</v>
      </c>
      <c r="H133" s="709">
        <v>0</v>
      </c>
      <c r="I133" s="709">
        <v>1</v>
      </c>
      <c r="J133" s="561">
        <v>0</v>
      </c>
      <c r="K133" s="708">
        <v>0</v>
      </c>
      <c r="L133" s="708">
        <v>0</v>
      </c>
      <c r="M133" s="702">
        <v>0</v>
      </c>
      <c r="N133" s="716">
        <f t="shared" si="5"/>
        <v>4</v>
      </c>
      <c r="O133" s="717">
        <f t="shared" si="6"/>
        <v>0.5714285714285714</v>
      </c>
      <c r="P133" s="715">
        <f t="shared" ref="P133:P142" si="12">(N133/$N$255)*100</f>
        <v>9.5197296396782316E-3</v>
      </c>
    </row>
    <row r="134" spans="1:16">
      <c r="A134" s="611" t="s">
        <v>162</v>
      </c>
      <c r="B134" s="718"/>
      <c r="C134" s="708"/>
      <c r="D134" s="561"/>
      <c r="E134" s="561"/>
      <c r="F134" s="561"/>
      <c r="G134" s="709">
        <v>13</v>
      </c>
      <c r="H134" s="709">
        <v>18</v>
      </c>
      <c r="I134" s="709">
        <v>16</v>
      </c>
      <c r="J134" s="561">
        <v>16</v>
      </c>
      <c r="K134" s="708">
        <v>8</v>
      </c>
      <c r="L134" s="708">
        <v>16</v>
      </c>
      <c r="M134" s="702">
        <v>8</v>
      </c>
      <c r="N134" s="716">
        <f t="shared" si="5"/>
        <v>95</v>
      </c>
      <c r="O134" s="717">
        <f t="shared" si="6"/>
        <v>13.571428571428571</v>
      </c>
      <c r="P134" s="715">
        <f t="shared" si="12"/>
        <v>0.22609357894235801</v>
      </c>
    </row>
    <row r="135" spans="1:16">
      <c r="A135" s="611" t="s">
        <v>163</v>
      </c>
      <c r="B135" s="718"/>
      <c r="C135" s="708"/>
      <c r="D135" s="561"/>
      <c r="E135" s="561"/>
      <c r="F135" s="561"/>
      <c r="G135" s="709">
        <v>99</v>
      </c>
      <c r="H135" s="709">
        <v>66</v>
      </c>
      <c r="I135" s="709">
        <v>114</v>
      </c>
      <c r="J135" s="561">
        <v>129</v>
      </c>
      <c r="K135" s="708">
        <v>130</v>
      </c>
      <c r="L135" s="708">
        <v>129</v>
      </c>
      <c r="M135" s="702">
        <v>91</v>
      </c>
      <c r="N135" s="716">
        <f t="shared" si="5"/>
        <v>758</v>
      </c>
      <c r="O135" s="717">
        <f t="shared" si="6"/>
        <v>108.28571428571429</v>
      </c>
      <c r="P135" s="715">
        <f t="shared" si="12"/>
        <v>1.8039887667190251</v>
      </c>
    </row>
    <row r="136" spans="1:16">
      <c r="A136" s="611" t="s">
        <v>164</v>
      </c>
      <c r="B136" s="718"/>
      <c r="C136" s="708"/>
      <c r="D136" s="561"/>
      <c r="E136" s="561"/>
      <c r="F136" s="561"/>
      <c r="G136" s="709">
        <v>1</v>
      </c>
      <c r="H136" s="709">
        <v>1</v>
      </c>
      <c r="I136" s="709">
        <v>0</v>
      </c>
      <c r="J136" s="561">
        <v>0</v>
      </c>
      <c r="K136" s="708">
        <v>0</v>
      </c>
      <c r="L136" s="708">
        <v>0</v>
      </c>
      <c r="M136" s="702">
        <v>0</v>
      </c>
      <c r="N136" s="716">
        <f t="shared" si="5"/>
        <v>2</v>
      </c>
      <c r="O136" s="717">
        <f t="shared" si="6"/>
        <v>0.2857142857142857</v>
      </c>
      <c r="P136" s="715">
        <f t="shared" si="12"/>
        <v>4.7598648198391158E-3</v>
      </c>
    </row>
    <row r="137" spans="1:16">
      <c r="A137" s="611" t="s">
        <v>165</v>
      </c>
      <c r="B137" s="718"/>
      <c r="C137" s="708"/>
      <c r="D137" s="561"/>
      <c r="E137" s="561"/>
      <c r="F137" s="561"/>
      <c r="G137" s="709">
        <v>0</v>
      </c>
      <c r="H137" s="709">
        <v>0</v>
      </c>
      <c r="I137" s="709">
        <v>1</v>
      </c>
      <c r="J137" s="561">
        <v>1</v>
      </c>
      <c r="K137" s="708">
        <v>1</v>
      </c>
      <c r="L137" s="708">
        <v>0</v>
      </c>
      <c r="M137" s="702">
        <v>0</v>
      </c>
      <c r="N137" s="716">
        <f t="shared" si="5"/>
        <v>3</v>
      </c>
      <c r="O137" s="717">
        <f t="shared" si="6"/>
        <v>0.42857142857142855</v>
      </c>
      <c r="P137" s="715">
        <f t="shared" si="12"/>
        <v>7.1397972297586746E-3</v>
      </c>
    </row>
    <row r="138" spans="1:16">
      <c r="A138" s="611" t="s">
        <v>166</v>
      </c>
      <c r="B138" s="718"/>
      <c r="C138" s="708"/>
      <c r="D138" s="561"/>
      <c r="E138" s="561"/>
      <c r="F138" s="561"/>
      <c r="G138" s="709">
        <v>2</v>
      </c>
      <c r="H138" s="709">
        <v>0</v>
      </c>
      <c r="I138" s="709">
        <v>0</v>
      </c>
      <c r="J138" s="561">
        <v>1</v>
      </c>
      <c r="K138" s="708">
        <v>0</v>
      </c>
      <c r="L138" s="708">
        <v>0</v>
      </c>
      <c r="M138" s="702">
        <v>0</v>
      </c>
      <c r="N138" s="716">
        <f t="shared" si="5"/>
        <v>3</v>
      </c>
      <c r="O138" s="717">
        <f t="shared" si="6"/>
        <v>0.42857142857142855</v>
      </c>
      <c r="P138" s="715">
        <f t="shared" si="12"/>
        <v>7.1397972297586746E-3</v>
      </c>
    </row>
    <row r="139" spans="1:16">
      <c r="A139" s="611" t="s">
        <v>167</v>
      </c>
      <c r="B139" s="718"/>
      <c r="C139" s="708"/>
      <c r="D139" s="561"/>
      <c r="E139" s="561"/>
      <c r="F139" s="561"/>
      <c r="G139" s="709">
        <v>2</v>
      </c>
      <c r="H139" s="709">
        <v>1</v>
      </c>
      <c r="I139" s="709">
        <v>6</v>
      </c>
      <c r="J139" s="561">
        <v>4</v>
      </c>
      <c r="K139" s="708">
        <v>3</v>
      </c>
      <c r="L139" s="708">
        <v>1</v>
      </c>
      <c r="M139" s="702">
        <v>4</v>
      </c>
      <c r="N139" s="716">
        <f t="shared" si="5"/>
        <v>21</v>
      </c>
      <c r="O139" s="717">
        <f t="shared" si="6"/>
        <v>3</v>
      </c>
      <c r="P139" s="715">
        <f t="shared" si="12"/>
        <v>4.9978580608310723E-2</v>
      </c>
    </row>
    <row r="140" spans="1:16">
      <c r="A140" s="611" t="s">
        <v>168</v>
      </c>
      <c r="B140" s="718"/>
      <c r="C140" s="708"/>
      <c r="D140" s="561"/>
      <c r="E140" s="561"/>
      <c r="F140" s="561"/>
      <c r="G140" s="709">
        <v>1</v>
      </c>
      <c r="H140" s="709">
        <v>1</v>
      </c>
      <c r="I140" s="709">
        <v>0</v>
      </c>
      <c r="J140" s="561">
        <v>1</v>
      </c>
      <c r="K140" s="708">
        <v>1</v>
      </c>
      <c r="L140" s="708">
        <v>3</v>
      </c>
      <c r="M140" s="702">
        <v>2</v>
      </c>
      <c r="N140" s="716">
        <f t="shared" si="5"/>
        <v>9</v>
      </c>
      <c r="O140" s="717">
        <f t="shared" si="6"/>
        <v>1.2857142857142858</v>
      </c>
      <c r="P140" s="715">
        <f t="shared" si="12"/>
        <v>2.1419391689276025E-2</v>
      </c>
    </row>
    <row r="141" spans="1:16">
      <c r="A141" s="611" t="s">
        <v>169</v>
      </c>
      <c r="B141" s="718"/>
      <c r="C141" s="708"/>
      <c r="D141" s="561"/>
      <c r="E141" s="561"/>
      <c r="F141" s="561"/>
      <c r="G141" s="709">
        <v>29</v>
      </c>
      <c r="H141" s="709">
        <v>22</v>
      </c>
      <c r="I141" s="709">
        <v>18</v>
      </c>
      <c r="J141" s="561">
        <v>19</v>
      </c>
      <c r="K141" s="708">
        <v>32</v>
      </c>
      <c r="L141" s="708">
        <v>25</v>
      </c>
      <c r="M141" s="702">
        <v>13</v>
      </c>
      <c r="N141" s="716">
        <f t="shared" si="5"/>
        <v>158</v>
      </c>
      <c r="O141" s="717">
        <f t="shared" si="6"/>
        <v>22.571428571428573</v>
      </c>
      <c r="P141" s="715">
        <f t="shared" si="12"/>
        <v>0.37602932076729018</v>
      </c>
    </row>
    <row r="142" spans="1:16">
      <c r="A142" s="611" t="s">
        <v>170</v>
      </c>
      <c r="B142" s="718"/>
      <c r="C142" s="708"/>
      <c r="D142" s="561"/>
      <c r="E142" s="561"/>
      <c r="F142" s="561"/>
      <c r="G142" s="709">
        <v>0</v>
      </c>
      <c r="H142" s="709">
        <v>4</v>
      </c>
      <c r="I142" s="709">
        <v>9</v>
      </c>
      <c r="J142" s="561">
        <v>6</v>
      </c>
      <c r="K142" s="708">
        <v>8</v>
      </c>
      <c r="L142" s="708">
        <v>8</v>
      </c>
      <c r="M142" s="702">
        <v>6</v>
      </c>
      <c r="N142" s="716">
        <f t="shared" si="5"/>
        <v>41</v>
      </c>
      <c r="O142" s="717">
        <f t="shared" si="6"/>
        <v>5.8571428571428568</v>
      </c>
      <c r="P142" s="715">
        <f t="shared" si="12"/>
        <v>9.7577228806701888E-2</v>
      </c>
    </row>
    <row r="143" spans="1:16">
      <c r="A143" s="611" t="s">
        <v>171</v>
      </c>
      <c r="B143" s="718"/>
      <c r="C143" s="708"/>
      <c r="D143" s="561"/>
      <c r="E143" s="561"/>
      <c r="F143" s="561"/>
      <c r="G143" s="709">
        <v>0</v>
      </c>
      <c r="H143" s="709">
        <v>0</v>
      </c>
      <c r="I143" s="709">
        <v>0</v>
      </c>
      <c r="J143" s="561">
        <v>0</v>
      </c>
      <c r="K143" s="708">
        <v>0</v>
      </c>
      <c r="L143" s="708">
        <v>0</v>
      </c>
      <c r="M143" s="702">
        <v>0</v>
      </c>
      <c r="N143" s="716">
        <f t="shared" si="5"/>
        <v>0</v>
      </c>
      <c r="O143" s="717">
        <f t="shared" si="6"/>
        <v>0</v>
      </c>
      <c r="P143" s="715">
        <f t="shared" ref="P143:P208" si="13">(N143/$N$255)*100</f>
        <v>0</v>
      </c>
    </row>
    <row r="144" spans="1:16">
      <c r="A144" s="611" t="s">
        <v>172</v>
      </c>
      <c r="B144" s="718"/>
      <c r="C144" s="708"/>
      <c r="D144" s="561"/>
      <c r="E144" s="561"/>
      <c r="F144" s="561"/>
      <c r="G144" s="709">
        <v>2</v>
      </c>
      <c r="H144" s="709">
        <v>5</v>
      </c>
      <c r="I144" s="709">
        <v>1</v>
      </c>
      <c r="J144" s="561">
        <v>0</v>
      </c>
      <c r="K144" s="708">
        <v>1</v>
      </c>
      <c r="L144" s="708">
        <v>1</v>
      </c>
      <c r="M144" s="702">
        <v>2</v>
      </c>
      <c r="N144" s="716">
        <f t="shared" si="5"/>
        <v>12</v>
      </c>
      <c r="O144" s="717">
        <f t="shared" si="6"/>
        <v>1.7142857142857142</v>
      </c>
      <c r="P144" s="715">
        <f t="shared" si="13"/>
        <v>2.8559188919034698E-2</v>
      </c>
    </row>
    <row r="145" spans="1:16">
      <c r="A145" s="611" t="s">
        <v>173</v>
      </c>
      <c r="B145" s="718"/>
      <c r="C145" s="708"/>
      <c r="D145" s="561"/>
      <c r="E145" s="561"/>
      <c r="F145" s="561"/>
      <c r="G145" s="709">
        <v>0</v>
      </c>
      <c r="H145" s="709">
        <v>1</v>
      </c>
      <c r="I145" s="709">
        <v>2</v>
      </c>
      <c r="J145" s="561">
        <v>2</v>
      </c>
      <c r="K145" s="708">
        <v>0</v>
      </c>
      <c r="L145" s="708">
        <v>2</v>
      </c>
      <c r="M145" s="702">
        <v>1</v>
      </c>
      <c r="N145" s="716">
        <f t="shared" si="5"/>
        <v>8</v>
      </c>
      <c r="O145" s="717">
        <f t="shared" si="6"/>
        <v>1.1428571428571428</v>
      </c>
      <c r="P145" s="715">
        <f t="shared" si="13"/>
        <v>1.9039459279356463E-2</v>
      </c>
    </row>
    <row r="146" spans="1:16">
      <c r="A146" s="652" t="s">
        <v>174</v>
      </c>
      <c r="B146" s="718"/>
      <c r="C146" s="708"/>
      <c r="D146" s="561"/>
      <c r="E146" s="561"/>
      <c r="F146" s="561"/>
      <c r="G146" s="709">
        <v>69</v>
      </c>
      <c r="H146" s="709">
        <v>52</v>
      </c>
      <c r="I146" s="709">
        <v>63</v>
      </c>
      <c r="J146" s="561">
        <v>58</v>
      </c>
      <c r="K146" s="708">
        <v>73</v>
      </c>
      <c r="L146" s="708">
        <v>109</v>
      </c>
      <c r="M146" s="702">
        <v>87</v>
      </c>
      <c r="N146" s="716">
        <f t="shared" si="5"/>
        <v>511</v>
      </c>
      <c r="O146" s="717">
        <f t="shared" si="6"/>
        <v>73</v>
      </c>
      <c r="P146" s="715">
        <f t="shared" si="13"/>
        <v>1.2161454614688942</v>
      </c>
    </row>
    <row r="147" spans="1:16">
      <c r="A147" s="611" t="s">
        <v>175</v>
      </c>
      <c r="B147" s="718"/>
      <c r="C147" s="708"/>
      <c r="D147" s="561"/>
      <c r="E147" s="561"/>
      <c r="F147" s="561"/>
      <c r="G147" s="709">
        <v>0</v>
      </c>
      <c r="H147" s="709">
        <v>0</v>
      </c>
      <c r="I147" s="709">
        <v>0</v>
      </c>
      <c r="J147" s="561">
        <v>0</v>
      </c>
      <c r="K147" s="708">
        <v>0</v>
      </c>
      <c r="L147" s="708">
        <v>0</v>
      </c>
      <c r="M147" s="702">
        <v>0</v>
      </c>
      <c r="N147" s="716">
        <f t="shared" si="5"/>
        <v>0</v>
      </c>
      <c r="O147" s="717">
        <f t="shared" si="6"/>
        <v>0</v>
      </c>
      <c r="P147" s="715">
        <f t="shared" si="13"/>
        <v>0</v>
      </c>
    </row>
    <row r="148" spans="1:16">
      <c r="A148" s="611" t="s">
        <v>176</v>
      </c>
      <c r="B148" s="718"/>
      <c r="C148" s="708"/>
      <c r="D148" s="561"/>
      <c r="E148" s="561"/>
      <c r="F148" s="561"/>
      <c r="G148" s="709">
        <v>2</v>
      </c>
      <c r="H148" s="709">
        <v>0</v>
      </c>
      <c r="I148" s="709">
        <v>1</v>
      </c>
      <c r="J148" s="561">
        <v>1</v>
      </c>
      <c r="K148" s="708">
        <v>0</v>
      </c>
      <c r="L148" s="708">
        <v>5</v>
      </c>
      <c r="M148" s="702">
        <v>4</v>
      </c>
      <c r="N148" s="716">
        <f t="shared" si="5"/>
        <v>13</v>
      </c>
      <c r="O148" s="717">
        <f t="shared" si="6"/>
        <v>1.8571428571428572</v>
      </c>
      <c r="P148" s="715">
        <f t="shared" si="13"/>
        <v>3.0939121328954256E-2</v>
      </c>
    </row>
    <row r="149" spans="1:16">
      <c r="A149" s="611" t="s">
        <v>177</v>
      </c>
      <c r="B149" s="718"/>
      <c r="C149" s="708"/>
      <c r="D149" s="561"/>
      <c r="E149" s="561"/>
      <c r="F149" s="561"/>
      <c r="G149" s="709">
        <v>1</v>
      </c>
      <c r="H149" s="709">
        <v>2</v>
      </c>
      <c r="I149" s="709">
        <v>4</v>
      </c>
      <c r="J149" s="561">
        <v>7</v>
      </c>
      <c r="K149" s="708">
        <v>7</v>
      </c>
      <c r="L149" s="708">
        <v>5</v>
      </c>
      <c r="M149" s="702">
        <v>3</v>
      </c>
      <c r="N149" s="716">
        <f t="shared" si="5"/>
        <v>29</v>
      </c>
      <c r="O149" s="717">
        <f t="shared" si="6"/>
        <v>4.1428571428571432</v>
      </c>
      <c r="P149" s="715">
        <f t="shared" si="13"/>
        <v>6.9018039887667193E-2</v>
      </c>
    </row>
    <row r="150" spans="1:16">
      <c r="A150" s="611" t="s">
        <v>178</v>
      </c>
      <c r="B150" s="718"/>
      <c r="C150" s="708"/>
      <c r="D150" s="561"/>
      <c r="E150" s="561"/>
      <c r="F150" s="561"/>
      <c r="G150" s="709">
        <v>0</v>
      </c>
      <c r="H150" s="709">
        <v>0</v>
      </c>
      <c r="I150" s="709">
        <v>0</v>
      </c>
      <c r="J150" s="561">
        <v>0</v>
      </c>
      <c r="K150" s="708">
        <v>0</v>
      </c>
      <c r="L150" s="708">
        <v>0</v>
      </c>
      <c r="M150" s="702">
        <v>0</v>
      </c>
      <c r="N150" s="716">
        <f t="shared" si="5"/>
        <v>0</v>
      </c>
      <c r="O150" s="717">
        <f t="shared" si="6"/>
        <v>0</v>
      </c>
      <c r="P150" s="715">
        <f t="shared" si="13"/>
        <v>0</v>
      </c>
    </row>
    <row r="151" spans="1:16">
      <c r="A151" s="611" t="s">
        <v>179</v>
      </c>
      <c r="B151" s="718"/>
      <c r="C151" s="708"/>
      <c r="D151" s="561"/>
      <c r="E151" s="561"/>
      <c r="F151" s="561"/>
      <c r="G151" s="709">
        <v>1</v>
      </c>
      <c r="H151" s="709">
        <v>5</v>
      </c>
      <c r="I151" s="709">
        <v>3</v>
      </c>
      <c r="J151" s="561">
        <v>9</v>
      </c>
      <c r="K151" s="708">
        <v>5</v>
      </c>
      <c r="L151" s="708">
        <v>0</v>
      </c>
      <c r="M151" s="702">
        <v>0</v>
      </c>
      <c r="N151" s="716">
        <f t="shared" si="5"/>
        <v>23</v>
      </c>
      <c r="O151" s="717">
        <f t="shared" si="6"/>
        <v>3.2857142857142856</v>
      </c>
      <c r="P151" s="715">
        <f t="shared" si="13"/>
        <v>5.4738445428149846E-2</v>
      </c>
    </row>
    <row r="152" spans="1:16">
      <c r="A152" s="611" t="s">
        <v>180</v>
      </c>
      <c r="B152" s="718"/>
      <c r="C152" s="708"/>
      <c r="D152" s="561"/>
      <c r="E152" s="561"/>
      <c r="F152" s="561"/>
      <c r="G152" s="709">
        <v>6</v>
      </c>
      <c r="H152" s="709">
        <v>4</v>
      </c>
      <c r="I152" s="709">
        <v>2</v>
      </c>
      <c r="J152" s="561">
        <v>0</v>
      </c>
      <c r="K152" s="708">
        <v>0</v>
      </c>
      <c r="L152" s="708">
        <v>0</v>
      </c>
      <c r="M152" s="702">
        <v>0</v>
      </c>
      <c r="N152" s="716">
        <f t="shared" si="5"/>
        <v>12</v>
      </c>
      <c r="O152" s="717">
        <f t="shared" si="6"/>
        <v>1.7142857142857142</v>
      </c>
      <c r="P152" s="715">
        <f t="shared" si="13"/>
        <v>2.8559188919034698E-2</v>
      </c>
    </row>
    <row r="153" spans="1:16">
      <c r="A153" s="652" t="s">
        <v>181</v>
      </c>
      <c r="B153" s="718"/>
      <c r="C153" s="708"/>
      <c r="D153" s="561"/>
      <c r="E153" s="561"/>
      <c r="F153" s="561"/>
      <c r="G153" s="709">
        <v>66</v>
      </c>
      <c r="H153" s="709">
        <v>58</v>
      </c>
      <c r="I153" s="709">
        <v>54</v>
      </c>
      <c r="J153" s="561">
        <v>71</v>
      </c>
      <c r="K153" s="708">
        <v>78</v>
      </c>
      <c r="L153" s="708">
        <v>105</v>
      </c>
      <c r="M153" s="702">
        <v>74</v>
      </c>
      <c r="N153" s="716">
        <f t="shared" si="5"/>
        <v>506</v>
      </c>
      <c r="O153" s="717">
        <f t="shared" si="6"/>
        <v>72.285714285714292</v>
      </c>
      <c r="P153" s="715">
        <f t="shared" si="13"/>
        <v>1.2042457994192965</v>
      </c>
    </row>
    <row r="154" spans="1:16">
      <c r="A154" s="652" t="s">
        <v>182</v>
      </c>
      <c r="B154" s="718"/>
      <c r="C154" s="708"/>
      <c r="D154" s="561"/>
      <c r="E154" s="561"/>
      <c r="F154" s="561"/>
      <c r="G154" s="709">
        <v>0</v>
      </c>
      <c r="H154" s="709">
        <v>0</v>
      </c>
      <c r="I154" s="709">
        <v>2</v>
      </c>
      <c r="J154" s="561">
        <v>1</v>
      </c>
      <c r="K154" s="708">
        <v>1</v>
      </c>
      <c r="L154" s="708">
        <v>1</v>
      </c>
      <c r="M154" s="702">
        <v>1</v>
      </c>
      <c r="N154" s="716">
        <f t="shared" si="5"/>
        <v>6</v>
      </c>
      <c r="O154" s="717">
        <f t="shared" si="6"/>
        <v>0.8571428571428571</v>
      </c>
      <c r="P154" s="715">
        <f t="shared" si="13"/>
        <v>1.4279594459517349E-2</v>
      </c>
    </row>
    <row r="155" spans="1:16">
      <c r="A155" s="652" t="s">
        <v>183</v>
      </c>
      <c r="B155" s="718"/>
      <c r="C155" s="708"/>
      <c r="D155" s="561"/>
      <c r="E155" s="561"/>
      <c r="F155" s="561"/>
      <c r="G155" s="709">
        <v>16</v>
      </c>
      <c r="H155" s="709">
        <v>6</v>
      </c>
      <c r="I155" s="709">
        <v>8</v>
      </c>
      <c r="J155" s="561">
        <v>10</v>
      </c>
      <c r="K155" s="708">
        <v>21</v>
      </c>
      <c r="L155" s="708">
        <v>13</v>
      </c>
      <c r="M155" s="702">
        <v>4</v>
      </c>
      <c r="N155" s="716">
        <f t="shared" si="5"/>
        <v>78</v>
      </c>
      <c r="O155" s="717">
        <f t="shared" si="6"/>
        <v>11.142857142857142</v>
      </c>
      <c r="P155" s="715">
        <f t="shared" si="13"/>
        <v>0.18563472797372554</v>
      </c>
    </row>
    <row r="156" spans="1:16">
      <c r="A156" s="652" t="s">
        <v>184</v>
      </c>
      <c r="B156" s="718"/>
      <c r="C156" s="708"/>
      <c r="D156" s="561"/>
      <c r="E156" s="561"/>
      <c r="F156" s="561"/>
      <c r="G156" s="709">
        <v>7</v>
      </c>
      <c r="H156" s="709">
        <v>9</v>
      </c>
      <c r="I156" s="709">
        <v>14</v>
      </c>
      <c r="J156" s="561">
        <v>10</v>
      </c>
      <c r="K156" s="708">
        <v>11</v>
      </c>
      <c r="L156" s="708">
        <v>5</v>
      </c>
      <c r="M156" s="702">
        <v>8</v>
      </c>
      <c r="N156" s="716">
        <f t="shared" si="5"/>
        <v>64</v>
      </c>
      <c r="O156" s="717">
        <f t="shared" si="6"/>
        <v>9.1428571428571423</v>
      </c>
      <c r="P156" s="715">
        <f t="shared" si="13"/>
        <v>0.15231567423485171</v>
      </c>
    </row>
    <row r="157" spans="1:16">
      <c r="A157" s="652" t="s">
        <v>185</v>
      </c>
      <c r="B157" s="718"/>
      <c r="C157" s="708"/>
      <c r="D157" s="561"/>
      <c r="E157" s="561"/>
      <c r="F157" s="561"/>
      <c r="G157" s="709">
        <v>2</v>
      </c>
      <c r="H157" s="709">
        <v>0</v>
      </c>
      <c r="I157" s="709">
        <v>0</v>
      </c>
      <c r="J157" s="561">
        <v>0</v>
      </c>
      <c r="K157" s="708">
        <v>0</v>
      </c>
      <c r="L157" s="708">
        <v>0</v>
      </c>
      <c r="M157" s="702">
        <v>0</v>
      </c>
      <c r="N157" s="716">
        <f t="shared" si="5"/>
        <v>2</v>
      </c>
      <c r="O157" s="717">
        <f t="shared" si="6"/>
        <v>0.2857142857142857</v>
      </c>
      <c r="P157" s="715">
        <f t="shared" si="13"/>
        <v>4.7598648198391158E-3</v>
      </c>
    </row>
    <row r="158" spans="1:16">
      <c r="A158" s="652" t="s">
        <v>186</v>
      </c>
      <c r="B158" s="718"/>
      <c r="C158" s="708"/>
      <c r="D158" s="561"/>
      <c r="E158" s="561"/>
      <c r="F158" s="561"/>
      <c r="G158" s="709">
        <v>62</v>
      </c>
      <c r="H158" s="709">
        <v>57</v>
      </c>
      <c r="I158" s="709">
        <v>64</v>
      </c>
      <c r="J158" s="561">
        <v>59</v>
      </c>
      <c r="K158" s="708">
        <v>50</v>
      </c>
      <c r="L158" s="708">
        <v>74</v>
      </c>
      <c r="M158" s="702">
        <v>79</v>
      </c>
      <c r="N158" s="716">
        <f t="shared" si="5"/>
        <v>445</v>
      </c>
      <c r="O158" s="717">
        <f t="shared" si="6"/>
        <v>63.571428571428569</v>
      </c>
      <c r="P158" s="715">
        <f t="shared" si="13"/>
        <v>1.0590699224142035</v>
      </c>
    </row>
    <row r="159" spans="1:16">
      <c r="A159" s="611" t="s">
        <v>187</v>
      </c>
      <c r="B159" s="718"/>
      <c r="C159" s="708"/>
      <c r="D159" s="561"/>
      <c r="E159" s="561"/>
      <c r="F159" s="561"/>
      <c r="G159" s="709">
        <v>0</v>
      </c>
      <c r="H159" s="709">
        <v>0</v>
      </c>
      <c r="I159" s="709">
        <v>1</v>
      </c>
      <c r="J159" s="561">
        <v>0</v>
      </c>
      <c r="K159" s="708">
        <v>0</v>
      </c>
      <c r="L159" s="708">
        <v>0</v>
      </c>
      <c r="M159" s="702">
        <v>0</v>
      </c>
      <c r="N159" s="716">
        <f t="shared" si="5"/>
        <v>1</v>
      </c>
      <c r="O159" s="717">
        <f t="shared" si="6"/>
        <v>0.14285714285714285</v>
      </c>
      <c r="P159" s="715">
        <f t="shared" si="13"/>
        <v>2.3799324099195579E-3</v>
      </c>
    </row>
    <row r="160" spans="1:16">
      <c r="A160" s="611" t="s">
        <v>188</v>
      </c>
      <c r="B160" s="718"/>
      <c r="C160" s="708"/>
      <c r="D160" s="561"/>
      <c r="E160" s="561"/>
      <c r="F160" s="561"/>
      <c r="G160" s="709">
        <v>1</v>
      </c>
      <c r="H160" s="709">
        <v>1</v>
      </c>
      <c r="I160" s="709">
        <v>0</v>
      </c>
      <c r="J160" s="561">
        <v>0</v>
      </c>
      <c r="K160" s="708">
        <v>0</v>
      </c>
      <c r="L160" s="708">
        <v>1</v>
      </c>
      <c r="M160" s="702">
        <v>0</v>
      </c>
      <c r="N160" s="716">
        <f t="shared" si="5"/>
        <v>3</v>
      </c>
      <c r="O160" s="717">
        <f t="shared" si="6"/>
        <v>0.42857142857142855</v>
      </c>
      <c r="P160" s="715">
        <f t="shared" si="13"/>
        <v>7.1397972297586746E-3</v>
      </c>
    </row>
    <row r="161" spans="1:16" s="427" customFormat="1">
      <c r="A161" s="611" t="s">
        <v>189</v>
      </c>
      <c r="B161" s="718"/>
      <c r="C161" s="708"/>
      <c r="D161" s="561"/>
      <c r="E161" s="561"/>
      <c r="F161" s="561"/>
      <c r="G161" s="709">
        <v>0</v>
      </c>
      <c r="H161" s="709">
        <v>0</v>
      </c>
      <c r="I161" s="709">
        <v>0</v>
      </c>
      <c r="J161" s="561">
        <v>0</v>
      </c>
      <c r="K161" s="708">
        <v>0</v>
      </c>
      <c r="L161" s="708">
        <v>0</v>
      </c>
      <c r="M161" s="702">
        <v>1</v>
      </c>
      <c r="N161" s="716">
        <f t="shared" si="5"/>
        <v>1</v>
      </c>
      <c r="O161" s="717">
        <f t="shared" si="6"/>
        <v>0.14285714285714285</v>
      </c>
      <c r="P161" s="715">
        <f t="shared" si="13"/>
        <v>2.3799324099195579E-3</v>
      </c>
    </row>
    <row r="162" spans="1:16">
      <c r="A162" s="653" t="s">
        <v>190</v>
      </c>
      <c r="B162" s="651"/>
      <c r="C162" s="647"/>
      <c r="D162" s="646"/>
      <c r="E162" s="646"/>
      <c r="F162" s="646"/>
      <c r="G162" s="646">
        <v>31</v>
      </c>
      <c r="H162" s="646">
        <v>29</v>
      </c>
      <c r="I162" s="646">
        <v>35</v>
      </c>
      <c r="J162" s="646">
        <v>38</v>
      </c>
      <c r="K162" s="647">
        <v>31</v>
      </c>
      <c r="L162" s="647">
        <v>23</v>
      </c>
      <c r="M162" s="702">
        <v>19</v>
      </c>
      <c r="N162" s="604">
        <f t="shared" si="5"/>
        <v>206</v>
      </c>
      <c r="O162" s="605">
        <f t="shared" si="6"/>
        <v>29.428571428571427</v>
      </c>
      <c r="P162" s="428">
        <f t="shared" si="13"/>
        <v>0.49026607644342901</v>
      </c>
    </row>
    <row r="163" spans="1:16">
      <c r="A163" s="652" t="s">
        <v>191</v>
      </c>
      <c r="B163" s="718"/>
      <c r="C163" s="708"/>
      <c r="D163" s="561"/>
      <c r="E163" s="561"/>
      <c r="F163" s="561"/>
      <c r="G163" s="709">
        <v>0</v>
      </c>
      <c r="H163" s="709">
        <v>0</v>
      </c>
      <c r="I163" s="709">
        <v>0</v>
      </c>
      <c r="J163" s="561">
        <v>0</v>
      </c>
      <c r="K163" s="708">
        <v>0</v>
      </c>
      <c r="L163" s="708">
        <v>1</v>
      </c>
      <c r="M163" s="702">
        <v>0</v>
      </c>
      <c r="N163" s="716">
        <f t="shared" si="5"/>
        <v>1</v>
      </c>
      <c r="O163" s="717">
        <f t="shared" si="6"/>
        <v>0.14285714285714285</v>
      </c>
      <c r="P163" s="715">
        <f t="shared" si="13"/>
        <v>2.3799324099195579E-3</v>
      </c>
    </row>
    <row r="164" spans="1:16">
      <c r="A164" s="611" t="s">
        <v>192</v>
      </c>
      <c r="B164" s="718"/>
      <c r="C164" s="708"/>
      <c r="D164" s="561"/>
      <c r="E164" s="561"/>
      <c r="F164" s="561"/>
      <c r="G164" s="709">
        <v>15</v>
      </c>
      <c r="H164" s="709">
        <v>20</v>
      </c>
      <c r="I164" s="709">
        <v>18</v>
      </c>
      <c r="J164" s="561">
        <v>17</v>
      </c>
      <c r="K164" s="708">
        <v>12</v>
      </c>
      <c r="L164" s="708">
        <v>17</v>
      </c>
      <c r="M164" s="702">
        <v>28</v>
      </c>
      <c r="N164" s="716">
        <f t="shared" si="5"/>
        <v>127</v>
      </c>
      <c r="O164" s="717">
        <f t="shared" si="6"/>
        <v>18.142857142857142</v>
      </c>
      <c r="P164" s="715">
        <f t="shared" si="13"/>
        <v>0.3022514160597839</v>
      </c>
    </row>
    <row r="165" spans="1:16">
      <c r="A165" s="611" t="s">
        <v>193</v>
      </c>
      <c r="B165" s="718"/>
      <c r="C165" s="708"/>
      <c r="D165" s="561"/>
      <c r="E165" s="561"/>
      <c r="F165" s="561"/>
      <c r="G165" s="709">
        <v>37</v>
      </c>
      <c r="H165" s="709">
        <v>35</v>
      </c>
      <c r="I165" s="709">
        <v>39</v>
      </c>
      <c r="J165" s="561">
        <v>73</v>
      </c>
      <c r="K165" s="708">
        <v>153</v>
      </c>
      <c r="L165" s="708">
        <v>275</v>
      </c>
      <c r="M165" s="702">
        <v>219</v>
      </c>
      <c r="N165" s="716">
        <f t="shared" ref="N165:N231" si="14">SUM(B165:M165)</f>
        <v>831</v>
      </c>
      <c r="O165" s="717">
        <f t="shared" ref="O165:O231" si="15">AVERAGE(B165:M165)</f>
        <v>118.71428571428571</v>
      </c>
      <c r="P165" s="715">
        <f t="shared" si="13"/>
        <v>1.977723832643153</v>
      </c>
    </row>
    <row r="166" spans="1:16">
      <c r="A166" s="719" t="s">
        <v>194</v>
      </c>
      <c r="B166" s="718"/>
      <c r="C166" s="708"/>
      <c r="D166" s="561"/>
      <c r="E166" s="561"/>
      <c r="F166" s="561"/>
      <c r="G166" s="709">
        <v>5</v>
      </c>
      <c r="H166" s="709">
        <v>2</v>
      </c>
      <c r="I166" s="709">
        <v>2</v>
      </c>
      <c r="J166" s="561">
        <v>3</v>
      </c>
      <c r="K166" s="708">
        <v>4</v>
      </c>
      <c r="L166" s="708">
        <v>5</v>
      </c>
      <c r="M166" s="702">
        <v>4</v>
      </c>
      <c r="N166" s="716">
        <f t="shared" si="14"/>
        <v>25</v>
      </c>
      <c r="O166" s="717">
        <f t="shared" si="15"/>
        <v>3.5714285714285716</v>
      </c>
      <c r="P166" s="715">
        <f t="shared" si="13"/>
        <v>5.9498310247988961E-2</v>
      </c>
    </row>
    <row r="167" spans="1:16">
      <c r="A167" s="611" t="s">
        <v>195</v>
      </c>
      <c r="B167" s="718"/>
      <c r="C167" s="708"/>
      <c r="D167" s="561"/>
      <c r="E167" s="561"/>
      <c r="F167" s="561"/>
      <c r="G167" s="709">
        <v>1</v>
      </c>
      <c r="H167" s="709">
        <v>1</v>
      </c>
      <c r="I167" s="709">
        <v>2</v>
      </c>
      <c r="J167" s="561">
        <v>4</v>
      </c>
      <c r="K167" s="708">
        <v>1</v>
      </c>
      <c r="L167" s="708">
        <v>1</v>
      </c>
      <c r="M167" s="702">
        <v>1</v>
      </c>
      <c r="N167" s="716">
        <f t="shared" si="14"/>
        <v>11</v>
      </c>
      <c r="O167" s="717">
        <f t="shared" si="15"/>
        <v>1.5714285714285714</v>
      </c>
      <c r="P167" s="715">
        <f t="shared" si="13"/>
        <v>2.617925650911514E-2</v>
      </c>
    </row>
    <row r="168" spans="1:16">
      <c r="A168" t="s">
        <v>196</v>
      </c>
      <c r="B168" s="718"/>
      <c r="C168" s="708"/>
      <c r="D168" s="561"/>
      <c r="E168" s="561"/>
      <c r="F168" s="561"/>
      <c r="G168" s="709">
        <v>0</v>
      </c>
      <c r="H168" s="709">
        <v>1</v>
      </c>
      <c r="I168" s="709">
        <v>0</v>
      </c>
      <c r="J168" s="561">
        <v>0</v>
      </c>
      <c r="K168" s="708">
        <v>0</v>
      </c>
      <c r="L168" s="708">
        <v>0</v>
      </c>
      <c r="M168" s="702">
        <v>0</v>
      </c>
      <c r="N168" s="716">
        <f t="shared" si="14"/>
        <v>1</v>
      </c>
      <c r="O168" s="717">
        <f t="shared" si="15"/>
        <v>0.14285714285714285</v>
      </c>
      <c r="P168" s="715">
        <f t="shared" si="13"/>
        <v>2.3799324099195579E-3</v>
      </c>
    </row>
    <row r="169" spans="1:16">
      <c r="A169" s="611" t="s">
        <v>197</v>
      </c>
      <c r="B169" s="718"/>
      <c r="C169" s="708"/>
      <c r="D169" s="561"/>
      <c r="E169" s="561"/>
      <c r="F169" s="561"/>
      <c r="G169" s="709">
        <v>1</v>
      </c>
      <c r="H169" s="709">
        <v>1</v>
      </c>
      <c r="I169" s="709">
        <v>0</v>
      </c>
      <c r="J169" s="561">
        <v>0</v>
      </c>
      <c r="K169" s="708">
        <v>0</v>
      </c>
      <c r="L169" s="708">
        <v>0</v>
      </c>
      <c r="M169" s="702">
        <v>0</v>
      </c>
      <c r="N169" s="716">
        <f t="shared" si="14"/>
        <v>2</v>
      </c>
      <c r="O169" s="717">
        <f t="shared" si="15"/>
        <v>0.2857142857142857</v>
      </c>
      <c r="P169" s="715">
        <f t="shared" si="13"/>
        <v>4.7598648198391158E-3</v>
      </c>
    </row>
    <row r="170" spans="1:16">
      <c r="A170" s="611" t="s">
        <v>198</v>
      </c>
      <c r="B170" s="718"/>
      <c r="C170" s="708"/>
      <c r="D170" s="561"/>
      <c r="E170" s="561"/>
      <c r="F170" s="561"/>
      <c r="G170" s="709">
        <v>1</v>
      </c>
      <c r="H170" s="709">
        <v>0</v>
      </c>
      <c r="I170" s="709">
        <v>1</v>
      </c>
      <c r="J170" s="561">
        <v>2</v>
      </c>
      <c r="K170" s="708">
        <v>0</v>
      </c>
      <c r="L170" s="708">
        <v>2</v>
      </c>
      <c r="M170" s="702">
        <v>2</v>
      </c>
      <c r="N170" s="716">
        <f t="shared" si="14"/>
        <v>8</v>
      </c>
      <c r="O170" s="717">
        <f t="shared" si="15"/>
        <v>1.1428571428571428</v>
      </c>
      <c r="P170" s="715">
        <f t="shared" si="13"/>
        <v>1.9039459279356463E-2</v>
      </c>
    </row>
    <row r="171" spans="1:16">
      <c r="A171" s="611" t="s">
        <v>199</v>
      </c>
      <c r="B171" s="718"/>
      <c r="C171" s="708"/>
      <c r="D171" s="561"/>
      <c r="E171" s="561"/>
      <c r="F171" s="561"/>
      <c r="G171" s="709">
        <v>0</v>
      </c>
      <c r="H171" s="709">
        <v>0</v>
      </c>
      <c r="I171" s="709">
        <v>1</v>
      </c>
      <c r="J171" s="561">
        <v>0</v>
      </c>
      <c r="K171" s="708">
        <v>0</v>
      </c>
      <c r="L171" s="708">
        <v>0</v>
      </c>
      <c r="M171" s="702">
        <v>0</v>
      </c>
      <c r="N171" s="716">
        <f t="shared" si="14"/>
        <v>1</v>
      </c>
      <c r="O171" s="717">
        <f t="shared" si="15"/>
        <v>0.14285714285714285</v>
      </c>
      <c r="P171" s="715">
        <f t="shared" si="13"/>
        <v>2.3799324099195579E-3</v>
      </c>
    </row>
    <row r="172" spans="1:16">
      <c r="A172" s="611" t="s">
        <v>200</v>
      </c>
      <c r="B172" s="718"/>
      <c r="C172" s="708"/>
      <c r="D172" s="561"/>
      <c r="E172" s="561"/>
      <c r="F172" s="561"/>
      <c r="G172" s="709">
        <v>1</v>
      </c>
      <c r="H172" s="709">
        <v>0</v>
      </c>
      <c r="I172" s="709">
        <v>0</v>
      </c>
      <c r="J172" s="561">
        <v>2</v>
      </c>
      <c r="K172" s="708">
        <v>0</v>
      </c>
      <c r="L172" s="708">
        <v>0</v>
      </c>
      <c r="M172" s="702">
        <v>2</v>
      </c>
      <c r="N172" s="716">
        <f t="shared" si="14"/>
        <v>5</v>
      </c>
      <c r="O172" s="717">
        <f t="shared" si="15"/>
        <v>0.7142857142857143</v>
      </c>
      <c r="P172" s="715">
        <f t="shared" si="13"/>
        <v>1.1899662049597791E-2</v>
      </c>
    </row>
    <row r="173" spans="1:16">
      <c r="A173" s="611" t="s">
        <v>201</v>
      </c>
      <c r="B173" s="718"/>
      <c r="C173" s="708"/>
      <c r="D173" s="561"/>
      <c r="E173" s="561"/>
      <c r="F173" s="561"/>
      <c r="G173" s="709">
        <v>0</v>
      </c>
      <c r="H173" s="709">
        <v>0</v>
      </c>
      <c r="I173" s="709">
        <v>0</v>
      </c>
      <c r="J173" s="561">
        <v>0</v>
      </c>
      <c r="K173" s="708">
        <v>0</v>
      </c>
      <c r="L173" s="708">
        <v>0</v>
      </c>
      <c r="M173" s="702">
        <v>0</v>
      </c>
      <c r="N173" s="716">
        <f t="shared" si="14"/>
        <v>0</v>
      </c>
      <c r="O173" s="717">
        <f t="shared" si="15"/>
        <v>0</v>
      </c>
      <c r="P173" s="715">
        <f t="shared" si="13"/>
        <v>0</v>
      </c>
    </row>
    <row r="174" spans="1:16">
      <c r="A174" s="611" t="s">
        <v>202</v>
      </c>
      <c r="B174" s="718"/>
      <c r="C174" s="708"/>
      <c r="D174" s="561"/>
      <c r="E174" s="561"/>
      <c r="F174" s="561"/>
      <c r="G174" s="709">
        <v>523</v>
      </c>
      <c r="H174" s="709">
        <v>153</v>
      </c>
      <c r="I174" s="709">
        <v>149</v>
      </c>
      <c r="J174" s="561">
        <v>131</v>
      </c>
      <c r="K174" s="708">
        <v>143</v>
      </c>
      <c r="L174" s="708">
        <v>116</v>
      </c>
      <c r="M174" s="702">
        <v>113</v>
      </c>
      <c r="N174" s="716">
        <f t="shared" si="14"/>
        <v>1328</v>
      </c>
      <c r="O174" s="717">
        <f t="shared" si="15"/>
        <v>189.71428571428572</v>
      </c>
      <c r="P174" s="715">
        <f t="shared" si="13"/>
        <v>3.1605502403731736</v>
      </c>
    </row>
    <row r="175" spans="1:16">
      <c r="A175" s="611" t="s">
        <v>203</v>
      </c>
      <c r="B175" s="718"/>
      <c r="C175" s="708"/>
      <c r="D175" s="561"/>
      <c r="E175" s="561"/>
      <c r="F175" s="561"/>
      <c r="G175" s="709">
        <v>0</v>
      </c>
      <c r="H175" s="709">
        <v>0</v>
      </c>
      <c r="I175" s="709">
        <v>0</v>
      </c>
      <c r="J175" s="561">
        <v>0</v>
      </c>
      <c r="K175" s="708">
        <v>0</v>
      </c>
      <c r="L175" s="708">
        <v>0</v>
      </c>
      <c r="M175" s="702">
        <v>0</v>
      </c>
      <c r="N175" s="716">
        <f t="shared" si="14"/>
        <v>0</v>
      </c>
      <c r="O175" s="717">
        <f t="shared" si="15"/>
        <v>0</v>
      </c>
      <c r="P175" s="715">
        <f t="shared" si="13"/>
        <v>0</v>
      </c>
    </row>
    <row r="176" spans="1:16">
      <c r="A176" s="611" t="s">
        <v>204</v>
      </c>
      <c r="B176" s="718"/>
      <c r="C176" s="708"/>
      <c r="D176" s="561"/>
      <c r="E176" s="561"/>
      <c r="F176" s="561"/>
      <c r="G176" s="709">
        <v>90</v>
      </c>
      <c r="H176" s="709">
        <v>71</v>
      </c>
      <c r="I176" s="709">
        <v>74</v>
      </c>
      <c r="J176" s="561">
        <v>58</v>
      </c>
      <c r="K176" s="708">
        <v>82</v>
      </c>
      <c r="L176" s="708">
        <v>152</v>
      </c>
      <c r="M176" s="702">
        <v>92</v>
      </c>
      <c r="N176" s="716">
        <f t="shared" si="14"/>
        <v>619</v>
      </c>
      <c r="O176" s="717">
        <f t="shared" si="15"/>
        <v>88.428571428571431</v>
      </c>
      <c r="P176" s="715">
        <f t="shared" si="13"/>
        <v>1.4731781617402067</v>
      </c>
    </row>
    <row r="177" spans="1:16">
      <c r="A177" s="611" t="s">
        <v>205</v>
      </c>
      <c r="B177" s="718"/>
      <c r="C177" s="708"/>
      <c r="D177" s="561"/>
      <c r="E177" s="561"/>
      <c r="F177" s="561"/>
      <c r="G177" s="709">
        <v>34</v>
      </c>
      <c r="H177" s="709">
        <v>33</v>
      </c>
      <c r="I177" s="709">
        <v>20</v>
      </c>
      <c r="J177" s="561">
        <v>19</v>
      </c>
      <c r="K177" s="708">
        <v>18</v>
      </c>
      <c r="L177" s="708">
        <v>17</v>
      </c>
      <c r="M177" s="702">
        <v>16</v>
      </c>
      <c r="N177" s="716">
        <f t="shared" si="14"/>
        <v>157</v>
      </c>
      <c r="O177" s="717">
        <f t="shared" si="15"/>
        <v>22.428571428571427</v>
      </c>
      <c r="P177" s="715">
        <f t="shared" si="13"/>
        <v>0.37364938835737066</v>
      </c>
    </row>
    <row r="178" spans="1:16">
      <c r="A178" s="611" t="s">
        <v>206</v>
      </c>
      <c r="B178" s="718"/>
      <c r="C178" s="708"/>
      <c r="D178" s="561"/>
      <c r="E178" s="561"/>
      <c r="F178" s="561"/>
      <c r="G178" s="709">
        <v>1</v>
      </c>
      <c r="H178" s="709">
        <v>0</v>
      </c>
      <c r="I178" s="709">
        <v>1</v>
      </c>
      <c r="J178" s="561">
        <v>0</v>
      </c>
      <c r="K178" s="708">
        <v>0</v>
      </c>
      <c r="L178" s="708">
        <v>1</v>
      </c>
      <c r="M178" s="702">
        <v>1</v>
      </c>
      <c r="N178" s="716">
        <f t="shared" si="14"/>
        <v>4</v>
      </c>
      <c r="O178" s="717">
        <f t="shared" si="15"/>
        <v>0.5714285714285714</v>
      </c>
      <c r="P178" s="715">
        <f t="shared" si="13"/>
        <v>9.5197296396782316E-3</v>
      </c>
    </row>
    <row r="179" spans="1:16">
      <c r="A179" s="652" t="s">
        <v>207</v>
      </c>
      <c r="B179" s="718"/>
      <c r="C179" s="708"/>
      <c r="D179" s="561"/>
      <c r="E179" s="561"/>
      <c r="F179" s="561"/>
      <c r="G179" s="709">
        <v>0</v>
      </c>
      <c r="H179" s="709">
        <v>0</v>
      </c>
      <c r="I179" s="709">
        <v>1</v>
      </c>
      <c r="J179" s="561">
        <v>1</v>
      </c>
      <c r="K179" s="708">
        <v>0</v>
      </c>
      <c r="L179" s="708">
        <v>0</v>
      </c>
      <c r="M179" s="702">
        <v>0</v>
      </c>
      <c r="N179" s="716">
        <f t="shared" si="14"/>
        <v>2</v>
      </c>
      <c r="O179" s="717">
        <f t="shared" si="15"/>
        <v>0.2857142857142857</v>
      </c>
      <c r="P179" s="715">
        <f t="shared" si="13"/>
        <v>4.7598648198391158E-3</v>
      </c>
    </row>
    <row r="180" spans="1:16">
      <c r="A180" s="611" t="s">
        <v>208</v>
      </c>
      <c r="B180" s="718"/>
      <c r="C180" s="708"/>
      <c r="D180" s="561"/>
      <c r="E180" s="561"/>
      <c r="F180" s="561"/>
      <c r="G180" s="709">
        <v>0</v>
      </c>
      <c r="H180" s="709">
        <v>8</v>
      </c>
      <c r="I180" s="709">
        <v>3</v>
      </c>
      <c r="J180" s="561">
        <v>3</v>
      </c>
      <c r="K180" s="708">
        <v>6</v>
      </c>
      <c r="L180" s="708">
        <v>5</v>
      </c>
      <c r="M180" s="702">
        <v>3</v>
      </c>
      <c r="N180" s="716">
        <f t="shared" si="14"/>
        <v>28</v>
      </c>
      <c r="O180" s="717">
        <f t="shared" si="15"/>
        <v>4</v>
      </c>
      <c r="P180" s="715">
        <f t="shared" si="13"/>
        <v>6.6638107477747621E-2</v>
      </c>
    </row>
    <row r="181" spans="1:16">
      <c r="A181" s="611" t="s">
        <v>209</v>
      </c>
      <c r="B181" s="718"/>
      <c r="C181" s="708"/>
      <c r="D181" s="561"/>
      <c r="E181" s="561"/>
      <c r="F181" s="561"/>
      <c r="G181" s="709">
        <v>177</v>
      </c>
      <c r="H181" s="709">
        <v>189</v>
      </c>
      <c r="I181" s="709">
        <v>301</v>
      </c>
      <c r="J181" s="561">
        <v>307</v>
      </c>
      <c r="K181" s="708">
        <v>338</v>
      </c>
      <c r="L181" s="708">
        <v>321</v>
      </c>
      <c r="M181" s="702">
        <v>206</v>
      </c>
      <c r="N181" s="716">
        <f t="shared" si="14"/>
        <v>1839</v>
      </c>
      <c r="O181" s="717">
        <f t="shared" si="15"/>
        <v>262.71428571428572</v>
      </c>
      <c r="P181" s="715">
        <f t="shared" si="13"/>
        <v>4.3766957018420678</v>
      </c>
    </row>
    <row r="182" spans="1:16">
      <c r="A182" s="611" t="s">
        <v>210</v>
      </c>
      <c r="B182" s="718"/>
      <c r="C182" s="708"/>
      <c r="D182" s="561"/>
      <c r="E182" s="561"/>
      <c r="F182" s="561"/>
      <c r="G182" s="709">
        <v>31</v>
      </c>
      <c r="H182" s="709">
        <v>17</v>
      </c>
      <c r="I182" s="709">
        <v>26</v>
      </c>
      <c r="J182" s="561">
        <v>39</v>
      </c>
      <c r="K182" s="708">
        <v>28</v>
      </c>
      <c r="L182" s="708">
        <v>45</v>
      </c>
      <c r="M182" s="702">
        <v>24</v>
      </c>
      <c r="N182" s="716">
        <f t="shared" si="14"/>
        <v>210</v>
      </c>
      <c r="O182" s="717">
        <f t="shared" si="15"/>
        <v>30</v>
      </c>
      <c r="P182" s="715">
        <f t="shared" si="13"/>
        <v>0.4997858060831073</v>
      </c>
    </row>
    <row r="183" spans="1:16">
      <c r="A183" s="611" t="s">
        <v>211</v>
      </c>
      <c r="B183" s="718"/>
      <c r="C183" s="708"/>
      <c r="D183" s="561"/>
      <c r="E183" s="561"/>
      <c r="F183" s="561"/>
      <c r="G183" s="709">
        <v>1</v>
      </c>
      <c r="H183" s="709">
        <v>0</v>
      </c>
      <c r="I183" s="709">
        <v>0</v>
      </c>
      <c r="J183" s="561">
        <v>0</v>
      </c>
      <c r="K183" s="708">
        <v>0</v>
      </c>
      <c r="L183" s="708">
        <v>0</v>
      </c>
      <c r="M183" s="702">
        <v>0</v>
      </c>
      <c r="N183" s="716">
        <f t="shared" si="14"/>
        <v>1</v>
      </c>
      <c r="O183" s="717">
        <f t="shared" si="15"/>
        <v>0.14285714285714285</v>
      </c>
      <c r="P183" s="715">
        <f t="shared" si="13"/>
        <v>2.3799324099195579E-3</v>
      </c>
    </row>
    <row r="184" spans="1:16">
      <c r="A184" s="611" t="s">
        <v>212</v>
      </c>
      <c r="B184" s="718"/>
      <c r="C184" s="708"/>
      <c r="D184" s="561"/>
      <c r="E184" s="561"/>
      <c r="F184" s="561"/>
      <c r="G184" s="709">
        <v>2</v>
      </c>
      <c r="H184" s="709">
        <v>1</v>
      </c>
      <c r="I184" s="709">
        <v>1</v>
      </c>
      <c r="J184" s="561">
        <v>5</v>
      </c>
      <c r="K184" s="708">
        <v>2</v>
      </c>
      <c r="L184" s="708">
        <v>0</v>
      </c>
      <c r="M184" s="702">
        <v>3</v>
      </c>
      <c r="N184" s="716">
        <f t="shared" si="14"/>
        <v>14</v>
      </c>
      <c r="O184" s="717">
        <f t="shared" si="15"/>
        <v>2</v>
      </c>
      <c r="P184" s="715">
        <f t="shared" si="13"/>
        <v>3.3319053738873811E-2</v>
      </c>
    </row>
    <row r="185" spans="1:16">
      <c r="A185" s="652" t="s">
        <v>213</v>
      </c>
      <c r="B185" s="718"/>
      <c r="C185" s="708"/>
      <c r="D185" s="561"/>
      <c r="E185" s="561"/>
      <c r="F185" s="561"/>
      <c r="G185" s="709">
        <v>241</v>
      </c>
      <c r="H185" s="709">
        <v>257</v>
      </c>
      <c r="I185" s="709">
        <v>350</v>
      </c>
      <c r="J185" s="561">
        <v>590</v>
      </c>
      <c r="K185" s="708">
        <v>320</v>
      </c>
      <c r="L185" s="708">
        <v>535</v>
      </c>
      <c r="M185" s="702">
        <v>248</v>
      </c>
      <c r="N185" s="716">
        <f t="shared" si="14"/>
        <v>2541</v>
      </c>
      <c r="O185" s="717">
        <f t="shared" si="15"/>
        <v>363</v>
      </c>
      <c r="P185" s="715">
        <f t="shared" si="13"/>
        <v>6.0474082536055977</v>
      </c>
    </row>
    <row r="186" spans="1:16">
      <c r="A186" s="611" t="s">
        <v>214</v>
      </c>
      <c r="B186" s="718"/>
      <c r="C186" s="708"/>
      <c r="D186" s="561"/>
      <c r="E186" s="561"/>
      <c r="F186" s="561"/>
      <c r="G186" s="709">
        <v>34</v>
      </c>
      <c r="H186" s="709">
        <v>31</v>
      </c>
      <c r="I186" s="709">
        <v>18</v>
      </c>
      <c r="J186" s="561">
        <v>47</v>
      </c>
      <c r="K186" s="708">
        <v>60</v>
      </c>
      <c r="L186" s="708">
        <v>50</v>
      </c>
      <c r="M186" s="702">
        <v>74</v>
      </c>
      <c r="N186" s="716">
        <f t="shared" si="14"/>
        <v>314</v>
      </c>
      <c r="O186" s="717">
        <f t="shared" si="15"/>
        <v>44.857142857142854</v>
      </c>
      <c r="P186" s="715">
        <f t="shared" si="13"/>
        <v>0.74729877671474132</v>
      </c>
    </row>
    <row r="187" spans="1:16">
      <c r="A187" s="611" t="s">
        <v>215</v>
      </c>
      <c r="B187" s="718"/>
      <c r="C187" s="708"/>
      <c r="D187" s="561"/>
      <c r="E187" s="561"/>
      <c r="F187" s="561"/>
      <c r="G187" s="709">
        <v>6</v>
      </c>
      <c r="H187" s="709">
        <v>4</v>
      </c>
      <c r="I187" s="709">
        <v>2</v>
      </c>
      <c r="J187" s="561">
        <v>6</v>
      </c>
      <c r="K187" s="708">
        <v>6</v>
      </c>
      <c r="L187" s="708">
        <v>5</v>
      </c>
      <c r="M187" s="702">
        <v>13</v>
      </c>
      <c r="N187" s="716">
        <f t="shared" si="14"/>
        <v>42</v>
      </c>
      <c r="O187" s="717">
        <f t="shared" si="15"/>
        <v>6</v>
      </c>
      <c r="P187" s="715">
        <f t="shared" si="13"/>
        <v>9.9957161216621446E-2</v>
      </c>
    </row>
    <row r="188" spans="1:16">
      <c r="A188" s="611" t="s">
        <v>216</v>
      </c>
      <c r="B188" s="718"/>
      <c r="C188" s="708"/>
      <c r="D188" s="561"/>
      <c r="E188" s="561"/>
      <c r="F188" s="561"/>
      <c r="G188" s="709">
        <v>20</v>
      </c>
      <c r="H188" s="709">
        <v>14</v>
      </c>
      <c r="I188" s="709">
        <v>11</v>
      </c>
      <c r="J188" s="561">
        <v>18</v>
      </c>
      <c r="K188" s="708">
        <v>18</v>
      </c>
      <c r="L188" s="708">
        <v>30</v>
      </c>
      <c r="M188" s="702">
        <v>22</v>
      </c>
      <c r="N188" s="716">
        <f t="shared" si="14"/>
        <v>133</v>
      </c>
      <c r="O188" s="717">
        <f t="shared" si="15"/>
        <v>19</v>
      </c>
      <c r="P188" s="715">
        <f t="shared" si="13"/>
        <v>0.31653101051930127</v>
      </c>
    </row>
    <row r="189" spans="1:16">
      <c r="A189" s="611" t="s">
        <v>217</v>
      </c>
      <c r="B189" s="718"/>
      <c r="C189" s="708"/>
      <c r="D189" s="561"/>
      <c r="E189" s="561"/>
      <c r="F189" s="561"/>
      <c r="G189" s="709">
        <v>0</v>
      </c>
      <c r="H189" s="709">
        <v>0</v>
      </c>
      <c r="I189" s="709">
        <v>1</v>
      </c>
      <c r="J189" s="561">
        <v>2</v>
      </c>
      <c r="K189" s="708">
        <v>0</v>
      </c>
      <c r="L189" s="708">
        <v>1</v>
      </c>
      <c r="M189" s="702">
        <v>0</v>
      </c>
      <c r="N189" s="716">
        <f t="shared" si="14"/>
        <v>4</v>
      </c>
      <c r="O189" s="717">
        <f t="shared" si="15"/>
        <v>0.5714285714285714</v>
      </c>
      <c r="P189" s="715">
        <f t="shared" si="13"/>
        <v>9.5197296396782316E-3</v>
      </c>
    </row>
    <row r="190" spans="1:16">
      <c r="A190" s="611" t="s">
        <v>218</v>
      </c>
      <c r="B190" s="718"/>
      <c r="C190" s="708"/>
      <c r="D190" s="561"/>
      <c r="E190" s="561"/>
      <c r="F190" s="561"/>
      <c r="G190" s="709">
        <v>0</v>
      </c>
      <c r="H190" s="709">
        <v>0</v>
      </c>
      <c r="I190" s="709">
        <v>0</v>
      </c>
      <c r="J190" s="561">
        <v>0</v>
      </c>
      <c r="K190" s="708">
        <v>0</v>
      </c>
      <c r="L190" s="708">
        <v>0</v>
      </c>
      <c r="M190" s="702">
        <v>0</v>
      </c>
      <c r="N190" s="716">
        <f t="shared" si="14"/>
        <v>0</v>
      </c>
      <c r="O190" s="717">
        <f t="shared" si="15"/>
        <v>0</v>
      </c>
      <c r="P190" s="715">
        <f t="shared" si="13"/>
        <v>0</v>
      </c>
    </row>
    <row r="191" spans="1:16">
      <c r="A191" s="611" t="s">
        <v>219</v>
      </c>
      <c r="B191" s="718"/>
      <c r="C191" s="708"/>
      <c r="D191" s="561"/>
      <c r="E191" s="561"/>
      <c r="F191" s="561"/>
      <c r="G191" s="709">
        <v>0</v>
      </c>
      <c r="H191" s="709">
        <v>0</v>
      </c>
      <c r="I191" s="709">
        <v>2</v>
      </c>
      <c r="J191" s="561">
        <v>1</v>
      </c>
      <c r="K191" s="708">
        <v>0</v>
      </c>
      <c r="L191" s="708">
        <v>1</v>
      </c>
      <c r="M191" s="702">
        <v>3</v>
      </c>
      <c r="N191" s="716">
        <f t="shared" si="14"/>
        <v>7</v>
      </c>
      <c r="O191" s="717">
        <f t="shared" si="15"/>
        <v>1</v>
      </c>
      <c r="P191" s="715">
        <f t="shared" si="13"/>
        <v>1.6659526869436905E-2</v>
      </c>
    </row>
    <row r="192" spans="1:16">
      <c r="A192" s="611" t="s">
        <v>220</v>
      </c>
      <c r="B192" s="718"/>
      <c r="C192" s="708"/>
      <c r="D192" s="561"/>
      <c r="E192" s="561"/>
      <c r="F192" s="561"/>
      <c r="G192" s="709">
        <v>2</v>
      </c>
      <c r="H192" s="709">
        <v>1</v>
      </c>
      <c r="I192" s="709">
        <v>0</v>
      </c>
      <c r="J192" s="561">
        <v>1</v>
      </c>
      <c r="K192" s="708">
        <v>1</v>
      </c>
      <c r="L192" s="708">
        <v>0</v>
      </c>
      <c r="M192" s="702">
        <v>1</v>
      </c>
      <c r="N192" s="716">
        <f t="shared" si="14"/>
        <v>6</v>
      </c>
      <c r="O192" s="717">
        <f t="shared" si="15"/>
        <v>0.8571428571428571</v>
      </c>
      <c r="P192" s="715">
        <f t="shared" si="13"/>
        <v>1.4279594459517349E-2</v>
      </c>
    </row>
    <row r="193" spans="1:16">
      <c r="A193" s="652" t="s">
        <v>221</v>
      </c>
      <c r="B193" s="718"/>
      <c r="C193" s="708"/>
      <c r="D193" s="561"/>
      <c r="E193" s="561"/>
      <c r="F193" s="561"/>
      <c r="G193" s="709">
        <v>16</v>
      </c>
      <c r="H193" s="709">
        <v>14</v>
      </c>
      <c r="I193" s="709">
        <v>10</v>
      </c>
      <c r="J193" s="561">
        <v>14</v>
      </c>
      <c r="K193" s="708">
        <v>15</v>
      </c>
      <c r="L193" s="708">
        <v>10</v>
      </c>
      <c r="M193" s="702">
        <v>16</v>
      </c>
      <c r="N193" s="716">
        <f t="shared" si="14"/>
        <v>95</v>
      </c>
      <c r="O193" s="717">
        <f t="shared" si="15"/>
        <v>13.571428571428571</v>
      </c>
      <c r="P193" s="715">
        <f t="shared" si="13"/>
        <v>0.22609357894235801</v>
      </c>
    </row>
    <row r="194" spans="1:16">
      <c r="A194" s="652" t="s">
        <v>222</v>
      </c>
      <c r="B194" s="718"/>
      <c r="C194" s="708"/>
      <c r="D194" s="561"/>
      <c r="E194" s="561"/>
      <c r="F194" s="561"/>
      <c r="G194" s="709">
        <v>0</v>
      </c>
      <c r="H194" s="709">
        <v>0</v>
      </c>
      <c r="I194" s="709">
        <v>0</v>
      </c>
      <c r="J194" s="561">
        <v>0</v>
      </c>
      <c r="K194" s="708">
        <v>0</v>
      </c>
      <c r="L194" s="708">
        <v>0</v>
      </c>
      <c r="M194" s="702">
        <v>0</v>
      </c>
      <c r="N194" s="716">
        <f t="shared" si="14"/>
        <v>0</v>
      </c>
      <c r="O194" s="717">
        <f t="shared" si="15"/>
        <v>0</v>
      </c>
      <c r="P194" s="715">
        <f t="shared" si="13"/>
        <v>0</v>
      </c>
    </row>
    <row r="195" spans="1:16">
      <c r="A195" s="652" t="s">
        <v>223</v>
      </c>
      <c r="B195" s="718"/>
      <c r="C195" s="708"/>
      <c r="D195" s="561"/>
      <c r="E195" s="561"/>
      <c r="F195" s="561"/>
      <c r="G195" s="709">
        <v>22</v>
      </c>
      <c r="H195" s="709">
        <v>10</v>
      </c>
      <c r="I195" s="709">
        <v>13</v>
      </c>
      <c r="J195" s="561">
        <v>9</v>
      </c>
      <c r="K195" s="708">
        <v>13</v>
      </c>
      <c r="L195" s="708">
        <v>12</v>
      </c>
      <c r="M195" s="702">
        <v>10</v>
      </c>
      <c r="N195" s="716">
        <f t="shared" si="14"/>
        <v>89</v>
      </c>
      <c r="O195" s="717">
        <f t="shared" si="15"/>
        <v>12.714285714285714</v>
      </c>
      <c r="P195" s="715">
        <f t="shared" si="13"/>
        <v>0.21181398448284067</v>
      </c>
    </row>
    <row r="196" spans="1:16">
      <c r="A196" s="611" t="s">
        <v>224</v>
      </c>
      <c r="B196" s="718"/>
      <c r="C196" s="708"/>
      <c r="D196" s="561"/>
      <c r="E196" s="561"/>
      <c r="F196" s="561"/>
      <c r="G196" s="709">
        <v>180</v>
      </c>
      <c r="H196" s="709">
        <v>192</v>
      </c>
      <c r="I196" s="709">
        <v>174</v>
      </c>
      <c r="J196" s="561">
        <v>184</v>
      </c>
      <c r="K196" s="708">
        <v>192</v>
      </c>
      <c r="L196" s="708">
        <v>189</v>
      </c>
      <c r="M196" s="702">
        <v>174</v>
      </c>
      <c r="N196" s="716">
        <f t="shared" si="14"/>
        <v>1285</v>
      </c>
      <c r="O196" s="717">
        <f t="shared" si="15"/>
        <v>183.57142857142858</v>
      </c>
      <c r="P196" s="715">
        <f t="shared" si="13"/>
        <v>3.0582131467466325</v>
      </c>
    </row>
    <row r="197" spans="1:16">
      <c r="A197" s="611" t="s">
        <v>225</v>
      </c>
      <c r="B197" s="718"/>
      <c r="C197" s="708"/>
      <c r="D197" s="561"/>
      <c r="E197" s="561"/>
      <c r="F197" s="561"/>
      <c r="G197" s="709">
        <v>121</v>
      </c>
      <c r="H197" s="709">
        <v>96</v>
      </c>
      <c r="I197" s="709">
        <v>176</v>
      </c>
      <c r="J197" s="561">
        <v>166</v>
      </c>
      <c r="K197" s="708">
        <v>290</v>
      </c>
      <c r="L197" s="708">
        <v>268</v>
      </c>
      <c r="M197" s="702">
        <v>260</v>
      </c>
      <c r="N197" s="716">
        <f t="shared" si="14"/>
        <v>1377</v>
      </c>
      <c r="O197" s="717">
        <f t="shared" si="15"/>
        <v>196.71428571428572</v>
      </c>
      <c r="P197" s="715">
        <f t="shared" si="13"/>
        <v>3.277166928459232</v>
      </c>
    </row>
    <row r="198" spans="1:16">
      <c r="A198" s="611" t="s">
        <v>226</v>
      </c>
      <c r="B198" s="718"/>
      <c r="C198" s="708"/>
      <c r="D198" s="561"/>
      <c r="E198" s="561"/>
      <c r="F198" s="561"/>
      <c r="G198" s="709">
        <v>26</v>
      </c>
      <c r="H198" s="709">
        <v>19</v>
      </c>
      <c r="I198" s="709">
        <v>37</v>
      </c>
      <c r="J198" s="561">
        <v>16</v>
      </c>
      <c r="K198" s="708">
        <v>35</v>
      </c>
      <c r="L198" s="708">
        <v>24</v>
      </c>
      <c r="M198" s="702">
        <v>36</v>
      </c>
      <c r="N198" s="716">
        <f t="shared" si="14"/>
        <v>193</v>
      </c>
      <c r="O198" s="717">
        <f t="shared" si="15"/>
        <v>27.571428571428573</v>
      </c>
      <c r="P198" s="715">
        <f t="shared" si="13"/>
        <v>0.45932695511447474</v>
      </c>
    </row>
    <row r="199" spans="1:16" s="68" customFormat="1">
      <c r="A199" s="652" t="s">
        <v>227</v>
      </c>
      <c r="B199" s="707"/>
      <c r="C199" s="708"/>
      <c r="D199" s="709"/>
      <c r="E199" s="709"/>
      <c r="F199" s="709"/>
      <c r="G199" s="709">
        <v>9</v>
      </c>
      <c r="H199" s="709">
        <v>2</v>
      </c>
      <c r="I199" s="709">
        <v>14</v>
      </c>
      <c r="J199" s="709">
        <v>16</v>
      </c>
      <c r="K199" s="708">
        <v>20</v>
      </c>
      <c r="L199" s="708">
        <v>11</v>
      </c>
      <c r="M199" s="702">
        <v>12</v>
      </c>
      <c r="N199" s="716">
        <f t="shared" si="14"/>
        <v>84</v>
      </c>
      <c r="O199" s="717">
        <f t="shared" si="15"/>
        <v>12</v>
      </c>
      <c r="P199" s="715">
        <f t="shared" si="13"/>
        <v>0.19991432243324289</v>
      </c>
    </row>
    <row r="200" spans="1:16" s="68" customFormat="1">
      <c r="A200" s="652" t="s">
        <v>228</v>
      </c>
      <c r="B200" s="707"/>
      <c r="C200" s="708"/>
      <c r="D200" s="709"/>
      <c r="E200" s="709"/>
      <c r="F200" s="709"/>
      <c r="G200" s="709">
        <v>21</v>
      </c>
      <c r="H200" s="709">
        <v>14</v>
      </c>
      <c r="I200" s="709">
        <v>19</v>
      </c>
      <c r="J200" s="709">
        <v>26</v>
      </c>
      <c r="K200" s="708">
        <v>20</v>
      </c>
      <c r="L200" s="708">
        <v>24</v>
      </c>
      <c r="M200" s="702">
        <v>28</v>
      </c>
      <c r="N200" s="716">
        <f t="shared" si="14"/>
        <v>152</v>
      </c>
      <c r="O200" s="717">
        <f t="shared" si="15"/>
        <v>21.714285714285715</v>
      </c>
      <c r="P200" s="715">
        <f t="shared" si="13"/>
        <v>0.36174972630777286</v>
      </c>
    </row>
    <row r="201" spans="1:16">
      <c r="A201" s="652" t="s">
        <v>229</v>
      </c>
      <c r="B201" s="707"/>
      <c r="C201" s="708"/>
      <c r="D201" s="709"/>
      <c r="E201" s="709"/>
      <c r="F201" s="709"/>
      <c r="G201" s="709">
        <v>1</v>
      </c>
      <c r="H201" s="709">
        <v>1</v>
      </c>
      <c r="I201" s="709">
        <v>13</v>
      </c>
      <c r="J201" s="709">
        <v>20</v>
      </c>
      <c r="K201" s="708">
        <v>10</v>
      </c>
      <c r="L201" s="708">
        <v>10</v>
      </c>
      <c r="M201" s="702">
        <v>1</v>
      </c>
      <c r="N201" s="716">
        <f t="shared" si="14"/>
        <v>56</v>
      </c>
      <c r="O201" s="717">
        <f t="shared" si="15"/>
        <v>8</v>
      </c>
      <c r="P201" s="715">
        <f t="shared" si="13"/>
        <v>0.13327621495549524</v>
      </c>
    </row>
    <row r="202" spans="1:16">
      <c r="A202" s="611" t="s">
        <v>230</v>
      </c>
      <c r="B202" s="718"/>
      <c r="C202" s="708"/>
      <c r="D202" s="561"/>
      <c r="E202" s="561"/>
      <c r="F202" s="561"/>
      <c r="G202" s="709">
        <v>244</v>
      </c>
      <c r="H202" s="709">
        <v>183</v>
      </c>
      <c r="I202" s="709">
        <v>252</v>
      </c>
      <c r="J202" s="561">
        <v>242</v>
      </c>
      <c r="K202" s="708">
        <v>237</v>
      </c>
      <c r="L202" s="708">
        <v>229</v>
      </c>
      <c r="M202" s="702">
        <v>210</v>
      </c>
      <c r="N202" s="716">
        <f t="shared" si="14"/>
        <v>1597</v>
      </c>
      <c r="O202" s="717">
        <f t="shared" si="15"/>
        <v>228.14285714285714</v>
      </c>
      <c r="P202" s="715">
        <f t="shared" si="13"/>
        <v>3.8007520586415344</v>
      </c>
    </row>
    <row r="203" spans="1:16">
      <c r="A203" s="611" t="s">
        <v>231</v>
      </c>
      <c r="B203" s="718"/>
      <c r="C203" s="708"/>
      <c r="D203" s="561"/>
      <c r="E203" s="561"/>
      <c r="F203" s="561"/>
      <c r="G203" s="709">
        <v>2</v>
      </c>
      <c r="H203" s="709">
        <v>0</v>
      </c>
      <c r="I203" s="709">
        <v>0</v>
      </c>
      <c r="J203" s="561">
        <v>0</v>
      </c>
      <c r="K203" s="708">
        <v>0</v>
      </c>
      <c r="L203" s="708">
        <v>0</v>
      </c>
      <c r="M203" s="702">
        <v>0</v>
      </c>
      <c r="N203" s="716">
        <f t="shared" si="14"/>
        <v>2</v>
      </c>
      <c r="O203" s="717">
        <f t="shared" si="15"/>
        <v>0.2857142857142857</v>
      </c>
      <c r="P203" s="715">
        <f t="shared" si="13"/>
        <v>4.7598648198391158E-3</v>
      </c>
    </row>
    <row r="204" spans="1:16">
      <c r="A204" s="611" t="s">
        <v>232</v>
      </c>
      <c r="B204" s="718"/>
      <c r="C204" s="708"/>
      <c r="D204" s="561"/>
      <c r="E204" s="561"/>
      <c r="F204" s="561"/>
      <c r="G204" s="709">
        <v>21</v>
      </c>
      <c r="H204" s="709">
        <v>13</v>
      </c>
      <c r="I204" s="709">
        <v>18</v>
      </c>
      <c r="J204" s="561">
        <v>20</v>
      </c>
      <c r="K204" s="708">
        <v>19</v>
      </c>
      <c r="L204" s="708">
        <v>16</v>
      </c>
      <c r="M204" s="702">
        <v>20</v>
      </c>
      <c r="N204" s="716">
        <f t="shared" si="14"/>
        <v>127</v>
      </c>
      <c r="O204" s="717">
        <f t="shared" si="15"/>
        <v>18.142857142857142</v>
      </c>
      <c r="P204" s="715">
        <f t="shared" si="13"/>
        <v>0.3022514160597839</v>
      </c>
    </row>
    <row r="205" spans="1:16">
      <c r="A205" s="611" t="s">
        <v>233</v>
      </c>
      <c r="B205" s="718"/>
      <c r="C205" s="708"/>
      <c r="D205" s="561"/>
      <c r="E205" s="561"/>
      <c r="F205" s="561"/>
      <c r="G205" s="709">
        <v>0</v>
      </c>
      <c r="H205" s="709">
        <v>0</v>
      </c>
      <c r="I205" s="709">
        <v>0</v>
      </c>
      <c r="J205" s="561">
        <v>0</v>
      </c>
      <c r="K205" s="708">
        <v>0</v>
      </c>
      <c r="L205" s="708">
        <v>0</v>
      </c>
      <c r="M205" s="702">
        <v>0</v>
      </c>
      <c r="N205" s="716">
        <f t="shared" si="14"/>
        <v>0</v>
      </c>
      <c r="O205" s="717">
        <f t="shared" si="15"/>
        <v>0</v>
      </c>
      <c r="P205" s="715">
        <f t="shared" si="13"/>
        <v>0</v>
      </c>
    </row>
    <row r="206" spans="1:16">
      <c r="A206" s="611" t="s">
        <v>234</v>
      </c>
      <c r="B206" s="718"/>
      <c r="C206" s="708"/>
      <c r="D206" s="561"/>
      <c r="E206" s="561"/>
      <c r="F206" s="561"/>
      <c r="G206" s="709">
        <v>0</v>
      </c>
      <c r="H206" s="709">
        <v>0</v>
      </c>
      <c r="I206" s="709">
        <v>1</v>
      </c>
      <c r="J206" s="561">
        <v>0</v>
      </c>
      <c r="K206" s="708">
        <v>1</v>
      </c>
      <c r="L206" s="708">
        <v>0</v>
      </c>
      <c r="M206" s="702">
        <v>0</v>
      </c>
      <c r="N206" s="716">
        <f t="shared" si="14"/>
        <v>2</v>
      </c>
      <c r="O206" s="717">
        <f t="shared" si="15"/>
        <v>0.2857142857142857</v>
      </c>
      <c r="P206" s="715">
        <f t="shared" si="13"/>
        <v>4.7598648198391158E-3</v>
      </c>
    </row>
    <row r="207" spans="1:16">
      <c r="A207" s="611" t="s">
        <v>235</v>
      </c>
      <c r="B207" s="718"/>
      <c r="C207" s="708"/>
      <c r="D207" s="561"/>
      <c r="E207" s="561"/>
      <c r="F207" s="561"/>
      <c r="G207" s="709">
        <v>14</v>
      </c>
      <c r="H207" s="709">
        <v>10</v>
      </c>
      <c r="I207" s="709">
        <v>9</v>
      </c>
      <c r="J207" s="561">
        <v>12</v>
      </c>
      <c r="K207" s="708">
        <v>18</v>
      </c>
      <c r="L207" s="708">
        <v>10</v>
      </c>
      <c r="M207" s="702">
        <v>4</v>
      </c>
      <c r="N207" s="716">
        <f t="shared" si="14"/>
        <v>77</v>
      </c>
      <c r="O207" s="717">
        <f t="shared" si="15"/>
        <v>11</v>
      </c>
      <c r="P207" s="715">
        <f t="shared" si="13"/>
        <v>0.183254795563806</v>
      </c>
    </row>
    <row r="208" spans="1:16">
      <c r="A208" s="652" t="s">
        <v>236</v>
      </c>
      <c r="B208" s="718"/>
      <c r="C208" s="708"/>
      <c r="D208" s="561"/>
      <c r="E208" s="561"/>
      <c r="F208" s="561"/>
      <c r="G208" s="709">
        <v>349</v>
      </c>
      <c r="H208" s="709">
        <v>299</v>
      </c>
      <c r="I208" s="709">
        <v>364</v>
      </c>
      <c r="J208" s="561">
        <v>314</v>
      </c>
      <c r="K208" s="708">
        <v>320</v>
      </c>
      <c r="L208" s="708">
        <v>258</v>
      </c>
      <c r="M208" s="702">
        <v>233</v>
      </c>
      <c r="N208" s="716">
        <f t="shared" si="14"/>
        <v>2137</v>
      </c>
      <c r="O208" s="717">
        <f t="shared" si="15"/>
        <v>305.28571428571428</v>
      </c>
      <c r="P208" s="715">
        <f t="shared" si="13"/>
        <v>5.0859155599980967</v>
      </c>
    </row>
    <row r="209" spans="1:16">
      <c r="A209" s="611" t="s">
        <v>237</v>
      </c>
      <c r="B209" s="718"/>
      <c r="C209" s="708"/>
      <c r="D209" s="561"/>
      <c r="E209" s="561"/>
      <c r="F209" s="561"/>
      <c r="G209" s="709">
        <v>0</v>
      </c>
      <c r="H209" s="709">
        <v>0</v>
      </c>
      <c r="I209" s="709">
        <v>0</v>
      </c>
      <c r="J209" s="561">
        <v>0</v>
      </c>
      <c r="K209" s="708">
        <v>0</v>
      </c>
      <c r="L209" s="708">
        <v>0</v>
      </c>
      <c r="M209" s="702">
        <v>0</v>
      </c>
      <c r="N209" s="716">
        <f t="shared" si="14"/>
        <v>0</v>
      </c>
      <c r="O209" s="717">
        <f t="shared" si="15"/>
        <v>0</v>
      </c>
      <c r="P209" s="715">
        <f t="shared" ref="P209:P255" si="16">(N209/$N$255)*100</f>
        <v>0</v>
      </c>
    </row>
    <row r="210" spans="1:16">
      <c r="A210" s="611" t="s">
        <v>238</v>
      </c>
      <c r="B210" s="718"/>
      <c r="C210" s="708"/>
      <c r="D210" s="561"/>
      <c r="E210" s="561"/>
      <c r="F210" s="561"/>
      <c r="G210" s="709">
        <v>0</v>
      </c>
      <c r="H210" s="709">
        <v>0</v>
      </c>
      <c r="I210" s="709">
        <v>0</v>
      </c>
      <c r="J210" s="561">
        <v>0</v>
      </c>
      <c r="K210" s="708">
        <v>0</v>
      </c>
      <c r="L210" s="708">
        <v>0</v>
      </c>
      <c r="M210" s="702">
        <v>0</v>
      </c>
      <c r="N210" s="716">
        <f t="shared" si="14"/>
        <v>0</v>
      </c>
      <c r="O210" s="717">
        <f t="shared" si="15"/>
        <v>0</v>
      </c>
      <c r="P210" s="715">
        <f t="shared" si="16"/>
        <v>0</v>
      </c>
    </row>
    <row r="211" spans="1:16">
      <c r="A211" s="611" t="s">
        <v>239</v>
      </c>
      <c r="B211" s="718"/>
      <c r="C211" s="708"/>
      <c r="D211" s="561"/>
      <c r="E211" s="561"/>
      <c r="F211" s="561"/>
      <c r="G211" s="709">
        <v>7</v>
      </c>
      <c r="H211" s="709">
        <v>6</v>
      </c>
      <c r="I211" s="709">
        <v>3</v>
      </c>
      <c r="J211" s="561">
        <v>5</v>
      </c>
      <c r="K211" s="708">
        <v>5</v>
      </c>
      <c r="L211" s="708">
        <v>9</v>
      </c>
      <c r="M211" s="702">
        <v>13</v>
      </c>
      <c r="N211" s="716">
        <f t="shared" si="14"/>
        <v>48</v>
      </c>
      <c r="O211" s="717">
        <f t="shared" si="15"/>
        <v>6.8571428571428568</v>
      </c>
      <c r="P211" s="715">
        <f t="shared" si="16"/>
        <v>0.11423675567613879</v>
      </c>
    </row>
    <row r="212" spans="1:16">
      <c r="A212" s="652" t="s">
        <v>240</v>
      </c>
      <c r="B212" s="718"/>
      <c r="C212" s="708"/>
      <c r="D212" s="561"/>
      <c r="E212" s="561"/>
      <c r="F212" s="561"/>
      <c r="G212" s="709">
        <v>2</v>
      </c>
      <c r="H212" s="709">
        <v>2</v>
      </c>
      <c r="I212" s="709">
        <v>2</v>
      </c>
      <c r="J212" s="561">
        <v>1</v>
      </c>
      <c r="K212" s="708">
        <v>4</v>
      </c>
      <c r="L212" s="708">
        <v>0</v>
      </c>
      <c r="M212" s="702">
        <v>4</v>
      </c>
      <c r="N212" s="716">
        <f t="shared" si="14"/>
        <v>15</v>
      </c>
      <c r="O212" s="717">
        <f t="shared" si="15"/>
        <v>2.1428571428571428</v>
      </c>
      <c r="P212" s="715">
        <f t="shared" si="16"/>
        <v>3.5698986148793369E-2</v>
      </c>
    </row>
    <row r="213" spans="1:16">
      <c r="A213" s="611" t="s">
        <v>241</v>
      </c>
      <c r="B213" s="718"/>
      <c r="C213" s="708"/>
      <c r="D213" s="561"/>
      <c r="E213" s="561"/>
      <c r="F213" s="561"/>
      <c r="G213" s="709">
        <v>16</v>
      </c>
      <c r="H213" s="709">
        <v>15</v>
      </c>
      <c r="I213" s="709">
        <v>19</v>
      </c>
      <c r="J213" s="561">
        <v>38</v>
      </c>
      <c r="K213" s="708">
        <v>36</v>
      </c>
      <c r="L213" s="708">
        <v>39</v>
      </c>
      <c r="M213" s="702">
        <v>28</v>
      </c>
      <c r="N213" s="716">
        <f t="shared" si="14"/>
        <v>191</v>
      </c>
      <c r="O213" s="717">
        <f t="shared" si="15"/>
        <v>27.285714285714285</v>
      </c>
      <c r="P213" s="715">
        <f t="shared" si="16"/>
        <v>0.45456709029463566</v>
      </c>
    </row>
    <row r="214" spans="1:16">
      <c r="A214" s="611" t="s">
        <v>242</v>
      </c>
      <c r="B214" s="718"/>
      <c r="C214" s="708"/>
      <c r="D214" s="561"/>
      <c r="E214" s="561"/>
      <c r="F214" s="561"/>
      <c r="G214" s="709">
        <v>1</v>
      </c>
      <c r="H214" s="709">
        <v>0</v>
      </c>
      <c r="I214" s="709">
        <v>0</v>
      </c>
      <c r="J214" s="561">
        <v>0</v>
      </c>
      <c r="K214" s="708">
        <v>0</v>
      </c>
      <c r="L214" s="708">
        <v>0</v>
      </c>
      <c r="M214" s="702">
        <v>0</v>
      </c>
      <c r="N214" s="716">
        <f t="shared" si="14"/>
        <v>1</v>
      </c>
      <c r="O214" s="717">
        <f t="shared" si="15"/>
        <v>0.14285714285714285</v>
      </c>
      <c r="P214" s="715">
        <f t="shared" si="16"/>
        <v>2.3799324099195579E-3</v>
      </c>
    </row>
    <row r="215" spans="1:16">
      <c r="A215" s="652" t="s">
        <v>243</v>
      </c>
      <c r="B215" s="718"/>
      <c r="C215" s="708"/>
      <c r="D215" s="561"/>
      <c r="E215" s="561"/>
      <c r="F215" s="561"/>
      <c r="G215" s="709">
        <v>0</v>
      </c>
      <c r="H215" s="709">
        <v>0</v>
      </c>
      <c r="I215" s="709">
        <v>0</v>
      </c>
      <c r="J215" s="561">
        <v>0</v>
      </c>
      <c r="K215" s="708">
        <v>0</v>
      </c>
      <c r="L215" s="708">
        <v>0</v>
      </c>
      <c r="M215" s="702">
        <v>0</v>
      </c>
      <c r="N215" s="716">
        <f t="shared" si="14"/>
        <v>0</v>
      </c>
      <c r="O215" s="717">
        <f t="shared" si="15"/>
        <v>0</v>
      </c>
      <c r="P215" s="715">
        <f t="shared" si="16"/>
        <v>0</v>
      </c>
    </row>
    <row r="216" spans="1:16">
      <c r="A216" s="652" t="s">
        <v>244</v>
      </c>
      <c r="B216" s="718"/>
      <c r="C216" s="708"/>
      <c r="D216" s="561"/>
      <c r="E216" s="561"/>
      <c r="F216" s="561"/>
      <c r="G216" s="709">
        <v>20</v>
      </c>
      <c r="H216" s="709">
        <v>13</v>
      </c>
      <c r="I216" s="709">
        <v>16</v>
      </c>
      <c r="J216" s="561">
        <v>18</v>
      </c>
      <c r="K216" s="708">
        <v>28</v>
      </c>
      <c r="L216" s="708">
        <v>38</v>
      </c>
      <c r="M216" s="702">
        <v>33</v>
      </c>
      <c r="N216" s="716">
        <f t="shared" si="14"/>
        <v>166</v>
      </c>
      <c r="O216" s="717">
        <f t="shared" si="15"/>
        <v>23.714285714285715</v>
      </c>
      <c r="P216" s="715">
        <f t="shared" si="16"/>
        <v>0.39506878004664669</v>
      </c>
    </row>
    <row r="217" spans="1:16">
      <c r="A217" s="652" t="s">
        <v>245</v>
      </c>
      <c r="B217" s="718"/>
      <c r="C217" s="708"/>
      <c r="D217" s="561"/>
      <c r="E217" s="561"/>
      <c r="F217" s="561"/>
      <c r="G217" s="709">
        <v>0</v>
      </c>
      <c r="H217" s="709">
        <v>0</v>
      </c>
      <c r="I217" s="709">
        <v>1</v>
      </c>
      <c r="J217" s="561">
        <v>0</v>
      </c>
      <c r="K217" s="708">
        <v>1</v>
      </c>
      <c r="L217" s="708">
        <v>1</v>
      </c>
      <c r="M217" s="702">
        <v>1</v>
      </c>
      <c r="N217" s="716">
        <f t="shared" si="14"/>
        <v>4</v>
      </c>
      <c r="O217" s="717">
        <f t="shared" si="15"/>
        <v>0.5714285714285714</v>
      </c>
      <c r="P217" s="715">
        <f t="shared" si="16"/>
        <v>9.5197296396782316E-3</v>
      </c>
    </row>
    <row r="218" spans="1:16" ht="14.25" customHeight="1">
      <c r="A218" s="611" t="s">
        <v>246</v>
      </c>
      <c r="B218" s="718"/>
      <c r="C218" s="708"/>
      <c r="D218" s="561"/>
      <c r="E218" s="561"/>
      <c r="F218" s="561"/>
      <c r="G218" s="709">
        <v>25</v>
      </c>
      <c r="H218" s="709">
        <v>18</v>
      </c>
      <c r="I218" s="709">
        <v>13</v>
      </c>
      <c r="J218" s="561">
        <v>23</v>
      </c>
      <c r="K218" s="708">
        <v>21</v>
      </c>
      <c r="L218" s="708">
        <v>19</v>
      </c>
      <c r="M218" s="702">
        <v>19</v>
      </c>
      <c r="N218" s="716">
        <f t="shared" si="14"/>
        <v>138</v>
      </c>
      <c r="O218" s="717">
        <f t="shared" si="15"/>
        <v>19.714285714285715</v>
      </c>
      <c r="P218" s="715">
        <f t="shared" si="16"/>
        <v>0.32843067256889907</v>
      </c>
    </row>
    <row r="219" spans="1:16">
      <c r="A219" s="611" t="s">
        <v>247</v>
      </c>
      <c r="B219" s="718"/>
      <c r="C219" s="708"/>
      <c r="D219" s="561"/>
      <c r="E219" s="561"/>
      <c r="F219" s="561"/>
      <c r="G219" s="709">
        <v>0</v>
      </c>
      <c r="H219" s="709">
        <v>2</v>
      </c>
      <c r="I219" s="709">
        <v>1</v>
      </c>
      <c r="J219" s="561">
        <v>0</v>
      </c>
      <c r="K219" s="708">
        <v>0</v>
      </c>
      <c r="L219" s="708">
        <v>0</v>
      </c>
      <c r="M219" s="702">
        <v>0</v>
      </c>
      <c r="N219" s="716">
        <f t="shared" si="14"/>
        <v>3</v>
      </c>
      <c r="O219" s="717">
        <f t="shared" si="15"/>
        <v>0.42857142857142855</v>
      </c>
      <c r="P219" s="715">
        <f t="shared" si="16"/>
        <v>7.1397972297586746E-3</v>
      </c>
    </row>
    <row r="220" spans="1:16">
      <c r="A220" s="611" t="s">
        <v>248</v>
      </c>
      <c r="B220" s="718"/>
      <c r="C220" s="708"/>
      <c r="D220" s="561"/>
      <c r="E220" s="561"/>
      <c r="F220" s="561"/>
      <c r="G220" s="709">
        <v>0</v>
      </c>
      <c r="H220" s="709">
        <v>0</v>
      </c>
      <c r="I220" s="709">
        <v>0</v>
      </c>
      <c r="J220" s="561">
        <v>0</v>
      </c>
      <c r="K220" s="708">
        <v>0</v>
      </c>
      <c r="L220" s="708">
        <v>0</v>
      </c>
      <c r="M220" s="702">
        <v>0</v>
      </c>
      <c r="N220" s="716">
        <f t="shared" si="14"/>
        <v>0</v>
      </c>
      <c r="O220" s="717">
        <f t="shared" si="15"/>
        <v>0</v>
      </c>
      <c r="P220" s="715">
        <f t="shared" si="16"/>
        <v>0</v>
      </c>
    </row>
    <row r="221" spans="1:16">
      <c r="A221" s="611" t="s">
        <v>249</v>
      </c>
      <c r="B221" s="718"/>
      <c r="C221" s="708"/>
      <c r="D221" s="561"/>
      <c r="E221" s="561"/>
      <c r="F221" s="561"/>
      <c r="G221" s="709">
        <v>6</v>
      </c>
      <c r="H221" s="709">
        <v>3</v>
      </c>
      <c r="I221" s="709">
        <v>6</v>
      </c>
      <c r="J221" s="561">
        <v>3</v>
      </c>
      <c r="K221" s="708">
        <v>6</v>
      </c>
      <c r="L221" s="708">
        <v>9</v>
      </c>
      <c r="M221" s="702">
        <v>0</v>
      </c>
      <c r="N221" s="716">
        <f t="shared" si="14"/>
        <v>33</v>
      </c>
      <c r="O221" s="717">
        <f t="shared" si="15"/>
        <v>4.7142857142857144</v>
      </c>
      <c r="P221" s="715">
        <f t="shared" si="16"/>
        <v>7.8537769527345425E-2</v>
      </c>
    </row>
    <row r="222" spans="1:16">
      <c r="A222" s="652" t="s">
        <v>250</v>
      </c>
      <c r="B222" s="718"/>
      <c r="C222" s="708"/>
      <c r="D222" s="561"/>
      <c r="E222" s="561"/>
      <c r="F222" s="561"/>
      <c r="G222" s="709">
        <v>0</v>
      </c>
      <c r="H222" s="709">
        <v>0</v>
      </c>
      <c r="I222" s="709">
        <v>0</v>
      </c>
      <c r="J222" s="561">
        <v>0</v>
      </c>
      <c r="K222" s="708">
        <v>0</v>
      </c>
      <c r="L222" s="708">
        <v>0</v>
      </c>
      <c r="M222" s="702">
        <v>0</v>
      </c>
      <c r="N222" s="716">
        <f t="shared" si="14"/>
        <v>0</v>
      </c>
      <c r="O222" s="717">
        <f t="shared" si="15"/>
        <v>0</v>
      </c>
      <c r="P222" s="715">
        <f t="shared" si="16"/>
        <v>0</v>
      </c>
    </row>
    <row r="223" spans="1:16">
      <c r="A223" s="377" t="s">
        <v>251</v>
      </c>
      <c r="B223" s="718"/>
      <c r="C223" s="708"/>
      <c r="D223" s="561"/>
      <c r="E223" s="561"/>
      <c r="F223" s="561"/>
      <c r="G223" s="709">
        <v>0</v>
      </c>
      <c r="H223" s="709">
        <v>2</v>
      </c>
      <c r="I223" s="709">
        <v>0</v>
      </c>
      <c r="J223" s="561">
        <v>0</v>
      </c>
      <c r="K223" s="708">
        <v>0</v>
      </c>
      <c r="L223" s="708">
        <v>0</v>
      </c>
      <c r="M223" s="702">
        <v>0</v>
      </c>
      <c r="N223" s="716">
        <f t="shared" si="14"/>
        <v>2</v>
      </c>
      <c r="O223" s="717">
        <f t="shared" si="15"/>
        <v>0.2857142857142857</v>
      </c>
      <c r="P223" s="715">
        <f t="shared" si="16"/>
        <v>4.7598648198391158E-3</v>
      </c>
    </row>
    <row r="224" spans="1:16">
      <c r="A224" s="652" t="s">
        <v>252</v>
      </c>
      <c r="B224" s="718"/>
      <c r="C224" s="708"/>
      <c r="D224" s="561"/>
      <c r="E224" s="561"/>
      <c r="F224" s="561"/>
      <c r="G224" s="709">
        <v>0</v>
      </c>
      <c r="H224" s="709">
        <v>0</v>
      </c>
      <c r="I224" s="709">
        <v>0</v>
      </c>
      <c r="J224" s="561">
        <v>0</v>
      </c>
      <c r="K224" s="708">
        <v>0</v>
      </c>
      <c r="L224" s="708">
        <v>0</v>
      </c>
      <c r="M224" s="702">
        <v>0</v>
      </c>
      <c r="N224" s="716">
        <f t="shared" si="14"/>
        <v>0</v>
      </c>
      <c r="O224" s="717">
        <f t="shared" si="15"/>
        <v>0</v>
      </c>
      <c r="P224" s="715">
        <f t="shared" si="16"/>
        <v>0</v>
      </c>
    </row>
    <row r="225" spans="1:16">
      <c r="A225" s="652" t="s">
        <v>253</v>
      </c>
      <c r="B225" s="718"/>
      <c r="C225" s="708"/>
      <c r="D225" s="561"/>
      <c r="E225" s="561"/>
      <c r="F225" s="561"/>
      <c r="G225" s="709">
        <v>0</v>
      </c>
      <c r="H225" s="709">
        <v>2</v>
      </c>
      <c r="I225" s="709">
        <v>2</v>
      </c>
      <c r="J225" s="561">
        <v>7</v>
      </c>
      <c r="K225" s="708">
        <v>8</v>
      </c>
      <c r="L225" s="708">
        <v>6</v>
      </c>
      <c r="M225" s="702">
        <v>2</v>
      </c>
      <c r="N225" s="716">
        <f t="shared" si="14"/>
        <v>27</v>
      </c>
      <c r="O225" s="717">
        <f t="shared" si="15"/>
        <v>3.8571428571428572</v>
      </c>
      <c r="P225" s="715">
        <f t="shared" si="16"/>
        <v>6.4258175067828077E-2</v>
      </c>
    </row>
    <row r="226" spans="1:16">
      <c r="A226" s="611" t="s">
        <v>254</v>
      </c>
      <c r="B226" s="718"/>
      <c r="C226" s="708"/>
      <c r="D226" s="561"/>
      <c r="E226" s="561"/>
      <c r="F226" s="561"/>
      <c r="G226" s="709">
        <v>0</v>
      </c>
      <c r="H226" s="709">
        <v>1</v>
      </c>
      <c r="I226" s="709">
        <v>0</v>
      </c>
      <c r="J226" s="561">
        <v>0</v>
      </c>
      <c r="K226" s="708">
        <v>1</v>
      </c>
      <c r="L226" s="708">
        <v>1</v>
      </c>
      <c r="M226" s="702">
        <v>5</v>
      </c>
      <c r="N226" s="716">
        <f t="shared" si="14"/>
        <v>8</v>
      </c>
      <c r="O226" s="717">
        <f t="shared" si="15"/>
        <v>1.1428571428571428</v>
      </c>
      <c r="P226" s="715">
        <f t="shared" si="16"/>
        <v>1.9039459279356463E-2</v>
      </c>
    </row>
    <row r="227" spans="1:16">
      <c r="A227" s="611" t="s">
        <v>255</v>
      </c>
      <c r="B227" s="718"/>
      <c r="C227" s="708"/>
      <c r="D227" s="561"/>
      <c r="E227" s="561"/>
      <c r="F227" s="561"/>
      <c r="G227" s="709">
        <v>8</v>
      </c>
      <c r="H227" s="709">
        <v>5</v>
      </c>
      <c r="I227" s="709">
        <v>12</v>
      </c>
      <c r="J227" s="561">
        <v>9</v>
      </c>
      <c r="K227" s="708">
        <v>18</v>
      </c>
      <c r="L227" s="708">
        <v>15</v>
      </c>
      <c r="M227" s="702">
        <v>14</v>
      </c>
      <c r="N227" s="716">
        <f t="shared" si="14"/>
        <v>81</v>
      </c>
      <c r="O227" s="717">
        <f t="shared" si="15"/>
        <v>11.571428571428571</v>
      </c>
      <c r="P227" s="715">
        <f t="shared" si="16"/>
        <v>0.19277452520348423</v>
      </c>
    </row>
    <row r="228" spans="1:16">
      <c r="A228" s="652" t="s">
        <v>256</v>
      </c>
      <c r="B228" s="718"/>
      <c r="C228" s="708"/>
      <c r="D228" s="561"/>
      <c r="E228" s="561"/>
      <c r="F228" s="561"/>
      <c r="G228" s="709">
        <v>2</v>
      </c>
      <c r="H228" s="709">
        <v>5</v>
      </c>
      <c r="I228" s="709">
        <v>9</v>
      </c>
      <c r="J228" s="561">
        <v>9</v>
      </c>
      <c r="K228" s="708">
        <v>11</v>
      </c>
      <c r="L228" s="708">
        <v>5</v>
      </c>
      <c r="M228" s="702">
        <v>10</v>
      </c>
      <c r="N228" s="716">
        <f t="shared" si="14"/>
        <v>51</v>
      </c>
      <c r="O228" s="717">
        <f t="shared" si="15"/>
        <v>7.2857142857142856</v>
      </c>
      <c r="P228" s="715">
        <f t="shared" si="16"/>
        <v>0.12137655290589747</v>
      </c>
    </row>
    <row r="229" spans="1:16">
      <c r="A229" s="611" t="s">
        <v>257</v>
      </c>
      <c r="B229" s="718"/>
      <c r="C229" s="708"/>
      <c r="D229" s="561"/>
      <c r="E229" s="561"/>
      <c r="F229" s="561"/>
      <c r="G229" s="709">
        <v>0</v>
      </c>
      <c r="H229" s="709">
        <v>0</v>
      </c>
      <c r="I229" s="709">
        <v>0</v>
      </c>
      <c r="J229" s="561">
        <v>1</v>
      </c>
      <c r="K229" s="708">
        <v>0</v>
      </c>
      <c r="L229" s="708">
        <v>0</v>
      </c>
      <c r="M229" s="702">
        <v>0</v>
      </c>
      <c r="N229" s="716">
        <f t="shared" si="14"/>
        <v>1</v>
      </c>
      <c r="O229" s="717">
        <f t="shared" si="15"/>
        <v>0.14285714285714285</v>
      </c>
      <c r="P229" s="715">
        <f t="shared" si="16"/>
        <v>2.3799324099195579E-3</v>
      </c>
    </row>
    <row r="230" spans="1:16">
      <c r="A230" s="652" t="s">
        <v>258</v>
      </c>
      <c r="B230" s="718"/>
      <c r="C230" s="708"/>
      <c r="D230" s="561"/>
      <c r="E230" s="561"/>
      <c r="F230" s="561"/>
      <c r="G230" s="709">
        <v>4</v>
      </c>
      <c r="H230" s="709">
        <v>7</v>
      </c>
      <c r="I230" s="709">
        <v>4</v>
      </c>
      <c r="J230" s="561">
        <v>3</v>
      </c>
      <c r="K230" s="708">
        <v>0</v>
      </c>
      <c r="L230" s="708">
        <v>0</v>
      </c>
      <c r="M230" s="702">
        <v>5</v>
      </c>
      <c r="N230" s="716">
        <f t="shared" si="14"/>
        <v>23</v>
      </c>
      <c r="O230" s="717">
        <f t="shared" si="15"/>
        <v>3.2857142857142856</v>
      </c>
      <c r="P230" s="715">
        <f t="shared" si="16"/>
        <v>5.4738445428149846E-2</v>
      </c>
    </row>
    <row r="231" spans="1:16">
      <c r="A231" s="611" t="s">
        <v>259</v>
      </c>
      <c r="B231" s="718"/>
      <c r="C231" s="708"/>
      <c r="D231" s="561"/>
      <c r="E231" s="561"/>
      <c r="F231" s="561"/>
      <c r="G231" s="709">
        <v>150</v>
      </c>
      <c r="H231" s="709">
        <v>189</v>
      </c>
      <c r="I231" s="709">
        <v>129</v>
      </c>
      <c r="J231" s="561">
        <v>162</v>
      </c>
      <c r="K231" s="708">
        <v>186</v>
      </c>
      <c r="L231" s="708">
        <v>182</v>
      </c>
      <c r="M231" s="702">
        <v>146</v>
      </c>
      <c r="N231" s="716">
        <f t="shared" si="14"/>
        <v>1144</v>
      </c>
      <c r="O231" s="717">
        <f t="shared" si="15"/>
        <v>163.42857142857142</v>
      </c>
      <c r="P231" s="715">
        <f t="shared" si="16"/>
        <v>2.7226426769479746</v>
      </c>
    </row>
    <row r="232" spans="1:16">
      <c r="A232" s="611" t="s">
        <v>260</v>
      </c>
      <c r="B232" s="718"/>
      <c r="C232" s="708"/>
      <c r="D232" s="561"/>
      <c r="E232" s="561"/>
      <c r="F232" s="561"/>
      <c r="G232" s="709">
        <v>0</v>
      </c>
      <c r="H232" s="709">
        <v>0</v>
      </c>
      <c r="I232" s="709">
        <v>0</v>
      </c>
      <c r="J232" s="561">
        <v>0</v>
      </c>
      <c r="K232" s="708">
        <v>0</v>
      </c>
      <c r="L232" s="708">
        <v>0</v>
      </c>
      <c r="M232" s="702">
        <v>3</v>
      </c>
      <c r="N232" s="716">
        <f t="shared" ref="N232:N254" si="17">SUM(B232:M232)</f>
        <v>3</v>
      </c>
      <c r="O232" s="717">
        <f t="shared" ref="O232:O255" si="18">AVERAGE(B232:M232)</f>
        <v>0.42857142857142855</v>
      </c>
      <c r="P232" s="715">
        <f t="shared" si="16"/>
        <v>7.1397972297586746E-3</v>
      </c>
    </row>
    <row r="233" spans="1:16">
      <c r="A233" s="1012" t="s">
        <v>261</v>
      </c>
      <c r="B233" s="718"/>
      <c r="C233" s="708"/>
      <c r="D233" s="561"/>
      <c r="E233" s="561"/>
      <c r="F233" s="561"/>
      <c r="G233" s="709">
        <v>3</v>
      </c>
      <c r="H233" s="709">
        <v>0</v>
      </c>
      <c r="I233" s="709">
        <v>3</v>
      </c>
      <c r="J233" s="561">
        <v>0</v>
      </c>
      <c r="K233" s="708">
        <v>2</v>
      </c>
      <c r="L233" s="708">
        <v>0</v>
      </c>
      <c r="M233" s="702">
        <v>0</v>
      </c>
      <c r="N233" s="716">
        <f t="shared" si="17"/>
        <v>8</v>
      </c>
      <c r="O233" s="717">
        <f t="shared" si="18"/>
        <v>1.1428571428571428</v>
      </c>
      <c r="P233" s="715">
        <f t="shared" si="16"/>
        <v>1.9039459279356463E-2</v>
      </c>
    </row>
    <row r="234" spans="1:16">
      <c r="A234" s="611" t="s">
        <v>262</v>
      </c>
      <c r="B234" s="718"/>
      <c r="C234" s="708"/>
      <c r="D234" s="561"/>
      <c r="E234" s="561"/>
      <c r="F234" s="561"/>
      <c r="G234" s="709">
        <v>0</v>
      </c>
      <c r="H234" s="709">
        <v>0</v>
      </c>
      <c r="I234" s="709">
        <v>0</v>
      </c>
      <c r="J234" s="561">
        <v>0</v>
      </c>
      <c r="K234" s="708">
        <v>0</v>
      </c>
      <c r="L234" s="708">
        <v>0</v>
      </c>
      <c r="M234" s="702">
        <v>0</v>
      </c>
      <c r="N234" s="716">
        <f t="shared" si="17"/>
        <v>0</v>
      </c>
      <c r="O234" s="717">
        <f t="shared" si="18"/>
        <v>0</v>
      </c>
      <c r="P234" s="715">
        <f t="shared" si="16"/>
        <v>0</v>
      </c>
    </row>
    <row r="235" spans="1:16">
      <c r="A235" s="611" t="s">
        <v>263</v>
      </c>
      <c r="B235" s="718"/>
      <c r="C235" s="708"/>
      <c r="D235" s="561"/>
      <c r="E235" s="561"/>
      <c r="F235" s="561"/>
      <c r="G235" s="709">
        <v>24</v>
      </c>
      <c r="H235" s="709">
        <v>32</v>
      </c>
      <c r="I235" s="709">
        <v>71</v>
      </c>
      <c r="J235" s="561">
        <v>14</v>
      </c>
      <c r="K235" s="708">
        <v>29</v>
      </c>
      <c r="L235" s="708">
        <v>39</v>
      </c>
      <c r="M235" s="702">
        <v>12</v>
      </c>
      <c r="N235" s="716">
        <f t="shared" si="17"/>
        <v>221</v>
      </c>
      <c r="O235" s="717">
        <f t="shared" si="18"/>
        <v>31.571428571428573</v>
      </c>
      <c r="P235" s="715">
        <f t="shared" si="16"/>
        <v>0.52596506259222242</v>
      </c>
    </row>
    <row r="236" spans="1:16">
      <c r="A236" s="611" t="s">
        <v>264</v>
      </c>
      <c r="B236" s="718"/>
      <c r="C236" s="708"/>
      <c r="D236" s="561"/>
      <c r="E236" s="561"/>
      <c r="F236" s="561"/>
      <c r="G236" s="709">
        <v>2</v>
      </c>
      <c r="H236" s="709">
        <v>2</v>
      </c>
      <c r="I236" s="709">
        <v>0</v>
      </c>
      <c r="J236" s="561">
        <v>0</v>
      </c>
      <c r="K236" s="708">
        <v>0</v>
      </c>
      <c r="L236" s="708">
        <v>0</v>
      </c>
      <c r="M236" s="702">
        <v>0</v>
      </c>
      <c r="N236" s="716">
        <f t="shared" si="17"/>
        <v>4</v>
      </c>
      <c r="O236" s="717">
        <f t="shared" si="18"/>
        <v>0.5714285714285714</v>
      </c>
      <c r="P236" s="715">
        <f t="shared" si="16"/>
        <v>9.5197296396782316E-3</v>
      </c>
    </row>
    <row r="237" spans="1:16">
      <c r="A237" s="611" t="s">
        <v>265</v>
      </c>
      <c r="B237" s="718"/>
      <c r="C237" s="708"/>
      <c r="D237" s="561"/>
      <c r="E237" s="561"/>
      <c r="F237" s="561"/>
      <c r="G237" s="709">
        <v>0</v>
      </c>
      <c r="H237" s="709">
        <v>0</v>
      </c>
      <c r="I237" s="709">
        <v>0</v>
      </c>
      <c r="J237" s="561">
        <v>0</v>
      </c>
      <c r="K237" s="708">
        <v>0</v>
      </c>
      <c r="L237" s="708">
        <v>0</v>
      </c>
      <c r="M237" s="702">
        <v>0</v>
      </c>
      <c r="N237" s="716">
        <f t="shared" si="17"/>
        <v>0</v>
      </c>
      <c r="O237" s="717">
        <f t="shared" si="18"/>
        <v>0</v>
      </c>
      <c r="P237" s="715">
        <f t="shared" si="16"/>
        <v>0</v>
      </c>
    </row>
    <row r="238" spans="1:16">
      <c r="A238" s="611" t="s">
        <v>266</v>
      </c>
      <c r="B238" s="718"/>
      <c r="C238" s="708"/>
      <c r="D238" s="561"/>
      <c r="E238" s="561"/>
      <c r="F238" s="561"/>
      <c r="G238" s="709">
        <v>21</v>
      </c>
      <c r="H238" s="709">
        <v>9</v>
      </c>
      <c r="I238" s="709">
        <v>7</v>
      </c>
      <c r="J238" s="561">
        <v>13</v>
      </c>
      <c r="K238" s="708">
        <v>12</v>
      </c>
      <c r="L238" s="708">
        <v>9</v>
      </c>
      <c r="M238" s="702">
        <v>5</v>
      </c>
      <c r="N238" s="716">
        <f t="shared" si="17"/>
        <v>76</v>
      </c>
      <c r="O238" s="717">
        <f t="shared" si="18"/>
        <v>10.857142857142858</v>
      </c>
      <c r="P238" s="715">
        <f t="shared" si="16"/>
        <v>0.18087486315388643</v>
      </c>
    </row>
    <row r="239" spans="1:16">
      <c r="A239" s="611" t="s">
        <v>267</v>
      </c>
      <c r="B239" s="718"/>
      <c r="C239" s="708"/>
      <c r="D239" s="561"/>
      <c r="E239" s="561"/>
      <c r="F239" s="561"/>
      <c r="G239" s="709">
        <v>19</v>
      </c>
      <c r="H239" s="709">
        <v>11</v>
      </c>
      <c r="I239" s="709">
        <v>12</v>
      </c>
      <c r="J239" s="561">
        <v>18</v>
      </c>
      <c r="K239" s="708">
        <v>9</v>
      </c>
      <c r="L239" s="708">
        <v>8</v>
      </c>
      <c r="M239" s="702">
        <v>18</v>
      </c>
      <c r="N239" s="716">
        <f t="shared" si="17"/>
        <v>95</v>
      </c>
      <c r="O239" s="717">
        <f t="shared" si="18"/>
        <v>13.571428571428571</v>
      </c>
      <c r="P239" s="715">
        <f t="shared" si="16"/>
        <v>0.22609357894235801</v>
      </c>
    </row>
    <row r="240" spans="1:16">
      <c r="A240" s="652" t="s">
        <v>268</v>
      </c>
      <c r="B240" s="718"/>
      <c r="C240" s="708"/>
      <c r="D240" s="561"/>
      <c r="E240" s="561"/>
      <c r="F240" s="561"/>
      <c r="G240" s="709">
        <v>1</v>
      </c>
      <c r="H240" s="709">
        <v>0</v>
      </c>
      <c r="I240" s="709">
        <v>0</v>
      </c>
      <c r="J240" s="561">
        <v>0</v>
      </c>
      <c r="K240" s="708">
        <v>0</v>
      </c>
      <c r="L240" s="708">
        <v>1</v>
      </c>
      <c r="M240" s="702">
        <v>2</v>
      </c>
      <c r="N240" s="716">
        <f t="shared" si="17"/>
        <v>4</v>
      </c>
      <c r="O240" s="717">
        <f t="shared" si="18"/>
        <v>0.5714285714285714</v>
      </c>
      <c r="P240" s="715">
        <f t="shared" si="16"/>
        <v>9.5197296396782316E-3</v>
      </c>
    </row>
    <row r="241" spans="1:16">
      <c r="A241" s="652" t="s">
        <v>269</v>
      </c>
      <c r="B241" s="718"/>
      <c r="C241" s="708"/>
      <c r="D241" s="561"/>
      <c r="E241" s="561"/>
      <c r="F241" s="561"/>
      <c r="G241" s="709">
        <v>47</v>
      </c>
      <c r="H241" s="709">
        <v>47</v>
      </c>
      <c r="I241" s="709">
        <v>72</v>
      </c>
      <c r="J241" s="561">
        <v>74</v>
      </c>
      <c r="K241" s="708">
        <v>68</v>
      </c>
      <c r="L241" s="708">
        <v>86</v>
      </c>
      <c r="M241" s="702">
        <v>73</v>
      </c>
      <c r="N241" s="716">
        <f t="shared" si="17"/>
        <v>467</v>
      </c>
      <c r="O241" s="717">
        <f t="shared" si="18"/>
        <v>66.714285714285708</v>
      </c>
      <c r="P241" s="715">
        <f t="shared" si="16"/>
        <v>1.1114284354324337</v>
      </c>
    </row>
    <row r="242" spans="1:16">
      <c r="A242" s="652" t="s">
        <v>270</v>
      </c>
      <c r="B242" s="718"/>
      <c r="C242" s="708"/>
      <c r="D242" s="561"/>
      <c r="E242" s="561"/>
      <c r="F242" s="561"/>
      <c r="G242" s="709">
        <v>20</v>
      </c>
      <c r="H242" s="709">
        <v>24</v>
      </c>
      <c r="I242" s="709">
        <v>43</v>
      </c>
      <c r="J242" s="561">
        <v>65</v>
      </c>
      <c r="K242" s="708">
        <v>62</v>
      </c>
      <c r="L242" s="708">
        <v>111</v>
      </c>
      <c r="M242" s="702">
        <v>25</v>
      </c>
      <c r="N242" s="716">
        <f t="shared" si="17"/>
        <v>350</v>
      </c>
      <c r="O242" s="717">
        <f t="shared" si="18"/>
        <v>50</v>
      </c>
      <c r="P242" s="715">
        <f t="shared" si="16"/>
        <v>0.83297634347184546</v>
      </c>
    </row>
    <row r="243" spans="1:16">
      <c r="A243" s="652" t="s">
        <v>271</v>
      </c>
      <c r="B243" s="718"/>
      <c r="C243" s="708"/>
      <c r="D243" s="561"/>
      <c r="E243" s="709"/>
      <c r="F243" s="709"/>
      <c r="G243" s="709">
        <v>5</v>
      </c>
      <c r="H243" s="709">
        <v>3</v>
      </c>
      <c r="I243" s="709">
        <v>3</v>
      </c>
      <c r="J243" s="709">
        <v>1</v>
      </c>
      <c r="K243" s="708">
        <v>0</v>
      </c>
      <c r="L243" s="708">
        <v>0</v>
      </c>
      <c r="M243" s="702">
        <v>0</v>
      </c>
      <c r="N243" s="716">
        <f>SUM(B243:M243)</f>
        <v>12</v>
      </c>
      <c r="O243" s="717">
        <f t="shared" ref="O243" si="19">AVERAGE(B243:M243)</f>
        <v>1.7142857142857142</v>
      </c>
      <c r="P243" s="715">
        <f t="shared" si="16"/>
        <v>2.8559188919034698E-2</v>
      </c>
    </row>
    <row r="244" spans="1:16">
      <c r="A244" s="652" t="s">
        <v>272</v>
      </c>
      <c r="B244" s="718"/>
      <c r="C244" s="708"/>
      <c r="D244" s="561"/>
      <c r="E244" s="561"/>
      <c r="F244" s="561"/>
      <c r="G244" s="709">
        <v>1</v>
      </c>
      <c r="H244" s="709">
        <v>0</v>
      </c>
      <c r="I244" s="709">
        <v>0</v>
      </c>
      <c r="J244" s="561">
        <v>0</v>
      </c>
      <c r="K244" s="708">
        <v>0</v>
      </c>
      <c r="L244" s="708">
        <v>0</v>
      </c>
      <c r="M244" s="702">
        <v>0</v>
      </c>
      <c r="N244" s="716">
        <f t="shared" si="17"/>
        <v>1</v>
      </c>
      <c r="O244" s="717">
        <f t="shared" si="18"/>
        <v>0.14285714285714285</v>
      </c>
      <c r="P244" s="715">
        <f t="shared" si="16"/>
        <v>2.3799324099195579E-3</v>
      </c>
    </row>
    <row r="245" spans="1:16">
      <c r="A245" s="652" t="s">
        <v>273</v>
      </c>
      <c r="B245" s="718"/>
      <c r="C245" s="708"/>
      <c r="D245" s="561"/>
      <c r="E245" s="561"/>
      <c r="F245" s="561"/>
      <c r="G245" s="709">
        <v>17</v>
      </c>
      <c r="H245" s="709">
        <v>7</v>
      </c>
      <c r="I245" s="709">
        <v>8</v>
      </c>
      <c r="J245" s="561">
        <v>5</v>
      </c>
      <c r="K245" s="708">
        <v>5</v>
      </c>
      <c r="L245" s="708">
        <v>6</v>
      </c>
      <c r="M245" s="702">
        <v>4</v>
      </c>
      <c r="N245" s="716">
        <f t="shared" si="17"/>
        <v>52</v>
      </c>
      <c r="O245" s="717">
        <f t="shared" si="18"/>
        <v>7.4285714285714288</v>
      </c>
      <c r="P245" s="715">
        <f t="shared" si="16"/>
        <v>0.12375648531581702</v>
      </c>
    </row>
    <row r="246" spans="1:16">
      <c r="A246" s="652" t="s">
        <v>274</v>
      </c>
      <c r="B246" s="718"/>
      <c r="C246" s="708"/>
      <c r="D246" s="561"/>
      <c r="E246" s="561"/>
      <c r="F246" s="561"/>
      <c r="G246" s="709">
        <v>74</v>
      </c>
      <c r="H246" s="709">
        <v>72</v>
      </c>
      <c r="I246" s="709">
        <v>119</v>
      </c>
      <c r="J246" s="561">
        <v>108</v>
      </c>
      <c r="K246" s="708">
        <v>67</v>
      </c>
      <c r="L246" s="708">
        <v>120</v>
      </c>
      <c r="M246" s="702">
        <v>47</v>
      </c>
      <c r="N246" s="716">
        <f t="shared" si="17"/>
        <v>607</v>
      </c>
      <c r="O246" s="717">
        <f t="shared" si="18"/>
        <v>86.714285714285708</v>
      </c>
      <c r="P246" s="715">
        <f t="shared" si="16"/>
        <v>1.4446189728211718</v>
      </c>
    </row>
    <row r="247" spans="1:16">
      <c r="A247" s="611" t="s">
        <v>275</v>
      </c>
      <c r="B247" s="718"/>
      <c r="C247" s="708"/>
      <c r="D247" s="561"/>
      <c r="E247" s="561"/>
      <c r="F247" s="561"/>
      <c r="G247" s="709">
        <v>0</v>
      </c>
      <c r="H247" s="709">
        <v>0</v>
      </c>
      <c r="I247" s="709">
        <v>1</v>
      </c>
      <c r="J247" s="561">
        <v>0</v>
      </c>
      <c r="K247" s="708">
        <v>0</v>
      </c>
      <c r="L247" s="708">
        <v>0</v>
      </c>
      <c r="M247" s="702">
        <v>0</v>
      </c>
      <c r="N247" s="716">
        <f t="shared" si="17"/>
        <v>1</v>
      </c>
      <c r="O247" s="717">
        <f t="shared" si="18"/>
        <v>0.14285714285714285</v>
      </c>
      <c r="P247" s="715">
        <f t="shared" si="16"/>
        <v>2.3799324099195579E-3</v>
      </c>
    </row>
    <row r="248" spans="1:16">
      <c r="A248" s="611" t="s">
        <v>276</v>
      </c>
      <c r="B248" s="718"/>
      <c r="C248" s="708"/>
      <c r="D248" s="561"/>
      <c r="E248" s="561"/>
      <c r="F248" s="561"/>
      <c r="G248" s="709">
        <v>0</v>
      </c>
      <c r="H248" s="709">
        <v>14</v>
      </c>
      <c r="I248" s="709">
        <v>10</v>
      </c>
      <c r="J248" s="561">
        <v>12</v>
      </c>
      <c r="K248" s="708">
        <v>5</v>
      </c>
      <c r="L248" s="708">
        <v>5</v>
      </c>
      <c r="M248" s="702">
        <v>6</v>
      </c>
      <c r="N248" s="716">
        <f t="shared" si="17"/>
        <v>52</v>
      </c>
      <c r="O248" s="717">
        <f t="shared" si="18"/>
        <v>7.4285714285714288</v>
      </c>
      <c r="P248" s="715">
        <f t="shared" si="16"/>
        <v>0.12375648531581702</v>
      </c>
    </row>
    <row r="249" spans="1:16">
      <c r="A249" s="611" t="s">
        <v>277</v>
      </c>
      <c r="B249" s="718"/>
      <c r="C249" s="708"/>
      <c r="D249" s="561"/>
      <c r="E249" s="561"/>
      <c r="F249" s="561"/>
      <c r="G249" s="709">
        <v>71</v>
      </c>
      <c r="H249" s="709">
        <v>56</v>
      </c>
      <c r="I249" s="709">
        <v>90</v>
      </c>
      <c r="J249" s="561">
        <v>67</v>
      </c>
      <c r="K249" s="708">
        <v>114</v>
      </c>
      <c r="L249" s="708">
        <v>109</v>
      </c>
      <c r="M249" s="702">
        <v>84</v>
      </c>
      <c r="N249" s="716">
        <f t="shared" si="17"/>
        <v>591</v>
      </c>
      <c r="O249" s="717">
        <f t="shared" si="18"/>
        <v>84.428571428571431</v>
      </c>
      <c r="P249" s="715">
        <f t="shared" si="16"/>
        <v>1.4065400542624591</v>
      </c>
    </row>
    <row r="250" spans="1:16">
      <c r="A250" s="611" t="s">
        <v>278</v>
      </c>
      <c r="B250" s="718"/>
      <c r="C250" s="708"/>
      <c r="D250" s="561"/>
      <c r="E250" s="561"/>
      <c r="F250" s="561"/>
      <c r="G250" s="709">
        <v>151</v>
      </c>
      <c r="H250" s="709">
        <v>154</v>
      </c>
      <c r="I250" s="709">
        <v>204</v>
      </c>
      <c r="J250" s="561">
        <v>291</v>
      </c>
      <c r="K250" s="708">
        <v>178</v>
      </c>
      <c r="L250" s="708">
        <v>127</v>
      </c>
      <c r="M250" s="702">
        <v>164</v>
      </c>
      <c r="N250" s="716">
        <f t="shared" si="17"/>
        <v>1269</v>
      </c>
      <c r="O250" s="717">
        <f t="shared" si="18"/>
        <v>181.28571428571428</v>
      </c>
      <c r="P250" s="715">
        <f t="shared" si="16"/>
        <v>3.0201342281879198</v>
      </c>
    </row>
    <row r="251" spans="1:16">
      <c r="A251" s="611" t="s">
        <v>279</v>
      </c>
      <c r="B251" s="718"/>
      <c r="C251" s="708"/>
      <c r="D251" s="561"/>
      <c r="E251" s="561"/>
      <c r="F251" s="561"/>
      <c r="G251" s="709">
        <v>6</v>
      </c>
      <c r="H251" s="709">
        <v>2</v>
      </c>
      <c r="I251" s="709">
        <v>7</v>
      </c>
      <c r="J251" s="561">
        <v>3</v>
      </c>
      <c r="K251" s="708">
        <v>2</v>
      </c>
      <c r="L251" s="708">
        <v>5</v>
      </c>
      <c r="M251" s="702">
        <v>7</v>
      </c>
      <c r="N251" s="716">
        <f t="shared" si="17"/>
        <v>32</v>
      </c>
      <c r="O251" s="717">
        <f t="shared" si="18"/>
        <v>4.5714285714285712</v>
      </c>
      <c r="P251" s="715">
        <f t="shared" si="16"/>
        <v>7.6157837117425853E-2</v>
      </c>
    </row>
    <row r="252" spans="1:16">
      <c r="A252" s="611" t="s">
        <v>280</v>
      </c>
      <c r="B252" s="718"/>
      <c r="C252" s="708"/>
      <c r="D252" s="561"/>
      <c r="E252" s="561"/>
      <c r="F252" s="561"/>
      <c r="G252" s="709">
        <v>6</v>
      </c>
      <c r="H252" s="709">
        <v>1</v>
      </c>
      <c r="I252" s="709">
        <v>1</v>
      </c>
      <c r="J252" s="561">
        <v>1</v>
      </c>
      <c r="K252" s="708">
        <v>0</v>
      </c>
      <c r="L252" s="708">
        <v>2</v>
      </c>
      <c r="M252" s="702">
        <v>6</v>
      </c>
      <c r="N252" s="716">
        <f t="shared" si="17"/>
        <v>17</v>
      </c>
      <c r="O252" s="717">
        <f t="shared" si="18"/>
        <v>2.4285714285714284</v>
      </c>
      <c r="P252" s="715">
        <f t="shared" si="16"/>
        <v>4.0458850968632491E-2</v>
      </c>
    </row>
    <row r="253" spans="1:16">
      <c r="A253" s="611" t="s">
        <v>281</v>
      </c>
      <c r="B253" s="718"/>
      <c r="C253" s="708"/>
      <c r="D253" s="561"/>
      <c r="E253" s="561"/>
      <c r="F253" s="561"/>
      <c r="G253" s="709">
        <v>1</v>
      </c>
      <c r="H253" s="709">
        <v>3</v>
      </c>
      <c r="I253" s="709">
        <v>1</v>
      </c>
      <c r="J253" s="561">
        <v>2</v>
      </c>
      <c r="K253" s="708">
        <v>2</v>
      </c>
      <c r="L253" s="708">
        <v>0</v>
      </c>
      <c r="M253" s="702">
        <v>3</v>
      </c>
      <c r="N253" s="716">
        <f t="shared" si="17"/>
        <v>12</v>
      </c>
      <c r="O253" s="717">
        <f t="shared" si="18"/>
        <v>1.7142857142857142</v>
      </c>
      <c r="P253" s="715">
        <f t="shared" si="16"/>
        <v>2.8559188919034698E-2</v>
      </c>
    </row>
    <row r="254" spans="1:16" ht="15.75" thickBot="1">
      <c r="A254" s="611" t="s">
        <v>282</v>
      </c>
      <c r="B254" s="718"/>
      <c r="C254" s="708"/>
      <c r="D254" s="561"/>
      <c r="E254" s="561"/>
      <c r="F254" s="561"/>
      <c r="G254" s="709">
        <v>2</v>
      </c>
      <c r="H254" s="709">
        <v>10</v>
      </c>
      <c r="I254" s="709">
        <v>2</v>
      </c>
      <c r="J254" s="561">
        <v>2</v>
      </c>
      <c r="K254" s="708">
        <v>0</v>
      </c>
      <c r="L254" s="708">
        <v>7</v>
      </c>
      <c r="M254" s="702">
        <v>9</v>
      </c>
      <c r="N254" s="716">
        <f t="shared" si="17"/>
        <v>32</v>
      </c>
      <c r="O254" s="717">
        <f t="shared" si="18"/>
        <v>4.5714285714285712</v>
      </c>
      <c r="P254" s="715">
        <f t="shared" si="16"/>
        <v>7.6157837117425853E-2</v>
      </c>
    </row>
    <row r="255" spans="1:16" ht="16.5" customHeight="1" thickBot="1">
      <c r="A255" s="654" t="s">
        <v>8</v>
      </c>
      <c r="B255" s="648"/>
      <c r="C255" s="648"/>
      <c r="D255" s="649"/>
      <c r="E255" s="649"/>
      <c r="F255" s="649"/>
      <c r="G255" s="649">
        <f>SUM(G5:G254)</f>
        <v>5740</v>
      </c>
      <c r="H255" s="649">
        <f t="shared" ref="H255:M255" si="20">SUM(H5:H254)</f>
        <v>4844</v>
      </c>
      <c r="I255" s="649">
        <f t="shared" si="20"/>
        <v>5899</v>
      </c>
      <c r="J255" s="649">
        <f t="shared" si="20"/>
        <v>6356</v>
      </c>
      <c r="K255" s="529">
        <f t="shared" si="20"/>
        <v>6369</v>
      </c>
      <c r="L255" s="650">
        <f t="shared" si="20"/>
        <v>6864</v>
      </c>
      <c r="M255" s="655">
        <f t="shared" si="20"/>
        <v>5946</v>
      </c>
      <c r="N255" s="656">
        <f>SUM(B255:M255)</f>
        <v>42018</v>
      </c>
      <c r="O255" s="657">
        <f t="shared" si="18"/>
        <v>6002.5714285714284</v>
      </c>
      <c r="P255" s="658">
        <f t="shared" si="16"/>
        <v>100</v>
      </c>
    </row>
    <row r="256" spans="1:16" ht="70.5" customHeight="1">
      <c r="A256" s="935" t="s">
        <v>283</v>
      </c>
      <c r="B256" s="70"/>
      <c r="C256" s="70"/>
      <c r="D256" s="70"/>
      <c r="E256" s="70"/>
      <c r="F256" s="70"/>
      <c r="G256" s="70"/>
      <c r="H256" s="70"/>
      <c r="I256" s="70"/>
      <c r="J256" s="70"/>
      <c r="K256" s="70"/>
    </row>
    <row r="257" spans="1:16" ht="45">
      <c r="A257" s="419" t="s">
        <v>284</v>
      </c>
      <c r="B257" s="70"/>
      <c r="C257" s="70"/>
      <c r="D257" s="70"/>
      <c r="E257" s="70"/>
      <c r="F257" s="70"/>
      <c r="G257" s="70"/>
      <c r="H257" s="70"/>
      <c r="I257" s="70"/>
      <c r="J257" s="70"/>
      <c r="K257" s="70"/>
    </row>
    <row r="258" spans="1:16">
      <c r="A258" s="71"/>
      <c r="B258" s="70"/>
      <c r="C258" s="70"/>
      <c r="D258" s="70"/>
      <c r="E258" s="70"/>
      <c r="F258" s="70"/>
      <c r="G258" s="70"/>
      <c r="H258" s="70"/>
      <c r="I258" s="70"/>
      <c r="J258" s="70"/>
      <c r="K258" s="70"/>
    </row>
    <row r="259" spans="1:16">
      <c r="A259" s="71"/>
      <c r="B259" s="70"/>
      <c r="C259" s="70"/>
      <c r="D259" s="70"/>
      <c r="E259" s="70"/>
      <c r="F259" s="70"/>
      <c r="G259" s="70"/>
      <c r="H259" s="70"/>
      <c r="I259" s="70"/>
      <c r="J259" s="70"/>
      <c r="K259" s="70"/>
    </row>
    <row r="260" spans="1:16" ht="31.5" customHeight="1">
      <c r="A260" s="419"/>
      <c r="B260" s="70"/>
      <c r="C260" s="70"/>
      <c r="D260" s="70"/>
      <c r="E260" s="70"/>
      <c r="F260" s="70"/>
      <c r="G260" s="70"/>
      <c r="H260" s="70"/>
      <c r="I260" s="70"/>
      <c r="J260" s="70"/>
      <c r="K260" s="70"/>
    </row>
    <row r="261" spans="1:16">
      <c r="A261" s="71"/>
    </row>
    <row r="262" spans="1:16">
      <c r="A262" s="71"/>
      <c r="B262" s="70"/>
      <c r="C262" s="70"/>
      <c r="D262" s="70"/>
      <c r="E262" s="70"/>
      <c r="F262" s="70"/>
    </row>
    <row r="264" spans="1:16">
      <c r="A264" s="71"/>
      <c r="B264"/>
      <c r="C264"/>
      <c r="D264"/>
      <c r="E264"/>
      <c r="F264"/>
      <c r="G264"/>
      <c r="H264"/>
      <c r="I264"/>
      <c r="J264"/>
      <c r="K264"/>
      <c r="L264"/>
      <c r="M264" s="72"/>
      <c r="N264"/>
      <c r="O264"/>
      <c r="P26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G255:M25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64"/>
  <sheetViews>
    <sheetView zoomScale="90" zoomScaleNormal="90" workbookViewId="0">
      <selection activeCell="J39" sqref="J39"/>
    </sheetView>
  </sheetViews>
  <sheetFormatPr defaultRowHeight="15"/>
  <cols>
    <col min="1" max="1" width="16.85546875" style="688" customWidth="1"/>
    <col min="2" max="2" width="12" style="688" bestFit="1" customWidth="1"/>
    <col min="3" max="3" width="11" style="688" bestFit="1" customWidth="1"/>
    <col min="4" max="13" width="9.140625" style="688"/>
    <col min="14" max="14" width="11.42578125" style="688" customWidth="1"/>
    <col min="15" max="15" width="13.85546875" style="688" customWidth="1"/>
    <col min="16" max="17" width="9.140625" style="688"/>
    <col min="18" max="18" width="22" style="688" customWidth="1"/>
    <col min="19" max="16384" width="9.140625" style="688"/>
  </cols>
  <sheetData>
    <row r="10" spans="1:19" s="735" customFormat="1">
      <c r="A10" s="887"/>
    </row>
    <row r="11" spans="1:19" s="696" customFormat="1" ht="15.75" thickBot="1">
      <c r="A11" s="1091" t="s">
        <v>285</v>
      </c>
      <c r="B11" s="1091"/>
      <c r="C11" s="1091"/>
      <c r="R11" s="1053"/>
    </row>
    <row r="12" spans="1:19" s="696" customFormat="1" ht="15.75" thickBot="1">
      <c r="A12" s="693" t="s">
        <v>5</v>
      </c>
      <c r="B12" s="693" t="s">
        <v>6</v>
      </c>
      <c r="C12" s="693" t="s">
        <v>7</v>
      </c>
      <c r="R12" s="1053"/>
    </row>
    <row r="13" spans="1:19" s="696" customFormat="1" ht="15.75" thickBot="1">
      <c r="A13" s="690">
        <v>45658</v>
      </c>
      <c r="B13" s="692">
        <v>248</v>
      </c>
      <c r="C13" s="691">
        <f>((B13-186)/186)*100</f>
        <v>33.333333333333329</v>
      </c>
      <c r="R13" s="1053"/>
    </row>
    <row r="14" spans="1:19" s="696" customFormat="1" ht="15.75" thickBot="1">
      <c r="A14" s="690">
        <v>45689</v>
      </c>
      <c r="B14" s="692">
        <v>535</v>
      </c>
      <c r="C14" s="691">
        <f t="shared" ref="C14:C24" si="0">((B14-B13)/B13)*100</f>
        <v>115.7258064516129</v>
      </c>
      <c r="R14" s="1054"/>
      <c r="S14" s="1055"/>
    </row>
    <row r="15" spans="1:19" s="696" customFormat="1" ht="15.75" thickBot="1">
      <c r="A15" s="690">
        <v>45717</v>
      </c>
      <c r="B15" s="692">
        <v>320</v>
      </c>
      <c r="C15" s="691">
        <f t="shared" si="0"/>
        <v>-40.186915887850468</v>
      </c>
    </row>
    <row r="16" spans="1:19" s="696" customFormat="1" ht="15.75" thickBot="1">
      <c r="A16" s="690">
        <v>45748</v>
      </c>
      <c r="B16" s="692">
        <v>592</v>
      </c>
      <c r="C16" s="691">
        <f t="shared" si="0"/>
        <v>85</v>
      </c>
    </row>
    <row r="17" spans="1:9" s="696" customFormat="1" ht="15.75" thickBot="1">
      <c r="A17" s="690">
        <v>45778</v>
      </c>
      <c r="B17" s="692">
        <v>350</v>
      </c>
      <c r="C17" s="691">
        <f t="shared" si="0"/>
        <v>-40.878378378378379</v>
      </c>
    </row>
    <row r="18" spans="1:9" s="696" customFormat="1" ht="15.75" thickBot="1">
      <c r="A18" s="690">
        <v>45809</v>
      </c>
      <c r="B18" s="692">
        <v>259</v>
      </c>
      <c r="C18" s="691">
        <f t="shared" si="0"/>
        <v>-26</v>
      </c>
    </row>
    <row r="19" spans="1:9" s="696" customFormat="1" ht="15.75" thickBot="1">
      <c r="A19" s="690">
        <v>45839</v>
      </c>
      <c r="B19" s="692">
        <v>241</v>
      </c>
      <c r="C19" s="691">
        <f t="shared" si="0"/>
        <v>-6.9498069498069501</v>
      </c>
    </row>
    <row r="20" spans="1:9" s="696" customFormat="1" ht="15.75" thickBot="1">
      <c r="A20" s="690">
        <v>45870</v>
      </c>
      <c r="B20" s="888">
        <v>0</v>
      </c>
      <c r="C20" s="889">
        <f t="shared" si="0"/>
        <v>-100</v>
      </c>
    </row>
    <row r="21" spans="1:9" s="696" customFormat="1" ht="15.75" thickBot="1">
      <c r="A21" s="690">
        <v>45901</v>
      </c>
      <c r="B21" s="888">
        <v>0</v>
      </c>
      <c r="C21" s="889" t="e">
        <f t="shared" si="0"/>
        <v>#DIV/0!</v>
      </c>
    </row>
    <row r="22" spans="1:9" s="696" customFormat="1" ht="15.75" thickBot="1">
      <c r="A22" s="690">
        <v>45931</v>
      </c>
      <c r="B22" s="888">
        <v>0</v>
      </c>
      <c r="C22" s="889" t="e">
        <f t="shared" si="0"/>
        <v>#DIV/0!</v>
      </c>
    </row>
    <row r="23" spans="1:9" s="696" customFormat="1" ht="15.75" thickBot="1">
      <c r="A23" s="690">
        <v>45962</v>
      </c>
      <c r="B23" s="888">
        <v>0</v>
      </c>
      <c r="C23" s="889" t="e">
        <f t="shared" si="0"/>
        <v>#DIV/0!</v>
      </c>
    </row>
    <row r="24" spans="1:9" s="696" customFormat="1" ht="15.75" thickBot="1">
      <c r="A24" s="690">
        <v>45992</v>
      </c>
      <c r="B24" s="888">
        <v>0</v>
      </c>
      <c r="C24" s="889" t="e">
        <f t="shared" si="0"/>
        <v>#DIV/0!</v>
      </c>
    </row>
    <row r="25" spans="1:9" s="696" customFormat="1" ht="15.75" thickBot="1">
      <c r="A25" s="689" t="s">
        <v>8</v>
      </c>
      <c r="B25" s="689">
        <f>SUM(B13:B24)</f>
        <v>2545</v>
      </c>
      <c r="C25" s="689"/>
    </row>
    <row r="26" spans="1:9" s="696" customFormat="1"/>
    <row r="27" spans="1:9" s="696" customFormat="1">
      <c r="A27" s="1092" t="s">
        <v>20</v>
      </c>
      <c r="B27" s="1092"/>
      <c r="C27" s="1092"/>
      <c r="D27" s="1092"/>
      <c r="E27" s="1092"/>
      <c r="F27" s="1092"/>
      <c r="G27" s="1092"/>
      <c r="H27" s="1092"/>
      <c r="I27" s="1092"/>
    </row>
    <row r="28" spans="1:9" s="696" customFormat="1">
      <c r="A28" s="1092"/>
      <c r="B28" s="1092"/>
      <c r="C28" s="1092"/>
      <c r="D28" s="1092"/>
      <c r="E28" s="1092"/>
      <c r="F28" s="1092"/>
      <c r="G28" s="1092"/>
      <c r="H28" s="1092"/>
      <c r="I28" s="1092"/>
    </row>
    <row r="29" spans="1:9" s="696" customFormat="1">
      <c r="A29" s="1092"/>
      <c r="B29" s="1092"/>
      <c r="C29" s="1092"/>
      <c r="D29" s="1092"/>
      <c r="E29" s="1092"/>
      <c r="F29" s="1092"/>
      <c r="G29" s="1092"/>
      <c r="H29" s="1092"/>
      <c r="I29" s="1092"/>
    </row>
    <row r="30" spans="1:9" s="696" customFormat="1"/>
    <row r="31" spans="1:9" s="696" customFormat="1"/>
    <row r="32" spans="1:9" s="696" customFormat="1">
      <c r="A32" s="722" t="s">
        <v>286</v>
      </c>
      <c r="B32" s="1063">
        <v>31</v>
      </c>
    </row>
    <row r="33" spans="1:2" s="696" customFormat="1">
      <c r="A33" s="722" t="s">
        <v>287</v>
      </c>
      <c r="B33" s="335">
        <v>41</v>
      </c>
    </row>
    <row r="34" spans="1:2" s="696" customFormat="1">
      <c r="A34" s="722" t="s">
        <v>288</v>
      </c>
      <c r="B34" s="1063">
        <v>77</v>
      </c>
    </row>
    <row r="35" spans="1:2" s="696" customFormat="1">
      <c r="A35" s="722" t="s">
        <v>289</v>
      </c>
      <c r="B35" s="1063">
        <v>92</v>
      </c>
    </row>
    <row r="36" spans="1:2" s="696" customFormat="1">
      <c r="A36" s="694" t="s">
        <v>19</v>
      </c>
      <c r="B36" s="697">
        <f>SUM(B32:B35)</f>
        <v>241</v>
      </c>
    </row>
    <row r="37" spans="1:2" s="696" customFormat="1">
      <c r="A37" s="694"/>
      <c r="B37" s="697"/>
    </row>
    <row r="38" spans="1:2" s="696" customFormat="1">
      <c r="A38" s="721"/>
      <c r="B38" s="721"/>
    </row>
    <row r="39" spans="1:2" s="696" customFormat="1">
      <c r="A39" s="695" t="s">
        <v>290</v>
      </c>
      <c r="B39" s="698" t="s">
        <v>6</v>
      </c>
    </row>
    <row r="40" spans="1:2" s="696" customFormat="1">
      <c r="A40" s="695" t="s">
        <v>291</v>
      </c>
      <c r="B40" s="698">
        <v>0</v>
      </c>
    </row>
    <row r="41" spans="1:2" s="696" customFormat="1">
      <c r="A41" s="695" t="s">
        <v>25</v>
      </c>
      <c r="B41" s="698">
        <v>0</v>
      </c>
    </row>
    <row r="42" spans="1:2" s="696" customFormat="1">
      <c r="A42" s="695" t="s">
        <v>26</v>
      </c>
      <c r="B42" s="721">
        <v>2</v>
      </c>
    </row>
    <row r="43" spans="1:2" s="696" customFormat="1">
      <c r="A43" s="695" t="s">
        <v>28</v>
      </c>
      <c r="B43" s="721">
        <v>140</v>
      </c>
    </row>
    <row r="44" spans="1:2" s="696" customFormat="1">
      <c r="A44" s="695" t="s">
        <v>292</v>
      </c>
      <c r="B44" s="721">
        <v>55</v>
      </c>
    </row>
    <row r="45" spans="1:2" s="696" customFormat="1">
      <c r="A45" s="695" t="s">
        <v>293</v>
      </c>
      <c r="B45" s="721">
        <v>18</v>
      </c>
    </row>
    <row r="46" spans="1:2" s="696" customFormat="1">
      <c r="A46" s="695" t="s">
        <v>32</v>
      </c>
      <c r="B46" s="721">
        <v>5</v>
      </c>
    </row>
    <row r="47" spans="1:2" s="696" customFormat="1">
      <c r="A47" s="695" t="s">
        <v>27</v>
      </c>
      <c r="B47" s="721">
        <v>21</v>
      </c>
    </row>
    <row r="48" spans="1:2" s="696" customFormat="1">
      <c r="A48" s="694" t="s">
        <v>19</v>
      </c>
      <c r="B48" s="697">
        <f>SUM(B40:B47)</f>
        <v>241</v>
      </c>
    </row>
    <row r="49" spans="1:13" s="696" customFormat="1">
      <c r="A49" s="721"/>
      <c r="B49" s="721"/>
    </row>
    <row r="50" spans="1:13" s="696" customFormat="1"/>
    <row r="51" spans="1:13" s="696" customFormat="1"/>
    <row r="52" spans="1:13" s="696" customFormat="1"/>
    <row r="53" spans="1:13" s="696" customFormat="1"/>
    <row r="54" spans="1:13" s="696" customFormat="1"/>
    <row r="55" spans="1:13" s="696" customFormat="1"/>
    <row r="56" spans="1:13" s="696" customFormat="1"/>
    <row r="57" spans="1:13" s="696" customFormat="1"/>
    <row r="58" spans="1:13" s="696" customFormat="1"/>
    <row r="59" spans="1:13">
      <c r="A59" s="696"/>
      <c r="B59" s="696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</row>
    <row r="60" spans="1:13">
      <c r="A60" s="696"/>
      <c r="B60" s="696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</row>
    <row r="61" spans="1:13">
      <c r="A61" s="696"/>
      <c r="B61" s="696"/>
      <c r="C61" s="696"/>
    </row>
    <row r="62" spans="1:13">
      <c r="A62" s="696"/>
      <c r="B62" s="696"/>
      <c r="C62" s="696"/>
    </row>
    <row r="63" spans="1:13">
      <c r="A63" s="696"/>
      <c r="B63" s="696"/>
      <c r="C63" s="696"/>
    </row>
    <row r="64" spans="1:13">
      <c r="A64" s="696"/>
      <c r="B64" s="696"/>
      <c r="C64" s="696"/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D6" sqref="D6"/>
    </sheetView>
  </sheetViews>
  <sheetFormatPr defaultRowHeight="15"/>
  <cols>
    <col min="1" max="1" width="70.140625" customWidth="1"/>
  </cols>
  <sheetData>
    <row r="1" spans="1:2">
      <c r="A1" s="1" t="s">
        <v>3</v>
      </c>
      <c r="B1" s="64"/>
    </row>
    <row r="2" spans="1:2">
      <c r="A2" s="1" t="s">
        <v>4</v>
      </c>
      <c r="B2" s="64"/>
    </row>
    <row r="3" spans="1:2" ht="15.75" thickBot="1">
      <c r="B3" s="65"/>
    </row>
    <row r="4" spans="1:2" ht="15.75" thickBot="1">
      <c r="A4" s="638" t="s">
        <v>294</v>
      </c>
      <c r="B4" s="426">
        <v>45839</v>
      </c>
    </row>
    <row r="5" spans="1:2">
      <c r="A5" s="637" t="s">
        <v>295</v>
      </c>
      <c r="B5" s="621">
        <v>199</v>
      </c>
    </row>
    <row r="6" spans="1:2">
      <c r="A6" s="423" t="s">
        <v>296</v>
      </c>
      <c r="B6" s="622">
        <v>3</v>
      </c>
    </row>
    <row r="7" spans="1:2">
      <c r="A7" s="423" t="s">
        <v>297</v>
      </c>
      <c r="B7" s="622">
        <v>2</v>
      </c>
    </row>
    <row r="8" spans="1:2" ht="15.75" thickBot="1">
      <c r="A8" s="424" t="s">
        <v>298</v>
      </c>
      <c r="B8" s="623">
        <v>15</v>
      </c>
    </row>
    <row r="9" spans="1:2" ht="15.75" thickBot="1">
      <c r="A9" s="425" t="s">
        <v>299</v>
      </c>
      <c r="B9" s="620">
        <f>SUM(B5:B8)</f>
        <v>219</v>
      </c>
    </row>
    <row r="11" spans="1:2" ht="30">
      <c r="A11" s="420" t="s">
        <v>300</v>
      </c>
    </row>
    <row r="14" spans="1:2" ht="45">
      <c r="A14" s="420" t="s">
        <v>301</v>
      </c>
    </row>
    <row r="16" spans="1:2" ht="60">
      <c r="A16" s="420" t="s">
        <v>302</v>
      </c>
    </row>
    <row r="18" spans="1:1" ht="60.75" customHeight="1">
      <c r="A18" s="935" t="s">
        <v>283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/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326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3</v>
      </c>
      <c r="B1" s="73"/>
      <c r="C1" s="74"/>
      <c r="D1" s="73"/>
      <c r="H1" s="326"/>
      <c r="I1" s="326"/>
      <c r="J1" s="319"/>
      <c r="K1" s="319"/>
      <c r="L1" s="319"/>
      <c r="M1" s="319"/>
      <c r="N1" s="319"/>
      <c r="O1" s="319"/>
      <c r="P1" s="326">
        <f>Assuntos!G255</f>
        <v>5740</v>
      </c>
      <c r="Q1" s="319"/>
      <c r="R1" s="319"/>
      <c r="S1" s="319"/>
    </row>
    <row r="2" spans="1:21" ht="15">
      <c r="A2" s="1" t="s">
        <v>4</v>
      </c>
      <c r="B2" s="1"/>
      <c r="C2" s="64"/>
      <c r="D2" s="1"/>
      <c r="H2" s="326"/>
      <c r="I2" s="326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21" ht="15">
      <c r="A3" s="1"/>
      <c r="B3" s="1"/>
      <c r="C3" s="64"/>
      <c r="D3" s="1"/>
      <c r="H3" s="326"/>
      <c r="I3" s="326"/>
      <c r="J3" s="319"/>
      <c r="K3" s="319"/>
      <c r="L3" s="319"/>
      <c r="M3" s="319"/>
      <c r="N3" s="319"/>
      <c r="O3" s="319"/>
      <c r="P3" s="319"/>
      <c r="Q3" s="319"/>
      <c r="R3" s="319"/>
      <c r="S3" s="319"/>
    </row>
    <row r="4" spans="1:21" ht="15">
      <c r="A4" s="1" t="s">
        <v>303</v>
      </c>
      <c r="B4" s="1"/>
      <c r="C4" s="64"/>
      <c r="D4" s="1"/>
      <c r="H4" s="326"/>
      <c r="I4" s="326"/>
      <c r="J4" s="319"/>
      <c r="K4" s="319"/>
      <c r="L4" s="319"/>
      <c r="M4" s="319"/>
      <c r="N4" s="319"/>
      <c r="O4" s="319"/>
      <c r="P4" s="319"/>
      <c r="Q4" s="319"/>
      <c r="R4" s="319"/>
      <c r="S4" s="319"/>
    </row>
    <row r="5" spans="1:21" ht="15" thickBot="1">
      <c r="E5" s="9"/>
      <c r="F5" s="75"/>
      <c r="G5" s="9"/>
      <c r="H5" s="340"/>
      <c r="I5" s="326"/>
      <c r="J5" s="319"/>
      <c r="K5" s="319"/>
      <c r="L5" s="319"/>
      <c r="M5" s="319"/>
      <c r="O5" s="319"/>
      <c r="P5" s="319"/>
      <c r="Q5" s="319"/>
      <c r="R5" s="319"/>
      <c r="S5" s="101"/>
    </row>
    <row r="6" spans="1:21" ht="48" customHeight="1" thickBot="1">
      <c r="A6" s="936" t="s">
        <v>35</v>
      </c>
      <c r="B6" s="389">
        <v>45992</v>
      </c>
      <c r="C6" s="389">
        <v>45962</v>
      </c>
      <c r="D6" s="389">
        <v>45931</v>
      </c>
      <c r="E6" s="389">
        <v>45901</v>
      </c>
      <c r="F6" s="389">
        <v>45870</v>
      </c>
      <c r="G6" s="389">
        <v>45839</v>
      </c>
      <c r="H6" s="389">
        <v>45809</v>
      </c>
      <c r="I6" s="389">
        <v>45778</v>
      </c>
      <c r="J6" s="389">
        <v>45748</v>
      </c>
      <c r="K6" s="389">
        <v>45717</v>
      </c>
      <c r="L6" s="389">
        <v>45689</v>
      </c>
      <c r="M6" s="775">
        <v>45658</v>
      </c>
      <c r="N6" s="777">
        <v>45627</v>
      </c>
      <c r="O6" s="429" t="s">
        <v>8</v>
      </c>
      <c r="P6" s="389" t="s">
        <v>9</v>
      </c>
      <c r="Q6" s="457" t="s">
        <v>564</v>
      </c>
    </row>
    <row r="7" spans="1:21" ht="14.25" customHeight="1" thickBot="1">
      <c r="A7" s="659" t="s">
        <v>213</v>
      </c>
      <c r="B7" s="660"/>
      <c r="C7" s="661"/>
      <c r="D7" s="662"/>
      <c r="E7" s="662"/>
      <c r="F7" s="662"/>
      <c r="G7" s="663">
        <v>241</v>
      </c>
      <c r="H7" s="663">
        <v>257</v>
      </c>
      <c r="I7" s="663">
        <v>350</v>
      </c>
      <c r="J7" s="662">
        <v>590</v>
      </c>
      <c r="K7" s="661">
        <v>320</v>
      </c>
      <c r="L7" s="661">
        <v>535</v>
      </c>
      <c r="M7" s="606">
        <v>248</v>
      </c>
      <c r="N7" s="327">
        <v>186</v>
      </c>
      <c r="O7" s="782">
        <f>SUM(B7:M7)</f>
        <v>2541</v>
      </c>
      <c r="P7" s="779">
        <f>AVERAGE(B7:M7)</f>
        <v>363</v>
      </c>
      <c r="Q7" s="316">
        <f>(G7*100)/$P$1</f>
        <v>4.1986062717770034</v>
      </c>
      <c r="T7" s="75"/>
      <c r="U7" s="75"/>
    </row>
    <row r="8" spans="1:21" ht="15" customHeight="1" thickBot="1">
      <c r="A8" s="664" t="s">
        <v>75</v>
      </c>
      <c r="B8" s="665"/>
      <c r="C8" s="666"/>
      <c r="D8" s="667"/>
      <c r="E8" s="667"/>
      <c r="F8" s="667"/>
      <c r="G8" s="668">
        <v>219</v>
      </c>
      <c r="H8" s="668">
        <v>305</v>
      </c>
      <c r="I8" s="668">
        <v>321</v>
      </c>
      <c r="J8" s="667">
        <v>360</v>
      </c>
      <c r="K8" s="666">
        <v>328</v>
      </c>
      <c r="L8" s="666">
        <v>325</v>
      </c>
      <c r="M8" s="606">
        <v>324</v>
      </c>
      <c r="N8" s="327">
        <v>250</v>
      </c>
      <c r="O8" s="780">
        <f t="shared" ref="O8:O16" si="0">SUM(B8:M8)</f>
        <v>2182</v>
      </c>
      <c r="P8" s="779">
        <f t="shared" ref="P8:P16" si="1">AVERAGE(B8:M8)</f>
        <v>311.71428571428572</v>
      </c>
      <c r="Q8" s="316">
        <f t="shared" ref="Q8:Q17" si="2">(G8*100)/$P$1</f>
        <v>3.8153310104529616</v>
      </c>
      <c r="T8" s="75"/>
      <c r="U8" s="75"/>
    </row>
    <row r="9" spans="1:21" ht="15.75" thickBot="1">
      <c r="A9" s="669" t="s">
        <v>236</v>
      </c>
      <c r="B9" s="665"/>
      <c r="C9" s="666"/>
      <c r="D9" s="667"/>
      <c r="E9" s="667"/>
      <c r="F9" s="667"/>
      <c r="G9" s="668">
        <v>349</v>
      </c>
      <c r="H9" s="668">
        <v>299</v>
      </c>
      <c r="I9" s="668">
        <v>364</v>
      </c>
      <c r="J9" s="667">
        <v>314</v>
      </c>
      <c r="K9" s="666">
        <v>320</v>
      </c>
      <c r="L9" s="666">
        <v>258</v>
      </c>
      <c r="M9" s="606">
        <v>233</v>
      </c>
      <c r="N9" s="327">
        <v>203</v>
      </c>
      <c r="O9" s="780">
        <f t="shared" si="0"/>
        <v>2137</v>
      </c>
      <c r="P9" s="779">
        <f t="shared" si="1"/>
        <v>305.28571428571428</v>
      </c>
      <c r="Q9" s="316">
        <f t="shared" si="2"/>
        <v>6.0801393728222992</v>
      </c>
      <c r="T9" s="75"/>
      <c r="U9" s="75"/>
    </row>
    <row r="10" spans="1:21" ht="15.75" thickBot="1">
      <c r="A10" s="669" t="s">
        <v>59</v>
      </c>
      <c r="B10" s="665"/>
      <c r="C10" s="666"/>
      <c r="D10" s="667"/>
      <c r="E10" s="667"/>
      <c r="F10" s="667"/>
      <c r="G10" s="668">
        <v>258</v>
      </c>
      <c r="H10" s="668">
        <v>229</v>
      </c>
      <c r="I10" s="668">
        <v>250</v>
      </c>
      <c r="J10" s="667">
        <v>254</v>
      </c>
      <c r="K10" s="666">
        <v>263</v>
      </c>
      <c r="L10" s="666">
        <v>297</v>
      </c>
      <c r="M10" s="606">
        <v>315</v>
      </c>
      <c r="N10" s="327">
        <v>204</v>
      </c>
      <c r="O10" s="780">
        <f t="shared" si="0"/>
        <v>1866</v>
      </c>
      <c r="P10" s="779">
        <f t="shared" si="1"/>
        <v>266.57142857142856</v>
      </c>
      <c r="Q10" s="316">
        <f t="shared" si="2"/>
        <v>4.494773519163763</v>
      </c>
      <c r="T10" s="75"/>
      <c r="U10" s="75"/>
    </row>
    <row r="11" spans="1:21" ht="15.75" thickBot="1">
      <c r="A11" s="664" t="s">
        <v>209</v>
      </c>
      <c r="B11" s="665"/>
      <c r="C11" s="666"/>
      <c r="D11" s="667"/>
      <c r="E11" s="667"/>
      <c r="F11" s="667"/>
      <c r="G11" s="668">
        <v>177</v>
      </c>
      <c r="H11" s="668">
        <v>189</v>
      </c>
      <c r="I11" s="668">
        <v>301</v>
      </c>
      <c r="J11" s="667">
        <v>307</v>
      </c>
      <c r="K11" s="666">
        <v>338</v>
      </c>
      <c r="L11" s="666">
        <v>321</v>
      </c>
      <c r="M11" s="606">
        <v>206</v>
      </c>
      <c r="N11" s="327">
        <v>190</v>
      </c>
      <c r="O11" s="780">
        <f t="shared" si="0"/>
        <v>1839</v>
      </c>
      <c r="P11" s="779">
        <f t="shared" si="1"/>
        <v>262.71428571428572</v>
      </c>
      <c r="Q11" s="316">
        <f t="shared" si="2"/>
        <v>3.0836236933797911</v>
      </c>
      <c r="T11" s="75"/>
      <c r="U11" s="75"/>
    </row>
    <row r="12" spans="1:21" ht="15" customHeight="1" thickBot="1">
      <c r="A12" s="664" t="s">
        <v>230</v>
      </c>
      <c r="B12" s="665"/>
      <c r="C12" s="666"/>
      <c r="D12" s="667"/>
      <c r="E12" s="667"/>
      <c r="F12" s="667"/>
      <c r="G12" s="668">
        <v>244</v>
      </c>
      <c r="H12" s="668">
        <v>183</v>
      </c>
      <c r="I12" s="668">
        <v>252</v>
      </c>
      <c r="J12" s="667">
        <v>242</v>
      </c>
      <c r="K12" s="666">
        <v>237</v>
      </c>
      <c r="L12" s="666">
        <v>229</v>
      </c>
      <c r="M12" s="606">
        <v>210</v>
      </c>
      <c r="N12" s="327">
        <v>136</v>
      </c>
      <c r="O12" s="780">
        <f t="shared" si="0"/>
        <v>1597</v>
      </c>
      <c r="P12" s="779">
        <f t="shared" si="1"/>
        <v>228.14285714285714</v>
      </c>
      <c r="Q12" s="316">
        <f t="shared" si="2"/>
        <v>4.2508710801393725</v>
      </c>
      <c r="T12" s="75"/>
      <c r="U12" s="75"/>
    </row>
    <row r="13" spans="1:21" ht="15.75" thickBot="1">
      <c r="A13" s="669" t="s">
        <v>225</v>
      </c>
      <c r="B13" s="665"/>
      <c r="C13" s="666"/>
      <c r="D13" s="667"/>
      <c r="E13" s="667"/>
      <c r="F13" s="667"/>
      <c r="G13" s="668">
        <v>121</v>
      </c>
      <c r="H13" s="668">
        <v>96</v>
      </c>
      <c r="I13" s="668">
        <v>176</v>
      </c>
      <c r="J13" s="667">
        <v>166</v>
      </c>
      <c r="K13" s="666">
        <v>290</v>
      </c>
      <c r="L13" s="666">
        <v>268</v>
      </c>
      <c r="M13" s="606">
        <v>260</v>
      </c>
      <c r="N13" s="327">
        <v>227</v>
      </c>
      <c r="O13" s="780">
        <f t="shared" si="0"/>
        <v>1377</v>
      </c>
      <c r="P13" s="779">
        <f t="shared" si="1"/>
        <v>196.71428571428572</v>
      </c>
      <c r="Q13" s="316">
        <f t="shared" si="2"/>
        <v>2.1080139372822297</v>
      </c>
      <c r="T13" s="75"/>
      <c r="U13" s="75"/>
    </row>
    <row r="14" spans="1:21" ht="15.75" thickBot="1">
      <c r="A14" s="669" t="s">
        <v>202</v>
      </c>
      <c r="B14" s="665"/>
      <c r="C14" s="666"/>
      <c r="D14" s="667"/>
      <c r="E14" s="667"/>
      <c r="F14" s="667"/>
      <c r="G14" s="668">
        <v>523</v>
      </c>
      <c r="H14" s="668">
        <v>153</v>
      </c>
      <c r="I14" s="668">
        <v>149</v>
      </c>
      <c r="J14" s="667">
        <v>131</v>
      </c>
      <c r="K14" s="666">
        <v>143</v>
      </c>
      <c r="L14" s="666">
        <v>116</v>
      </c>
      <c r="M14" s="606">
        <v>113</v>
      </c>
      <c r="N14" s="327">
        <v>147</v>
      </c>
      <c r="O14" s="780">
        <f t="shared" si="0"/>
        <v>1328</v>
      </c>
      <c r="P14" s="779">
        <f t="shared" si="1"/>
        <v>189.71428571428572</v>
      </c>
      <c r="Q14" s="316">
        <f t="shared" si="2"/>
        <v>9.1114982578397221</v>
      </c>
      <c r="T14" s="75"/>
      <c r="U14" s="75"/>
    </row>
    <row r="15" spans="1:21" ht="15.75" thickBot="1">
      <c r="A15" s="669" t="s">
        <v>78</v>
      </c>
      <c r="B15" s="665"/>
      <c r="C15" s="666"/>
      <c r="D15" s="667"/>
      <c r="E15" s="667"/>
      <c r="F15" s="667"/>
      <c r="G15" s="668">
        <v>277</v>
      </c>
      <c r="H15" s="668">
        <v>97</v>
      </c>
      <c r="I15" s="668">
        <v>115</v>
      </c>
      <c r="J15" s="667">
        <v>185</v>
      </c>
      <c r="K15" s="666">
        <v>213</v>
      </c>
      <c r="L15" s="666">
        <v>186</v>
      </c>
      <c r="M15" s="606">
        <v>217</v>
      </c>
      <c r="N15" s="327">
        <v>137</v>
      </c>
      <c r="O15" s="780">
        <f t="shared" si="0"/>
        <v>1290</v>
      </c>
      <c r="P15" s="779">
        <f t="shared" si="1"/>
        <v>184.28571428571428</v>
      </c>
      <c r="Q15" s="316">
        <f t="shared" si="2"/>
        <v>4.8257839721254356</v>
      </c>
      <c r="T15" s="75"/>
      <c r="U15" s="75"/>
    </row>
    <row r="16" spans="1:21" ht="15.75" thickBot="1">
      <c r="A16" s="669" t="s">
        <v>224</v>
      </c>
      <c r="B16" s="665"/>
      <c r="C16" s="666"/>
      <c r="D16" s="667"/>
      <c r="E16" s="667"/>
      <c r="F16" s="667"/>
      <c r="G16" s="668">
        <v>180</v>
      </c>
      <c r="H16" s="668">
        <v>192</v>
      </c>
      <c r="I16" s="668">
        <v>174</v>
      </c>
      <c r="J16" s="667">
        <v>184</v>
      </c>
      <c r="K16" s="666">
        <v>192</v>
      </c>
      <c r="L16" s="666">
        <v>189</v>
      </c>
      <c r="M16" s="606">
        <v>174</v>
      </c>
      <c r="N16" s="327">
        <v>197</v>
      </c>
      <c r="O16" s="781">
        <f t="shared" si="0"/>
        <v>1285</v>
      </c>
      <c r="P16" s="779">
        <f t="shared" si="1"/>
        <v>183.57142857142858</v>
      </c>
      <c r="Q16" s="316">
        <f t="shared" si="2"/>
        <v>3.1358885017421603</v>
      </c>
      <c r="T16" s="75"/>
      <c r="U16" s="75"/>
    </row>
    <row r="17" spans="1:41" ht="15.75" customHeight="1" thickBot="1">
      <c r="A17" s="530" t="s">
        <v>8</v>
      </c>
      <c r="B17" s="392"/>
      <c r="C17" s="392"/>
      <c r="D17" s="392"/>
      <c r="E17" s="392"/>
      <c r="F17" s="392"/>
      <c r="G17" s="392">
        <f>SUM(G7:G16)</f>
        <v>2589</v>
      </c>
      <c r="H17" s="392">
        <f>SUM(H7:H16)</f>
        <v>2000</v>
      </c>
      <c r="I17" s="392">
        <f>SUM(I7:I16)</f>
        <v>2452</v>
      </c>
      <c r="J17" s="392">
        <f>SUM(J7:J16)</f>
        <v>2733</v>
      </c>
      <c r="K17" s="757">
        <f t="shared" ref="K17:M17" si="3">SUM(K7:K16)</f>
        <v>2644</v>
      </c>
      <c r="L17" s="757">
        <f t="shared" si="3"/>
        <v>2724</v>
      </c>
      <c r="M17" s="757">
        <f t="shared" si="3"/>
        <v>2300</v>
      </c>
      <c r="N17" s="778"/>
      <c r="O17" s="570">
        <f>SUM(O7:O16)</f>
        <v>17442</v>
      </c>
      <c r="P17" s="776">
        <f>AVERAGE(B17:M17)</f>
        <v>2491.7142857142858</v>
      </c>
      <c r="Q17" s="316">
        <f t="shared" si="2"/>
        <v>45.10452961672474</v>
      </c>
      <c r="T17" s="75"/>
      <c r="U17" s="75"/>
    </row>
    <row r="18" spans="1:41" s="326" customFormat="1" ht="23.25" customHeight="1">
      <c r="A18" s="326" t="s">
        <v>304</v>
      </c>
      <c r="C18" s="327"/>
      <c r="O18" s="326" t="s">
        <v>305</v>
      </c>
      <c r="P18" s="328">
        <f>100-Q17</f>
        <v>54.89547038327526</v>
      </c>
    </row>
    <row r="19" spans="1:41" s="460" customFormat="1" ht="54.75" customHeight="1">
      <c r="A19" s="458"/>
      <c r="B19" s="458"/>
      <c r="C19" s="459"/>
      <c r="D19" s="1093"/>
      <c r="E19" s="1093"/>
      <c r="F19" s="1093"/>
      <c r="G19" s="1093"/>
      <c r="H19" s="1093"/>
      <c r="N19" s="326"/>
      <c r="W19" s="463"/>
    </row>
    <row r="20" spans="1:41" s="460" customFormat="1">
      <c r="A20" s="468"/>
      <c r="B20" s="468"/>
      <c r="C20" s="469"/>
      <c r="E20" s="463"/>
      <c r="N20" s="326"/>
      <c r="O20" s="463"/>
      <c r="W20" s="463"/>
      <c r="AC20" s="464"/>
      <c r="AD20" s="465"/>
      <c r="AE20" s="465"/>
      <c r="AF20" s="465"/>
      <c r="AG20" s="465"/>
      <c r="AH20" s="465"/>
      <c r="AI20" s="465"/>
      <c r="AJ20" s="466"/>
      <c r="AK20" s="465"/>
      <c r="AL20" s="465"/>
      <c r="AM20" s="465"/>
      <c r="AN20" s="465"/>
      <c r="AO20" s="467"/>
    </row>
    <row r="21" spans="1:41" s="460" customFormat="1" ht="92.25" customHeight="1">
      <c r="A21" s="458"/>
      <c r="B21" s="458"/>
      <c r="C21" s="459"/>
      <c r="D21" s="1093"/>
      <c r="E21" s="1093"/>
      <c r="F21" s="1093"/>
      <c r="G21" s="1093"/>
      <c r="H21" s="1093"/>
      <c r="L21" s="461"/>
      <c r="N21" s="326"/>
      <c r="P21" s="462"/>
      <c r="W21" s="463"/>
      <c r="AC21" s="464"/>
      <c r="AD21" s="465"/>
      <c r="AE21" s="465"/>
      <c r="AF21" s="465"/>
      <c r="AG21" s="465"/>
      <c r="AH21" s="465"/>
      <c r="AI21" s="465"/>
      <c r="AJ21" s="466"/>
      <c r="AK21" s="465"/>
      <c r="AL21" s="465"/>
      <c r="AM21" s="465"/>
      <c r="AN21" s="465"/>
      <c r="AO21" s="467"/>
    </row>
    <row r="22" spans="1:41" s="460" customFormat="1">
      <c r="A22" s="458"/>
      <c r="B22" s="458"/>
      <c r="C22" s="459"/>
      <c r="E22" s="463"/>
      <c r="N22" s="326"/>
      <c r="O22" s="463"/>
      <c r="W22" s="470"/>
      <c r="AC22" s="464"/>
      <c r="AD22" s="465"/>
      <c r="AE22" s="465"/>
      <c r="AF22" s="465"/>
      <c r="AG22" s="465"/>
      <c r="AH22" s="465"/>
      <c r="AI22" s="465"/>
      <c r="AJ22" s="466"/>
      <c r="AK22" s="465"/>
      <c r="AL22" s="465"/>
      <c r="AM22" s="465"/>
      <c r="AN22" s="465"/>
      <c r="AO22" s="467"/>
    </row>
    <row r="23" spans="1:41" s="460" customFormat="1" ht="66.75" customHeight="1">
      <c r="A23" s="458"/>
      <c r="B23" s="458"/>
      <c r="C23" s="459"/>
      <c r="D23" s="1093"/>
      <c r="E23" s="1093"/>
      <c r="F23" s="1093"/>
      <c r="G23" s="1093"/>
      <c r="H23" s="1093"/>
      <c r="N23" s="326"/>
      <c r="W23" s="463"/>
      <c r="AC23" s="464"/>
      <c r="AD23" s="465"/>
      <c r="AE23" s="465"/>
      <c r="AF23" s="465"/>
      <c r="AG23" s="465"/>
      <c r="AH23" s="465"/>
      <c r="AI23" s="465"/>
      <c r="AJ23" s="466"/>
      <c r="AK23" s="465"/>
      <c r="AL23" s="465"/>
      <c r="AM23" s="465"/>
      <c r="AN23" s="465"/>
      <c r="AO23" s="467"/>
    </row>
    <row r="24" spans="1:41" s="460" customFormat="1">
      <c r="A24" s="468"/>
      <c r="B24" s="468"/>
      <c r="C24" s="469"/>
      <c r="E24" s="463"/>
      <c r="N24" s="326"/>
      <c r="W24" s="463"/>
      <c r="AC24" s="464"/>
      <c r="AD24" s="465"/>
      <c r="AE24" s="465"/>
      <c r="AF24" s="465"/>
      <c r="AG24" s="465"/>
      <c r="AH24" s="465"/>
      <c r="AI24" s="465"/>
      <c r="AJ24" s="466"/>
      <c r="AK24" s="465"/>
      <c r="AL24" s="465"/>
      <c r="AM24" s="465"/>
      <c r="AN24" s="465"/>
      <c r="AO24" s="467"/>
    </row>
    <row r="25" spans="1:41" s="460" customFormat="1">
      <c r="A25" s="458"/>
      <c r="B25" s="458"/>
      <c r="C25" s="459"/>
      <c r="E25" s="463"/>
      <c r="N25" s="326"/>
      <c r="W25" s="463"/>
      <c r="AC25" s="464"/>
      <c r="AD25" s="465"/>
      <c r="AE25" s="465"/>
      <c r="AF25" s="465"/>
      <c r="AG25" s="465"/>
      <c r="AH25" s="465"/>
      <c r="AI25" s="465"/>
      <c r="AJ25" s="466"/>
      <c r="AK25" s="465"/>
      <c r="AL25" s="465"/>
      <c r="AM25" s="465"/>
      <c r="AN25" s="465"/>
      <c r="AO25" s="467"/>
    </row>
    <row r="26" spans="1:41" s="319" customFormat="1">
      <c r="C26" s="320"/>
      <c r="E26" s="321"/>
      <c r="G26" s="321"/>
      <c r="N26" s="326"/>
      <c r="AC26" s="322"/>
      <c r="AD26" s="323"/>
      <c r="AE26" s="323"/>
      <c r="AF26" s="323"/>
      <c r="AG26" s="323"/>
      <c r="AH26" s="323"/>
      <c r="AI26" s="323"/>
      <c r="AJ26" s="320"/>
      <c r="AK26" s="323"/>
      <c r="AL26" s="323"/>
      <c r="AM26" s="323"/>
      <c r="AN26" s="323"/>
      <c r="AO26" s="324"/>
    </row>
    <row r="27" spans="1:41" s="319" customFormat="1" ht="53.25" customHeight="1">
      <c r="A27" s="1094" t="s">
        <v>283</v>
      </c>
      <c r="B27" s="1094"/>
      <c r="C27" s="1094"/>
      <c r="D27" s="1094"/>
      <c r="E27" s="1094"/>
      <c r="F27" s="1094"/>
      <c r="G27" s="1094"/>
      <c r="H27" s="1094"/>
      <c r="N27" s="326"/>
      <c r="R27" s="322"/>
      <c r="S27" s="323"/>
      <c r="T27" s="324"/>
      <c r="U27" s="324"/>
      <c r="V27" s="324"/>
      <c r="W27" s="325"/>
      <c r="AC27" s="322"/>
      <c r="AD27" s="323"/>
      <c r="AE27" s="323"/>
      <c r="AF27" s="323"/>
      <c r="AG27" s="323"/>
      <c r="AH27" s="323"/>
      <c r="AI27" s="323"/>
      <c r="AJ27" s="320"/>
      <c r="AK27" s="323"/>
      <c r="AL27" s="323"/>
      <c r="AM27" s="323"/>
      <c r="AN27" s="323"/>
      <c r="AO27" s="324"/>
    </row>
    <row r="28" spans="1:41" s="319" customFormat="1">
      <c r="C28" s="320"/>
      <c r="E28" s="321"/>
      <c r="G28" s="321"/>
      <c r="N28" s="326"/>
      <c r="R28" s="322"/>
      <c r="S28" s="323"/>
      <c r="T28" s="324"/>
      <c r="U28" s="324"/>
      <c r="V28" s="324"/>
      <c r="W28" s="325"/>
      <c r="AC28" s="322"/>
      <c r="AD28" s="323"/>
      <c r="AE28" s="323"/>
      <c r="AF28" s="323"/>
      <c r="AG28" s="323"/>
      <c r="AH28" s="323"/>
      <c r="AI28" s="323"/>
      <c r="AJ28" s="320"/>
      <c r="AK28" s="323"/>
      <c r="AL28" s="323"/>
      <c r="AM28" s="323"/>
      <c r="AN28" s="323"/>
      <c r="AO28" s="324"/>
    </row>
    <row r="29" spans="1:41" s="319" customFormat="1">
      <c r="C29" s="320"/>
      <c r="E29" s="321"/>
      <c r="G29" s="321"/>
      <c r="N29" s="326"/>
      <c r="R29" s="322"/>
      <c r="S29" s="323"/>
      <c r="T29" s="324"/>
      <c r="U29" s="324"/>
      <c r="V29" s="324"/>
      <c r="W29" s="325"/>
      <c r="AC29" s="322"/>
      <c r="AD29" s="323"/>
      <c r="AE29" s="323"/>
      <c r="AF29" s="323"/>
      <c r="AG29" s="323"/>
      <c r="AH29" s="323"/>
      <c r="AI29" s="323"/>
      <c r="AJ29" s="320"/>
      <c r="AK29" s="323"/>
      <c r="AL29" s="323"/>
      <c r="AM29" s="323"/>
      <c r="AN29" s="323"/>
      <c r="AO29" s="324"/>
    </row>
    <row r="30" spans="1:41" s="319" customFormat="1">
      <c r="C30" s="320"/>
      <c r="E30" s="321"/>
      <c r="G30" s="321"/>
      <c r="N30" s="326"/>
      <c r="R30" s="322"/>
      <c r="S30" s="323"/>
      <c r="T30" s="324"/>
      <c r="U30" s="324"/>
      <c r="V30" s="324"/>
      <c r="W30" s="325"/>
      <c r="AO30" s="321"/>
    </row>
    <row r="31" spans="1:41" s="319" customFormat="1">
      <c r="C31" s="320"/>
      <c r="E31" s="321"/>
      <c r="G31" s="321"/>
      <c r="N31" s="326"/>
      <c r="R31" s="322"/>
      <c r="S31" s="323"/>
      <c r="T31" s="324"/>
      <c r="U31" s="324"/>
      <c r="V31" s="324"/>
      <c r="W31" s="325"/>
    </row>
    <row r="32" spans="1:41" s="319" customFormat="1">
      <c r="C32" s="320"/>
      <c r="E32" s="321"/>
      <c r="G32" s="321"/>
      <c r="N32" s="326"/>
      <c r="R32" s="322"/>
      <c r="S32" s="323"/>
      <c r="T32" s="324"/>
      <c r="U32" s="324"/>
      <c r="V32" s="324"/>
      <c r="W32" s="325"/>
    </row>
    <row r="33" spans="1:23" s="319" customFormat="1">
      <c r="C33" s="320"/>
      <c r="E33" s="321"/>
      <c r="G33" s="321"/>
      <c r="N33" s="326"/>
      <c r="R33" s="322"/>
      <c r="S33" s="323"/>
      <c r="T33" s="324"/>
      <c r="U33" s="324"/>
      <c r="V33" s="324"/>
      <c r="W33" s="325"/>
    </row>
    <row r="34" spans="1:23" s="319" customFormat="1">
      <c r="C34" s="320"/>
      <c r="E34" s="321"/>
      <c r="G34" s="321"/>
      <c r="N34" s="326"/>
      <c r="R34" s="322"/>
      <c r="S34" s="323"/>
      <c r="T34" s="324"/>
      <c r="U34" s="324"/>
      <c r="V34" s="324"/>
      <c r="W34" s="325"/>
    </row>
    <row r="35" spans="1:23" s="319" customFormat="1">
      <c r="C35" s="320"/>
      <c r="E35" s="321"/>
      <c r="G35" s="321"/>
      <c r="N35" s="326"/>
      <c r="R35" s="322"/>
      <c r="S35" s="323"/>
      <c r="T35" s="324"/>
      <c r="U35" s="324"/>
      <c r="V35" s="324"/>
      <c r="W35" s="325"/>
    </row>
    <row r="36" spans="1:23" s="319" customFormat="1">
      <c r="C36" s="320"/>
      <c r="E36" s="321"/>
      <c r="G36" s="321"/>
      <c r="N36" s="326"/>
      <c r="R36" s="322"/>
      <c r="S36" s="323"/>
      <c r="T36" s="324"/>
      <c r="U36" s="324"/>
      <c r="V36" s="324"/>
      <c r="W36" s="325"/>
    </row>
    <row r="37" spans="1:23">
      <c r="A37" s="319"/>
      <c r="B37" s="319"/>
      <c r="C37" s="320"/>
      <c r="D37" s="319"/>
      <c r="E37" s="321"/>
      <c r="F37" s="319"/>
      <c r="G37" s="321"/>
      <c r="H37" s="319"/>
      <c r="I37" s="319"/>
      <c r="J37" s="319"/>
      <c r="K37" s="319"/>
    </row>
    <row r="38" spans="1:23">
      <c r="A38" s="319"/>
      <c r="B38" s="319"/>
      <c r="C38" s="320"/>
      <c r="D38" s="319"/>
      <c r="E38" s="321"/>
      <c r="F38" s="319"/>
      <c r="G38" s="321"/>
      <c r="H38" s="319"/>
      <c r="I38" s="319"/>
      <c r="J38" s="319"/>
      <c r="K38" s="319"/>
    </row>
    <row r="39" spans="1:23">
      <c r="A39" s="319"/>
      <c r="B39" s="319"/>
      <c r="C39" s="320"/>
      <c r="D39" s="319"/>
      <c r="E39" s="321"/>
      <c r="F39" s="319"/>
      <c r="G39" s="321"/>
      <c r="H39" s="319"/>
      <c r="I39" s="319"/>
      <c r="J39" s="319"/>
      <c r="K39" s="319"/>
    </row>
    <row r="40" spans="1:23">
      <c r="A40" s="319"/>
      <c r="B40" s="319"/>
      <c r="C40" s="320"/>
      <c r="D40" s="319"/>
      <c r="E40" s="321"/>
      <c r="F40" s="319"/>
      <c r="G40" s="321"/>
      <c r="H40" s="319"/>
      <c r="I40" s="319"/>
      <c r="J40" s="319"/>
      <c r="K40" s="319"/>
    </row>
    <row r="41" spans="1:23">
      <c r="A41" s="319"/>
      <c r="B41" s="319"/>
      <c r="C41" s="320"/>
      <c r="D41" s="319"/>
      <c r="E41" s="321"/>
      <c r="F41" s="319"/>
      <c r="G41" s="321"/>
      <c r="H41" s="319"/>
      <c r="I41" s="319"/>
      <c r="J41" s="319"/>
      <c r="K41" s="319"/>
    </row>
    <row r="42" spans="1:23" ht="14.25" customHeight="1">
      <c r="A42" s="101"/>
      <c r="B42" s="101"/>
      <c r="C42" s="108"/>
      <c r="D42" s="101"/>
      <c r="E42" s="317"/>
      <c r="F42" s="101"/>
      <c r="G42" s="317"/>
      <c r="H42" s="101"/>
      <c r="I42" s="101"/>
      <c r="J42" s="101"/>
      <c r="K42" s="101"/>
    </row>
    <row r="43" spans="1:23">
      <c r="A43" s="105"/>
      <c r="B43" s="105"/>
      <c r="C43" s="318"/>
      <c r="D43" s="105"/>
      <c r="E43" s="317"/>
      <c r="F43" s="101"/>
      <c r="G43" s="317"/>
      <c r="H43" s="101"/>
      <c r="I43" s="101"/>
      <c r="J43" s="101"/>
      <c r="K43" s="101"/>
    </row>
    <row r="44" spans="1:23" ht="14.25" customHeight="1">
      <c r="A44" s="101"/>
      <c r="B44" s="101"/>
      <c r="C44" s="108"/>
      <c r="D44" s="101"/>
      <c r="E44" s="317"/>
      <c r="F44" s="101"/>
      <c r="G44" s="317"/>
      <c r="H44" s="101"/>
      <c r="I44" s="101"/>
      <c r="J44" s="101"/>
      <c r="K44" s="101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G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J4" sqref="J4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306</v>
      </c>
    </row>
    <row r="5" spans="1:15" ht="15.75" thickBot="1">
      <c r="A5" s="1"/>
    </row>
    <row r="6" spans="1:15" ht="15.75" thickBot="1">
      <c r="A6" s="1104" t="s">
        <v>307</v>
      </c>
      <c r="B6" s="1104"/>
      <c r="C6" s="1104"/>
      <c r="D6" s="1104"/>
      <c r="E6" s="1104"/>
      <c r="F6" s="1"/>
    </row>
    <row r="7" spans="1:15" ht="15.75" thickBot="1">
      <c r="A7" s="766" t="s">
        <v>308</v>
      </c>
      <c r="B7" s="767"/>
      <c r="C7" s="767"/>
      <c r="D7" s="768"/>
      <c r="E7" s="769"/>
      <c r="F7" s="1"/>
    </row>
    <row r="8" spans="1:15" s="326" customFormat="1" ht="15" thickBot="1">
      <c r="B8" s="783">
        <f>'10+_Assuntos_2025'!N7</f>
        <v>186</v>
      </c>
      <c r="F8" s="783">
        <f>'10+_Assuntos_2025'!N8</f>
        <v>250</v>
      </c>
      <c r="J8" s="783">
        <f>'10+_Assuntos_2025'!N9</f>
        <v>203</v>
      </c>
      <c r="N8" s="783">
        <f>'10+_Assuntos_2025'!N10</f>
        <v>204</v>
      </c>
    </row>
    <row r="9" spans="1:15" s="83" customFormat="1" ht="30.75" customHeight="1" thickBot="1">
      <c r="A9" s="1098" t="str">
        <f>'10+_Assuntos_2025'!A7</f>
        <v>Órgão externo</v>
      </c>
      <c r="B9" s="1099"/>
      <c r="C9" s="1100"/>
      <c r="E9" s="1098" t="str">
        <f>'10+_Assuntos_2025'!A8</f>
        <v>Buraco e Pavimentação</v>
      </c>
      <c r="F9" s="1099"/>
      <c r="G9" s="1100"/>
      <c r="I9" s="1095" t="str">
        <f>'10+_Assuntos_2025'!A9</f>
        <v>Qualidade de atendimento</v>
      </c>
      <c r="J9" s="1096"/>
      <c r="K9" s="1097"/>
      <c r="M9" s="1098" t="str">
        <f>'10+_Assuntos_2025'!A10</f>
        <v>Árvore</v>
      </c>
      <c r="N9" s="1099"/>
      <c r="O9" s="1100"/>
    </row>
    <row r="10" spans="1:15" ht="15.75" thickBot="1">
      <c r="A10" s="770" t="s">
        <v>5</v>
      </c>
      <c r="B10" s="87" t="s">
        <v>309</v>
      </c>
      <c r="C10" s="438" t="s">
        <v>310</v>
      </c>
      <c r="E10" s="770" t="s">
        <v>5</v>
      </c>
      <c r="F10" s="84" t="s">
        <v>309</v>
      </c>
      <c r="G10" s="438" t="s">
        <v>310</v>
      </c>
      <c r="I10" s="770" t="s">
        <v>5</v>
      </c>
      <c r="J10" s="84" t="s">
        <v>309</v>
      </c>
      <c r="K10" s="438" t="s">
        <v>310</v>
      </c>
      <c r="M10" s="770" t="s">
        <v>5</v>
      </c>
      <c r="N10" s="84" t="s">
        <v>309</v>
      </c>
      <c r="O10" s="438" t="s">
        <v>310</v>
      </c>
    </row>
    <row r="11" spans="1:15" ht="15">
      <c r="A11" s="523">
        <v>45658</v>
      </c>
      <c r="B11" s="7">
        <f>'10+_Assuntos_2025'!M7</f>
        <v>248</v>
      </c>
      <c r="C11" s="526">
        <f>((B11-B8)/B8)*100</f>
        <v>33.333333333333329</v>
      </c>
      <c r="E11" s="523">
        <v>45658</v>
      </c>
      <c r="F11" s="85">
        <f>'10+_Assuntos_2025'!M8</f>
        <v>324</v>
      </c>
      <c r="G11" s="528">
        <f>((F11-F8)/F8)*100</f>
        <v>29.599999999999998</v>
      </c>
      <c r="I11" s="523">
        <v>45658</v>
      </c>
      <c r="J11" s="85">
        <f>'10+_Assuntos_2025'!M9</f>
        <v>233</v>
      </c>
      <c r="K11" s="528">
        <f>((J11-J8)/J8)*100</f>
        <v>14.77832512315271</v>
      </c>
      <c r="M11" s="523">
        <v>45658</v>
      </c>
      <c r="N11" s="85">
        <f>'10+_Assuntos_2025'!M10</f>
        <v>315</v>
      </c>
      <c r="O11" s="528">
        <f>((N11-N8)/J8)*100</f>
        <v>54.679802955665025</v>
      </c>
    </row>
    <row r="12" spans="1:15" s="319" customFormat="1" ht="15">
      <c r="A12" s="531">
        <v>45689</v>
      </c>
      <c r="B12" s="954">
        <f>'10+_Assuntos_2025'!L7</f>
        <v>535</v>
      </c>
      <c r="C12" s="526">
        <f t="shared" ref="C12:C18" si="0">((B12-B11)/B11)*100</f>
        <v>115.7258064516129</v>
      </c>
      <c r="E12" s="531">
        <v>45689</v>
      </c>
      <c r="F12" s="527">
        <f>'10+_Assuntos_2025'!L8</f>
        <v>325</v>
      </c>
      <c r="G12" s="528">
        <f t="shared" ref="G12:G18" si="1">((F12-F11)/F11)*100</f>
        <v>0.30864197530864196</v>
      </c>
      <c r="I12" s="531">
        <v>45689</v>
      </c>
      <c r="J12" s="527">
        <f>'10+_Assuntos_2025'!L9</f>
        <v>258</v>
      </c>
      <c r="K12" s="528">
        <f t="shared" ref="K12:K18" si="2">((J12-J11)/J11)*100</f>
        <v>10.72961373390558</v>
      </c>
      <c r="M12" s="531">
        <v>45689</v>
      </c>
      <c r="N12" s="527">
        <f>'10+_Assuntos_2025'!L10</f>
        <v>297</v>
      </c>
      <c r="O12" s="528">
        <f t="shared" ref="O12:O18" si="3">((N12-N11)/N11)*100</f>
        <v>-5.7142857142857144</v>
      </c>
    </row>
    <row r="13" spans="1:15" s="319" customFormat="1" ht="15">
      <c r="A13" s="531">
        <v>45717</v>
      </c>
      <c r="B13" s="954">
        <f>'10+_Assuntos_2025'!K7</f>
        <v>320</v>
      </c>
      <c r="C13" s="526">
        <f t="shared" si="0"/>
        <v>-40.186915887850468</v>
      </c>
      <c r="E13" s="531">
        <v>45717</v>
      </c>
      <c r="F13" s="527">
        <f>'10+_Assuntos_2025'!K8</f>
        <v>328</v>
      </c>
      <c r="G13" s="528">
        <f t="shared" si="1"/>
        <v>0.92307692307692313</v>
      </c>
      <c r="I13" s="531">
        <v>45717</v>
      </c>
      <c r="J13" s="527">
        <f>'10+_Assuntos_2025'!K9</f>
        <v>320</v>
      </c>
      <c r="K13" s="528">
        <f t="shared" si="2"/>
        <v>24.031007751937985</v>
      </c>
      <c r="M13" s="531">
        <v>45717</v>
      </c>
      <c r="N13" s="527">
        <f>'10+_Assuntos_2025'!K10</f>
        <v>263</v>
      </c>
      <c r="O13" s="528">
        <f t="shared" si="3"/>
        <v>-11.447811447811448</v>
      </c>
    </row>
    <row r="14" spans="1:15" s="319" customFormat="1" ht="15">
      <c r="A14" s="531">
        <v>45748</v>
      </c>
      <c r="B14" s="954">
        <f>'10+_Assuntos_2025'!J$7</f>
        <v>590</v>
      </c>
      <c r="C14" s="526">
        <f t="shared" si="0"/>
        <v>84.375</v>
      </c>
      <c r="E14" s="531">
        <v>45748</v>
      </c>
      <c r="F14" s="527">
        <f>'10+_Assuntos_2025'!J$8</f>
        <v>360</v>
      </c>
      <c r="G14" s="528">
        <f t="shared" si="1"/>
        <v>9.7560975609756095</v>
      </c>
      <c r="I14" s="531">
        <v>45748</v>
      </c>
      <c r="J14" s="527">
        <f>'10+_Assuntos_2025'!J$9</f>
        <v>314</v>
      </c>
      <c r="K14" s="528">
        <f t="shared" si="2"/>
        <v>-1.875</v>
      </c>
      <c r="M14" s="531">
        <v>45748</v>
      </c>
      <c r="N14" s="527">
        <f>'10+_Assuntos_2025'!J$10</f>
        <v>254</v>
      </c>
      <c r="O14" s="528">
        <f t="shared" si="3"/>
        <v>-3.4220532319391634</v>
      </c>
    </row>
    <row r="15" spans="1:15" s="319" customFormat="1" ht="15">
      <c r="A15" s="531">
        <v>45778</v>
      </c>
      <c r="B15" s="954">
        <f>'10+_Assuntos_2025'!I$7</f>
        <v>350</v>
      </c>
      <c r="C15" s="526">
        <f t="shared" si="0"/>
        <v>-40.677966101694921</v>
      </c>
      <c r="E15" s="531">
        <v>45778</v>
      </c>
      <c r="F15" s="527">
        <f>'10+_Assuntos_2025'!I$8</f>
        <v>321</v>
      </c>
      <c r="G15" s="528">
        <f t="shared" si="1"/>
        <v>-10.833333333333334</v>
      </c>
      <c r="I15" s="531">
        <v>45778</v>
      </c>
      <c r="J15" s="527">
        <f>'10+_Assuntos_2025'!I$9</f>
        <v>364</v>
      </c>
      <c r="K15" s="528">
        <f t="shared" si="2"/>
        <v>15.923566878980891</v>
      </c>
      <c r="M15" s="531">
        <v>45778</v>
      </c>
      <c r="N15" s="527">
        <f>'10+_Assuntos_2025'!I$10</f>
        <v>250</v>
      </c>
      <c r="O15" s="528">
        <f t="shared" si="3"/>
        <v>-1.5748031496062991</v>
      </c>
    </row>
    <row r="16" spans="1:15" s="319" customFormat="1" ht="15">
      <c r="A16" s="531">
        <v>45809</v>
      </c>
      <c r="B16" s="954">
        <f>'10+_Assuntos_2025'!H$7</f>
        <v>257</v>
      </c>
      <c r="C16" s="526">
        <f t="shared" si="0"/>
        <v>-26.571428571428573</v>
      </c>
      <c r="E16" s="531">
        <v>45809</v>
      </c>
      <c r="F16" s="527">
        <f>'10+_Assuntos_2025'!H$8</f>
        <v>305</v>
      </c>
      <c r="G16" s="528">
        <f t="shared" si="1"/>
        <v>-4.9844236760124607</v>
      </c>
      <c r="I16" s="531">
        <v>45809</v>
      </c>
      <c r="J16" s="527">
        <f>'10+_Assuntos_2025'!H$9</f>
        <v>299</v>
      </c>
      <c r="K16" s="528">
        <f t="shared" si="2"/>
        <v>-17.857142857142858</v>
      </c>
      <c r="M16" s="531">
        <v>45809</v>
      </c>
      <c r="N16" s="527">
        <f>'10+_Assuntos_2025'!H$10</f>
        <v>229</v>
      </c>
      <c r="O16" s="528">
        <f t="shared" si="3"/>
        <v>-8.4</v>
      </c>
    </row>
    <row r="17" spans="1:15" s="319" customFormat="1" ht="15">
      <c r="A17" s="531">
        <v>45839</v>
      </c>
      <c r="B17" s="954">
        <f>'10+_Assuntos_2025'!G$7</f>
        <v>241</v>
      </c>
      <c r="C17" s="526">
        <f t="shared" si="0"/>
        <v>-6.2256809338521402</v>
      </c>
      <c r="E17" s="531">
        <v>45839</v>
      </c>
      <c r="F17" s="527">
        <f>'10+_Assuntos_2025'!G$8</f>
        <v>219</v>
      </c>
      <c r="G17" s="528">
        <f t="shared" si="1"/>
        <v>-28.196721311475407</v>
      </c>
      <c r="I17" s="531">
        <v>45839</v>
      </c>
      <c r="J17" s="527">
        <f>'10+_Assuntos_2025'!G$9</f>
        <v>349</v>
      </c>
      <c r="K17" s="528">
        <f t="shared" si="2"/>
        <v>16.722408026755854</v>
      </c>
      <c r="M17" s="531">
        <v>45839</v>
      </c>
      <c r="N17" s="527">
        <f>'10+_Assuntos_2025'!G$10</f>
        <v>258</v>
      </c>
      <c r="O17" s="528">
        <f t="shared" si="3"/>
        <v>12.663755458515283</v>
      </c>
    </row>
    <row r="18" spans="1:15" s="319" customFormat="1" ht="15">
      <c r="A18" s="772">
        <v>45870</v>
      </c>
      <c r="B18" s="762">
        <f>'10+_Assuntos_2025'!F$7</f>
        <v>0</v>
      </c>
      <c r="C18" s="763">
        <f t="shared" si="0"/>
        <v>-100</v>
      </c>
      <c r="E18" s="772">
        <v>45870</v>
      </c>
      <c r="F18" s="758">
        <f>'10+_Assuntos_2025'!F$8</f>
        <v>0</v>
      </c>
      <c r="G18" s="759">
        <f t="shared" si="1"/>
        <v>-100</v>
      </c>
      <c r="I18" s="772">
        <v>45870</v>
      </c>
      <c r="J18" s="758">
        <f>'10+_Assuntos_2025'!F$9</f>
        <v>0</v>
      </c>
      <c r="K18" s="759">
        <f t="shared" si="2"/>
        <v>-100</v>
      </c>
      <c r="M18" s="772">
        <v>45870</v>
      </c>
      <c r="N18" s="758">
        <f>'10+_Assuntos_2025'!F$10</f>
        <v>0</v>
      </c>
      <c r="O18" s="759">
        <f t="shared" si="3"/>
        <v>-100</v>
      </c>
    </row>
    <row r="19" spans="1:15" s="319" customFormat="1" ht="15">
      <c r="A19" s="772">
        <v>45901</v>
      </c>
      <c r="B19" s="762">
        <f>'10+_Assuntos_2025'!E$7</f>
        <v>0</v>
      </c>
      <c r="C19" s="763" t="e">
        <f t="shared" ref="C19:C22" si="4">((B19-B18)/B18)*100</f>
        <v>#DIV/0!</v>
      </c>
      <c r="E19" s="772">
        <v>45901</v>
      </c>
      <c r="F19" s="758">
        <f>'10+_Assuntos_2025'!E$8</f>
        <v>0</v>
      </c>
      <c r="G19" s="759" t="e">
        <f t="shared" ref="G19:G22" si="5">((F19-F18)/F18)*100</f>
        <v>#DIV/0!</v>
      </c>
      <c r="I19" s="772">
        <v>45901</v>
      </c>
      <c r="J19" s="758">
        <f>'10+_Assuntos_2025'!E$9</f>
        <v>0</v>
      </c>
      <c r="K19" s="759" t="e">
        <f t="shared" ref="K19:K22" si="6">((J19-J18)/J18)*100</f>
        <v>#DIV/0!</v>
      </c>
      <c r="M19" s="772">
        <v>45901</v>
      </c>
      <c r="N19" s="758">
        <f>'10+_Assuntos_2025'!E$10</f>
        <v>0</v>
      </c>
      <c r="O19" s="759" t="e">
        <f t="shared" ref="O19:O22" si="7">((N19-N18)/N18)*100</f>
        <v>#DIV/0!</v>
      </c>
    </row>
    <row r="20" spans="1:15" s="319" customFormat="1" ht="15">
      <c r="A20" s="772">
        <v>45931</v>
      </c>
      <c r="B20" s="762">
        <f>'10+_Assuntos_2025'!D$7</f>
        <v>0</v>
      </c>
      <c r="C20" s="763" t="e">
        <f t="shared" si="4"/>
        <v>#DIV/0!</v>
      </c>
      <c r="E20" s="772">
        <v>45931</v>
      </c>
      <c r="F20" s="762">
        <f>'10+_Assuntos_2025'!D$8</f>
        <v>0</v>
      </c>
      <c r="G20" s="763" t="e">
        <f t="shared" si="5"/>
        <v>#DIV/0!</v>
      </c>
      <c r="I20" s="772">
        <v>45931</v>
      </c>
      <c r="J20" s="758">
        <f>'10+_Assuntos_2025'!D$9</f>
        <v>0</v>
      </c>
      <c r="K20" s="759" t="e">
        <f t="shared" si="6"/>
        <v>#DIV/0!</v>
      </c>
      <c r="M20" s="772">
        <v>45931</v>
      </c>
      <c r="N20" s="758">
        <f>'10+_Assuntos_2025'!D$10</f>
        <v>0</v>
      </c>
      <c r="O20" s="759" t="e">
        <f t="shared" si="7"/>
        <v>#DIV/0!</v>
      </c>
    </row>
    <row r="21" spans="1:15" s="319" customFormat="1" ht="15">
      <c r="A21" s="772">
        <v>45962</v>
      </c>
      <c r="B21" s="762">
        <f>'10+_Assuntos_2025'!C$7</f>
        <v>0</v>
      </c>
      <c r="C21" s="763" t="e">
        <f t="shared" si="4"/>
        <v>#DIV/0!</v>
      </c>
      <c r="E21" s="772">
        <v>45962</v>
      </c>
      <c r="F21" s="762">
        <f>'10+_Assuntos_2025'!C$8</f>
        <v>0</v>
      </c>
      <c r="G21" s="763" t="e">
        <f t="shared" si="5"/>
        <v>#DIV/0!</v>
      </c>
      <c r="I21" s="772">
        <v>45962</v>
      </c>
      <c r="J21" s="758">
        <f>'10+_Assuntos_2025'!C$9</f>
        <v>0</v>
      </c>
      <c r="K21" s="759" t="e">
        <f t="shared" si="6"/>
        <v>#DIV/0!</v>
      </c>
      <c r="M21" s="772">
        <v>45962</v>
      </c>
      <c r="N21" s="758">
        <f>'10+_Assuntos_2025'!C$10</f>
        <v>0</v>
      </c>
      <c r="O21" s="759" t="e">
        <f t="shared" si="7"/>
        <v>#DIV/0!</v>
      </c>
    </row>
    <row r="22" spans="1:15" s="319" customFormat="1" ht="15.75" thickBot="1">
      <c r="A22" s="773">
        <v>45992</v>
      </c>
      <c r="B22" s="764">
        <f>'10+_Assuntos_2025'!B$7</f>
        <v>0</v>
      </c>
      <c r="C22" s="765" t="e">
        <f t="shared" si="4"/>
        <v>#DIV/0!</v>
      </c>
      <c r="E22" s="773">
        <v>45992</v>
      </c>
      <c r="F22" s="764">
        <f>'10+_Assuntos_2025'!B$8</f>
        <v>0</v>
      </c>
      <c r="G22" s="765" t="e">
        <f t="shared" si="5"/>
        <v>#DIV/0!</v>
      </c>
      <c r="I22" s="773">
        <v>45992</v>
      </c>
      <c r="J22" s="760">
        <f>'10+_Assuntos_2025'!B$9</f>
        <v>0</v>
      </c>
      <c r="K22" s="761" t="e">
        <f t="shared" si="6"/>
        <v>#DIV/0!</v>
      </c>
      <c r="M22" s="773">
        <v>45992</v>
      </c>
      <c r="N22" s="760">
        <f>'10+_Assuntos_2025'!B$10</f>
        <v>0</v>
      </c>
      <c r="O22" s="761" t="e">
        <f t="shared" si="7"/>
        <v>#DIV/0!</v>
      </c>
    </row>
    <row r="23" spans="1:15">
      <c r="B23" s="9"/>
      <c r="C23" s="9"/>
    </row>
    <row r="24" spans="1:15" s="326" customFormat="1" ht="15" thickBot="1">
      <c r="B24" s="783">
        <f>'10+_Assuntos_2025'!N11</f>
        <v>190</v>
      </c>
      <c r="F24" s="783">
        <f>'10+_Assuntos_2025'!N12</f>
        <v>136</v>
      </c>
      <c r="J24" s="783">
        <f>'10+_Assuntos_2025'!N13</f>
        <v>227</v>
      </c>
      <c r="N24" s="783">
        <f>'10+_Assuntos_2025'!N14</f>
        <v>147</v>
      </c>
    </row>
    <row r="25" spans="1:15" s="83" customFormat="1" ht="30.75" customHeight="1" thickBot="1">
      <c r="A25" s="1095" t="str">
        <f>'10+_Assuntos_2025'!A11</f>
        <v>Ônibus</v>
      </c>
      <c r="B25" s="1096"/>
      <c r="C25" s="1097"/>
      <c r="E25" s="1095" t="str">
        <f>'10+_Assuntos_2025'!A12</f>
        <v>Processo Administrativo</v>
      </c>
      <c r="F25" s="1096"/>
      <c r="G25" s="1097"/>
      <c r="I25" s="1101" t="str">
        <f>'10+_Assuntos_2025'!A13</f>
        <v>Ponto viciado, entulho e caçamba de entulho</v>
      </c>
      <c r="J25" s="1102"/>
      <c r="K25" s="1103"/>
      <c r="M25" s="1095" t="str">
        <f>'10+_Assuntos_2025'!A14</f>
        <v>Multas de trânsito e guinchamentos</v>
      </c>
      <c r="N25" s="1096"/>
      <c r="O25" s="1097"/>
    </row>
    <row r="26" spans="1:15" ht="15.75" thickBot="1">
      <c r="A26" s="770" t="s">
        <v>5</v>
      </c>
      <c r="B26" s="86" t="s">
        <v>309</v>
      </c>
      <c r="C26" s="437" t="s">
        <v>310</v>
      </c>
      <c r="E26" s="771" t="s">
        <v>5</v>
      </c>
      <c r="F26" s="84" t="s">
        <v>309</v>
      </c>
      <c r="G26" s="438" t="s">
        <v>310</v>
      </c>
      <c r="I26" s="430" t="s">
        <v>5</v>
      </c>
      <c r="J26" s="431" t="s">
        <v>309</v>
      </c>
      <c r="K26" s="432" t="s">
        <v>310</v>
      </c>
      <c r="M26" s="430" t="s">
        <v>5</v>
      </c>
      <c r="N26" s="433" t="s">
        <v>309</v>
      </c>
      <c r="O26" s="432" t="s">
        <v>310</v>
      </c>
    </row>
    <row r="27" spans="1:15" s="319" customFormat="1" ht="15">
      <c r="A27" s="1028">
        <v>45658</v>
      </c>
      <c r="B27" s="774">
        <f>'10+_Assuntos_2025'!M11</f>
        <v>206</v>
      </c>
      <c r="C27" s="528">
        <f>((B27-B24)/B24)*100</f>
        <v>8.4210526315789469</v>
      </c>
      <c r="E27" s="1028">
        <v>45658</v>
      </c>
      <c r="F27" s="774">
        <f>'10+_Assuntos_2025'!M12</f>
        <v>210</v>
      </c>
      <c r="G27" s="528">
        <f>((F27-F24)/F24)*100</f>
        <v>54.411764705882348</v>
      </c>
      <c r="I27" s="1028">
        <v>45658</v>
      </c>
      <c r="J27" s="774">
        <f>'10+_Assuntos_2025'!M13</f>
        <v>260</v>
      </c>
      <c r="K27" s="528">
        <f>((J27-J24)/J24)*100</f>
        <v>14.537444933920703</v>
      </c>
      <c r="M27" s="1028">
        <v>45658</v>
      </c>
      <c r="N27" s="774">
        <f>'10+_Assuntos_2025'!M14</f>
        <v>113</v>
      </c>
      <c r="O27" s="526">
        <f>((N27-N24)/N24)*100</f>
        <v>-23.129251700680271</v>
      </c>
    </row>
    <row r="28" spans="1:15" s="319" customFormat="1" ht="15">
      <c r="A28" s="531">
        <v>45689</v>
      </c>
      <c r="B28" s="527">
        <f>'10+_Assuntos_2025'!L11</f>
        <v>321</v>
      </c>
      <c r="C28" s="528">
        <f t="shared" ref="C28:C34" si="8">((B28-B27)/B27)*100</f>
        <v>55.825242718446603</v>
      </c>
      <c r="E28" s="531">
        <v>45689</v>
      </c>
      <c r="F28" s="527">
        <f>'10+_Assuntos_2025'!L12</f>
        <v>229</v>
      </c>
      <c r="G28" s="528">
        <f t="shared" ref="G28:G34" si="9">((F28-F27)/F27)*100</f>
        <v>9.0476190476190474</v>
      </c>
      <c r="I28" s="531">
        <v>45689</v>
      </c>
      <c r="J28" s="527">
        <f>'10+_Assuntos_2025'!L13</f>
        <v>268</v>
      </c>
      <c r="K28" s="528">
        <f t="shared" ref="K28:K34" si="10">((J28-J27)/J27)*100</f>
        <v>3.0769230769230771</v>
      </c>
      <c r="M28" s="531">
        <v>45689</v>
      </c>
      <c r="N28" s="527">
        <f>'10+_Assuntos_2025'!L14</f>
        <v>116</v>
      </c>
      <c r="O28" s="526">
        <f t="shared" ref="O28:O33" si="11">((N28-N27)/N27)*100</f>
        <v>2.6548672566371683</v>
      </c>
    </row>
    <row r="29" spans="1:15" s="319" customFormat="1" ht="15">
      <c r="A29" s="531">
        <v>45717</v>
      </c>
      <c r="B29" s="527">
        <f>'10+_Assuntos_2025'!K11</f>
        <v>338</v>
      </c>
      <c r="C29" s="528">
        <f t="shared" si="8"/>
        <v>5.29595015576324</v>
      </c>
      <c r="E29" s="531">
        <v>45717</v>
      </c>
      <c r="F29" s="527">
        <f>'10+_Assuntos_2025'!K12</f>
        <v>237</v>
      </c>
      <c r="G29" s="528">
        <f t="shared" si="9"/>
        <v>3.4934497816593884</v>
      </c>
      <c r="I29" s="531">
        <v>45717</v>
      </c>
      <c r="J29" s="527">
        <f>'10+_Assuntos_2025'!K13</f>
        <v>290</v>
      </c>
      <c r="K29" s="528">
        <f t="shared" si="10"/>
        <v>8.2089552238805972</v>
      </c>
      <c r="M29" s="531">
        <v>45717</v>
      </c>
      <c r="N29" s="527">
        <f>'10+_Assuntos_2025'!K14</f>
        <v>143</v>
      </c>
      <c r="O29" s="526">
        <f t="shared" si="11"/>
        <v>23.275862068965516</v>
      </c>
    </row>
    <row r="30" spans="1:15" s="319" customFormat="1" ht="15">
      <c r="A30" s="531">
        <v>45748</v>
      </c>
      <c r="B30" s="527">
        <f>'10+_Assuntos_2025'!J$11</f>
        <v>307</v>
      </c>
      <c r="C30" s="528">
        <f t="shared" si="8"/>
        <v>-9.1715976331360949</v>
      </c>
      <c r="E30" s="531">
        <v>45748</v>
      </c>
      <c r="F30" s="527">
        <f>'10+_Assuntos_2025'!J$12</f>
        <v>242</v>
      </c>
      <c r="G30" s="528">
        <f t="shared" si="9"/>
        <v>2.109704641350211</v>
      </c>
      <c r="I30" s="531">
        <v>45748</v>
      </c>
      <c r="J30" s="527">
        <f>'10+_Assuntos_2025'!J$13</f>
        <v>166</v>
      </c>
      <c r="K30" s="528">
        <f t="shared" si="10"/>
        <v>-42.758620689655174</v>
      </c>
      <c r="M30" s="531">
        <v>45748</v>
      </c>
      <c r="N30" s="527">
        <f>'10+_Assuntos_2025'!J$14</f>
        <v>131</v>
      </c>
      <c r="O30" s="526">
        <f t="shared" si="11"/>
        <v>-8.3916083916083917</v>
      </c>
    </row>
    <row r="31" spans="1:15" s="319" customFormat="1" ht="15">
      <c r="A31" s="531">
        <v>45778</v>
      </c>
      <c r="B31" s="527">
        <f>'10+_Assuntos_2025'!I$11</f>
        <v>301</v>
      </c>
      <c r="C31" s="528">
        <f t="shared" si="8"/>
        <v>-1.9543973941368076</v>
      </c>
      <c r="E31" s="531">
        <v>45778</v>
      </c>
      <c r="F31" s="527">
        <f>'10+_Assuntos_2025'!I$12</f>
        <v>252</v>
      </c>
      <c r="G31" s="528">
        <f t="shared" si="9"/>
        <v>4.1322314049586781</v>
      </c>
      <c r="I31" s="531">
        <v>45778</v>
      </c>
      <c r="J31" s="527">
        <f>'10+_Assuntos_2025'!I$13</f>
        <v>176</v>
      </c>
      <c r="K31" s="528">
        <f t="shared" si="10"/>
        <v>6.024096385542169</v>
      </c>
      <c r="M31" s="531">
        <v>45778</v>
      </c>
      <c r="N31" s="527">
        <f>'10+_Assuntos_2025'!I$14</f>
        <v>149</v>
      </c>
      <c r="O31" s="526">
        <f t="shared" si="11"/>
        <v>13.740458015267176</v>
      </c>
    </row>
    <row r="32" spans="1:15" s="319" customFormat="1" ht="15">
      <c r="A32" s="531">
        <v>45809</v>
      </c>
      <c r="B32" s="527">
        <f>'10+_Assuntos_2025'!H$11</f>
        <v>189</v>
      </c>
      <c r="C32" s="528">
        <f t="shared" si="8"/>
        <v>-37.209302325581397</v>
      </c>
      <c r="E32" s="531">
        <v>45809</v>
      </c>
      <c r="F32" s="527">
        <f>'10+_Assuntos_2025'!H$12</f>
        <v>183</v>
      </c>
      <c r="G32" s="528">
        <f t="shared" si="9"/>
        <v>-27.380952380952383</v>
      </c>
      <c r="I32" s="531">
        <v>45809</v>
      </c>
      <c r="J32" s="527">
        <f>'10+_Assuntos_2025'!H$13</f>
        <v>96</v>
      </c>
      <c r="K32" s="528">
        <f t="shared" si="10"/>
        <v>-45.454545454545453</v>
      </c>
      <c r="M32" s="531">
        <v>45809</v>
      </c>
      <c r="N32" s="527">
        <f>'10+_Assuntos_2025'!H$14</f>
        <v>153</v>
      </c>
      <c r="O32" s="526">
        <f t="shared" si="11"/>
        <v>2.6845637583892619</v>
      </c>
    </row>
    <row r="33" spans="1:15" s="319" customFormat="1" ht="15">
      <c r="A33" s="531">
        <v>45839</v>
      </c>
      <c r="B33" s="527">
        <f>'10+_Assuntos_2025'!G$11</f>
        <v>177</v>
      </c>
      <c r="C33" s="528">
        <f t="shared" si="8"/>
        <v>-6.3492063492063489</v>
      </c>
      <c r="E33" s="531">
        <v>45839</v>
      </c>
      <c r="F33" s="527">
        <f>'10+_Assuntos_2025'!G$12</f>
        <v>244</v>
      </c>
      <c r="G33" s="528">
        <f t="shared" si="9"/>
        <v>33.333333333333329</v>
      </c>
      <c r="I33" s="531">
        <v>45839</v>
      </c>
      <c r="J33" s="527">
        <f>'10+_Assuntos_2025'!G$13</f>
        <v>121</v>
      </c>
      <c r="K33" s="528">
        <f t="shared" si="10"/>
        <v>26.041666666666668</v>
      </c>
      <c r="M33" s="531">
        <v>45839</v>
      </c>
      <c r="N33" s="527">
        <f>'10+_Assuntos_2025'!G$14</f>
        <v>523</v>
      </c>
      <c r="O33" s="526">
        <f t="shared" si="11"/>
        <v>241.83006535947712</v>
      </c>
    </row>
    <row r="34" spans="1:15" s="319" customFormat="1" ht="15">
      <c r="A34" s="772">
        <v>45870</v>
      </c>
      <c r="B34" s="758">
        <f>'10+_Assuntos_2025'!F$11</f>
        <v>0</v>
      </c>
      <c r="C34" s="759">
        <f t="shared" si="8"/>
        <v>-100</v>
      </c>
      <c r="E34" s="772">
        <v>45870</v>
      </c>
      <c r="F34" s="758">
        <f>'10+_Assuntos_2025'!F$12</f>
        <v>0</v>
      </c>
      <c r="G34" s="759">
        <f t="shared" si="9"/>
        <v>-100</v>
      </c>
      <c r="I34" s="772">
        <v>45870</v>
      </c>
      <c r="J34" s="758">
        <f>'10+_Assuntos_2025'!F$13</f>
        <v>0</v>
      </c>
      <c r="K34" s="759">
        <f t="shared" si="10"/>
        <v>-100</v>
      </c>
      <c r="M34" s="772">
        <v>45870</v>
      </c>
      <c r="N34" s="758">
        <f>'10+_Assuntos_2025'!F$14</f>
        <v>0</v>
      </c>
      <c r="O34" s="763">
        <f t="shared" ref="O34" si="12">((N34-N33)/N33)*100</f>
        <v>-100</v>
      </c>
    </row>
    <row r="35" spans="1:15" s="319" customFormat="1" ht="15">
      <c r="A35" s="772">
        <v>45901</v>
      </c>
      <c r="B35" s="758">
        <f>'10+_Assuntos_2025'!E$11</f>
        <v>0</v>
      </c>
      <c r="C35" s="759" t="e">
        <f t="shared" ref="C35:C38" si="13">((B35-B34)/B34)*100</f>
        <v>#DIV/0!</v>
      </c>
      <c r="E35" s="772">
        <v>45901</v>
      </c>
      <c r="F35" s="758">
        <f>'10+_Assuntos_2025'!E$12</f>
        <v>0</v>
      </c>
      <c r="G35" s="759" t="e">
        <f t="shared" ref="G35:G38" si="14">((F35-F34)/F34)*100</f>
        <v>#DIV/0!</v>
      </c>
      <c r="I35" s="772">
        <v>45901</v>
      </c>
      <c r="J35" s="758">
        <f>'10+_Assuntos_2025'!E$13</f>
        <v>0</v>
      </c>
      <c r="K35" s="759" t="e">
        <f t="shared" ref="K35:K38" si="15">((J35-J34)/J34)*100</f>
        <v>#DIV/0!</v>
      </c>
      <c r="M35" s="772">
        <v>45901</v>
      </c>
      <c r="N35" s="758">
        <f>'10+_Assuntos_2025'!E$14</f>
        <v>0</v>
      </c>
      <c r="O35" s="763" t="e">
        <f t="shared" ref="O35:O38" si="16">((N35-N34)/N34)*100</f>
        <v>#DIV/0!</v>
      </c>
    </row>
    <row r="36" spans="1:15" s="319" customFormat="1" ht="15">
      <c r="A36" s="772">
        <v>45931</v>
      </c>
      <c r="B36" s="758">
        <f>'10+_Assuntos_2025'!D$11</f>
        <v>0</v>
      </c>
      <c r="C36" s="759" t="e">
        <f t="shared" si="13"/>
        <v>#DIV/0!</v>
      </c>
      <c r="E36" s="772">
        <v>45931</v>
      </c>
      <c r="F36" s="758">
        <f>'10+_Assuntos_2025'!D$12</f>
        <v>0</v>
      </c>
      <c r="G36" s="759" t="e">
        <f t="shared" si="14"/>
        <v>#DIV/0!</v>
      </c>
      <c r="I36" s="772">
        <v>45931</v>
      </c>
      <c r="J36" s="758">
        <f>'10+_Assuntos_2025'!D$13</f>
        <v>0</v>
      </c>
      <c r="K36" s="759" t="e">
        <f t="shared" si="15"/>
        <v>#DIV/0!</v>
      </c>
      <c r="M36" s="772">
        <v>45931</v>
      </c>
      <c r="N36" s="758">
        <f>'10+_Assuntos_2025'!D$14</f>
        <v>0</v>
      </c>
      <c r="O36" s="763" t="e">
        <f t="shared" si="16"/>
        <v>#DIV/0!</v>
      </c>
    </row>
    <row r="37" spans="1:15" s="319" customFormat="1" ht="15">
      <c r="A37" s="772">
        <v>45962</v>
      </c>
      <c r="B37" s="758">
        <f>'10+_Assuntos_2025'!C$11</f>
        <v>0</v>
      </c>
      <c r="C37" s="759" t="e">
        <f t="shared" si="13"/>
        <v>#DIV/0!</v>
      </c>
      <c r="E37" s="772">
        <v>45962</v>
      </c>
      <c r="F37" s="758">
        <f>'10+_Assuntos_2025'!C$12</f>
        <v>0</v>
      </c>
      <c r="G37" s="759" t="e">
        <f t="shared" si="14"/>
        <v>#DIV/0!</v>
      </c>
      <c r="I37" s="772">
        <v>45962</v>
      </c>
      <c r="J37" s="758">
        <f>'10+_Assuntos_2025'!C$13</f>
        <v>0</v>
      </c>
      <c r="K37" s="759" t="e">
        <f t="shared" si="15"/>
        <v>#DIV/0!</v>
      </c>
      <c r="M37" s="772">
        <v>45962</v>
      </c>
      <c r="N37" s="758">
        <f>'10+_Assuntos_2025'!C$14</f>
        <v>0</v>
      </c>
      <c r="O37" s="763" t="e">
        <f t="shared" si="16"/>
        <v>#DIV/0!</v>
      </c>
    </row>
    <row r="38" spans="1:15" ht="15.75" thickBot="1">
      <c r="A38" s="773">
        <v>45992</v>
      </c>
      <c r="B38" s="760">
        <f>'10+_Assuntos_2025'!B$11</f>
        <v>0</v>
      </c>
      <c r="C38" s="761" t="e">
        <f t="shared" si="13"/>
        <v>#DIV/0!</v>
      </c>
      <c r="E38" s="773">
        <v>45992</v>
      </c>
      <c r="F38" s="760">
        <f>'10+_Assuntos_2025'!B$12</f>
        <v>0</v>
      </c>
      <c r="G38" s="761" t="e">
        <f t="shared" si="14"/>
        <v>#DIV/0!</v>
      </c>
      <c r="I38" s="773">
        <v>45992</v>
      </c>
      <c r="J38" s="760">
        <f>'10+_Assuntos_2025'!B$13</f>
        <v>0</v>
      </c>
      <c r="K38" s="761" t="e">
        <f t="shared" si="15"/>
        <v>#DIV/0!</v>
      </c>
      <c r="M38" s="773">
        <v>45992</v>
      </c>
      <c r="N38" s="760">
        <f>'10+_Assuntos_2025'!B$14</f>
        <v>0</v>
      </c>
      <c r="O38" s="765" t="e">
        <f t="shared" si="16"/>
        <v>#DIV/0!</v>
      </c>
    </row>
    <row r="39" spans="1:15">
      <c r="B39" s="9"/>
      <c r="C39" s="9"/>
    </row>
    <row r="40" spans="1:15" s="326" customFormat="1" ht="15" thickBot="1">
      <c r="B40" s="783">
        <f>'10+_Assuntos_2025'!N15</f>
        <v>137</v>
      </c>
      <c r="F40" s="783">
        <f>'10+_Assuntos_2025'!N16</f>
        <v>197</v>
      </c>
    </row>
    <row r="41" spans="1:15" ht="30.75" customHeight="1" thickBot="1">
      <c r="A41" s="1095" t="str">
        <f>'10+_Assuntos_2025'!A15</f>
        <v>Cadastro Único (CadÚnico)</v>
      </c>
      <c r="B41" s="1096"/>
      <c r="C41" s="1097"/>
      <c r="E41" s="1095" t="str">
        <f>'10+_Assuntos_2025'!A16</f>
        <v>Poluição sonora - PSIU</v>
      </c>
      <c r="F41" s="1096"/>
      <c r="G41" s="1097"/>
    </row>
    <row r="42" spans="1:15" ht="15.75" thickBot="1">
      <c r="A42" s="430" t="s">
        <v>5</v>
      </c>
      <c r="B42" s="431" t="s">
        <v>309</v>
      </c>
      <c r="C42" s="432" t="s">
        <v>310</v>
      </c>
      <c r="E42" s="87" t="s">
        <v>5</v>
      </c>
      <c r="F42" s="87" t="s">
        <v>309</v>
      </c>
      <c r="G42" s="87" t="s">
        <v>310</v>
      </c>
    </row>
    <row r="43" spans="1:15" s="319" customFormat="1" ht="15">
      <c r="A43" s="1028">
        <v>45658</v>
      </c>
      <c r="B43" s="527">
        <f>'10+_Assuntos_2025'!M15</f>
        <v>217</v>
      </c>
      <c r="C43" s="528">
        <f>((B43-B40)/B40)*100</f>
        <v>58.394160583941598</v>
      </c>
      <c r="E43" s="1029">
        <v>45658</v>
      </c>
      <c r="F43" s="1030">
        <f>'10+_Assuntos_2025'!M$16</f>
        <v>174</v>
      </c>
      <c r="G43" s="1031">
        <f>((F43-F40)/F40)*100</f>
        <v>-11.6751269035533</v>
      </c>
    </row>
    <row r="44" spans="1:15" s="319" customFormat="1" ht="15">
      <c r="A44" s="531">
        <v>45689</v>
      </c>
      <c r="B44" s="527">
        <f>'10+_Assuntos_2025'!L15</f>
        <v>186</v>
      </c>
      <c r="C44" s="528">
        <f t="shared" ref="C44:C49" si="17">((B44-B43)/B43)*100</f>
        <v>-14.285714285714285</v>
      </c>
      <c r="E44" s="955">
        <v>45689</v>
      </c>
      <c r="F44" s="958">
        <f>'10+_Assuntos_2025'!L$16</f>
        <v>189</v>
      </c>
      <c r="G44" s="950">
        <f>((F44-F43)/F43)*100</f>
        <v>8.6206896551724146</v>
      </c>
    </row>
    <row r="45" spans="1:15" s="319" customFormat="1" ht="15">
      <c r="A45" s="531">
        <v>45717</v>
      </c>
      <c r="B45" s="527">
        <f>'10+_Assuntos_2025'!K15</f>
        <v>213</v>
      </c>
      <c r="C45" s="528">
        <f t="shared" si="17"/>
        <v>14.516129032258066</v>
      </c>
      <c r="E45" s="955">
        <v>45717</v>
      </c>
      <c r="F45" s="1000">
        <f>'10+_Assuntos_2025'!K$16</f>
        <v>192</v>
      </c>
      <c r="G45" s="999">
        <f t="shared" ref="G45:G54" si="18">((F45-F44)/F44)*100</f>
        <v>1.5873015873015872</v>
      </c>
    </row>
    <row r="46" spans="1:15" s="319" customFormat="1" ht="15">
      <c r="A46" s="531">
        <v>45748</v>
      </c>
      <c r="B46" s="527">
        <f>'10+_Assuntos_2025'!J$15</f>
        <v>185</v>
      </c>
      <c r="C46" s="528">
        <f t="shared" si="17"/>
        <v>-13.145539906103288</v>
      </c>
      <c r="E46" s="955">
        <v>45748</v>
      </c>
      <c r="F46" s="1000">
        <f>'10+_Assuntos_2025'!J$16</f>
        <v>184</v>
      </c>
      <c r="G46" s="999">
        <f t="shared" si="18"/>
        <v>-4.1666666666666661</v>
      </c>
    </row>
    <row r="47" spans="1:15" s="319" customFormat="1" ht="15">
      <c r="A47" s="531">
        <v>45778</v>
      </c>
      <c r="B47" s="527">
        <f>'10+_Assuntos_2025'!I$15</f>
        <v>115</v>
      </c>
      <c r="C47" s="528">
        <f t="shared" si="17"/>
        <v>-37.837837837837839</v>
      </c>
      <c r="E47" s="955">
        <v>45778</v>
      </c>
      <c r="F47" s="1000">
        <f>'10+_Assuntos_2025'!I$16</f>
        <v>174</v>
      </c>
      <c r="G47" s="999">
        <f t="shared" si="18"/>
        <v>-5.4347826086956523</v>
      </c>
    </row>
    <row r="48" spans="1:15" s="319" customFormat="1" ht="15">
      <c r="A48" s="531">
        <v>45809</v>
      </c>
      <c r="B48" s="527">
        <f>'10+_Assuntos_2025'!H$15</f>
        <v>97</v>
      </c>
      <c r="C48" s="528">
        <f t="shared" si="17"/>
        <v>-15.65217391304348</v>
      </c>
      <c r="E48" s="955">
        <v>45809</v>
      </c>
      <c r="F48" s="1000">
        <f>'10+_Assuntos_2025'!H$16</f>
        <v>192</v>
      </c>
      <c r="G48" s="999">
        <f t="shared" si="18"/>
        <v>10.344827586206897</v>
      </c>
    </row>
    <row r="49" spans="1:7" s="319" customFormat="1" ht="15">
      <c r="A49" s="531">
        <v>45839</v>
      </c>
      <c r="B49" s="527">
        <f>'10+_Assuntos_2025'!G$15</f>
        <v>277</v>
      </c>
      <c r="C49" s="528">
        <f t="shared" si="17"/>
        <v>185.56701030927834</v>
      </c>
      <c r="E49" s="955">
        <v>45839</v>
      </c>
      <c r="F49" s="1000">
        <f>'10+_Assuntos_2025'!G$16</f>
        <v>180</v>
      </c>
      <c r="G49" s="999">
        <f t="shared" si="18"/>
        <v>-6.25</v>
      </c>
    </row>
    <row r="50" spans="1:7" s="319" customFormat="1" ht="15">
      <c r="A50" s="772">
        <v>45870</v>
      </c>
      <c r="B50" s="758">
        <f>'10+_Assuntos_2025'!F$15</f>
        <v>0</v>
      </c>
      <c r="C50" s="759">
        <f t="shared" ref="C50" si="19">((B50-B49)/B49)*100</f>
        <v>-100</v>
      </c>
      <c r="E50" s="956">
        <v>45870</v>
      </c>
      <c r="F50" s="959">
        <f>'10+_Assuntos_2025'!F$16</f>
        <v>0</v>
      </c>
      <c r="G50" s="960">
        <f t="shared" si="18"/>
        <v>-100</v>
      </c>
    </row>
    <row r="51" spans="1:7" s="319" customFormat="1" ht="15">
      <c r="A51" s="772">
        <v>45901</v>
      </c>
      <c r="B51" s="758">
        <f>'10+_Assuntos_2025'!E$15</f>
        <v>0</v>
      </c>
      <c r="C51" s="759" t="e">
        <f t="shared" ref="C51:C54" si="20">((B51-B50)/B50)*100</f>
        <v>#DIV/0!</v>
      </c>
      <c r="E51" s="956">
        <v>45901</v>
      </c>
      <c r="F51" s="959">
        <f>'10+_Assuntos_2025'!E$16</f>
        <v>0</v>
      </c>
      <c r="G51" s="960" t="e">
        <f t="shared" si="18"/>
        <v>#DIV/0!</v>
      </c>
    </row>
    <row r="52" spans="1:7" s="319" customFormat="1" ht="15">
      <c r="A52" s="772">
        <v>45931</v>
      </c>
      <c r="B52" s="758">
        <f>'10+_Assuntos_2025'!D$15</f>
        <v>0</v>
      </c>
      <c r="C52" s="759" t="e">
        <f t="shared" si="20"/>
        <v>#DIV/0!</v>
      </c>
      <c r="E52" s="956">
        <v>45931</v>
      </c>
      <c r="F52" s="959">
        <f>'10+_Assuntos_2025'!D$16</f>
        <v>0</v>
      </c>
      <c r="G52" s="960" t="e">
        <f t="shared" si="18"/>
        <v>#DIV/0!</v>
      </c>
    </row>
    <row r="53" spans="1:7" s="319" customFormat="1" ht="15">
      <c r="A53" s="772">
        <v>45962</v>
      </c>
      <c r="B53" s="758">
        <f>'10+_Assuntos_2025'!C$15</f>
        <v>0</v>
      </c>
      <c r="C53" s="759" t="e">
        <f t="shared" si="20"/>
        <v>#DIV/0!</v>
      </c>
      <c r="E53" s="956">
        <v>45962</v>
      </c>
      <c r="F53" s="959">
        <f>'10+_Assuntos_2025'!C$16</f>
        <v>0</v>
      </c>
      <c r="G53" s="960" t="e">
        <f t="shared" si="18"/>
        <v>#DIV/0!</v>
      </c>
    </row>
    <row r="54" spans="1:7" ht="15.75" thickBot="1">
      <c r="A54" s="773">
        <v>45992</v>
      </c>
      <c r="B54" s="760">
        <f>'10+_Assuntos_2025'!B$15</f>
        <v>0</v>
      </c>
      <c r="C54" s="761" t="e">
        <f t="shared" si="20"/>
        <v>#DIV/0!</v>
      </c>
      <c r="E54" s="957">
        <v>45992</v>
      </c>
      <c r="F54" s="961">
        <f>'10+_Assuntos_2025'!B$16</f>
        <v>0</v>
      </c>
      <c r="G54" s="962" t="e">
        <f t="shared" si="18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Buraco-Pavimentação_JUL_2025</vt:lpstr>
      <vt:lpstr>10+_Assuntos_2025</vt:lpstr>
      <vt:lpstr>Assuntos-variação_10_mais_2025</vt:lpstr>
      <vt:lpstr>10_ASSUNTOS+_Assuntos_JUL_25</vt:lpstr>
      <vt:lpstr>UNIDADES</vt:lpstr>
      <vt:lpstr>10+_UNIDADES_2025</vt:lpstr>
      <vt:lpstr>Unidades_variação_10_mais_2025</vt:lpstr>
      <vt:lpstr>10+_Unidades_JUL_25</vt:lpstr>
      <vt:lpstr>Subprefeituras_2025</vt:lpstr>
      <vt:lpstr>10+_SUB's_2025</vt:lpstr>
      <vt:lpstr>Subs_-Variação_10_mais_2025</vt:lpstr>
      <vt:lpstr>10+_Subprefeituras_JUL_25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Marcio Ramires</cp:lastModifiedBy>
  <cp:revision/>
  <dcterms:created xsi:type="dcterms:W3CDTF">2018-08-01T11:52:47Z</dcterms:created>
  <dcterms:modified xsi:type="dcterms:W3CDTF">2025-08-19T16:25:15Z</dcterms:modified>
  <cp:category/>
  <cp:contentStatus/>
</cp:coreProperties>
</file>