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drawings/drawing9.xml" ContentType="application/vnd.openxmlformats-officedocument.drawingml.chartshapes+xml"/>
  <Override PartName="/xl/charts/chart17.xml" ContentType="application/vnd.openxmlformats-officedocument.drawingml.chart+xml"/>
  <Override PartName="/xl/drawings/drawing10.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drawings/drawing14.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29.xml" ContentType="application/vnd.openxmlformats-officedocument.drawingml.chart+xml"/>
  <Override PartName="/xl/charts/style7.xml" ContentType="application/vnd.ms-office.chartstyle+xml"/>
  <Override PartName="/xl/charts/colors7.xml" ContentType="application/vnd.ms-office.chartcolorstyle+xml"/>
  <Override PartName="/xl/charts/chart30.xml" ContentType="application/vnd.openxmlformats-officedocument.drawingml.chart+xml"/>
  <Override PartName="/xl/charts/style8.xml" ContentType="application/vnd.ms-office.chartstyle+xml"/>
  <Override PartName="/xl/charts/colors8.xml" ContentType="application/vnd.ms-office.chartcolorstyle+xml"/>
  <Override PartName="/xl/charts/chart3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style10.xml" ContentType="application/vnd.ms-office.chartstyle+xml"/>
  <Override PartName="/xl/charts/colors10.xml" ContentType="application/vnd.ms-office.chartcolorstyle+xml"/>
  <Override PartName="/xl/charts/chart36.xml" ContentType="application/vnd.openxmlformats-officedocument.drawingml.chart+xml"/>
  <Override PartName="/xl/charts/style11.xml" ContentType="application/vnd.ms-office.chartstyle+xml"/>
  <Override PartName="/xl/charts/colors11.xml" ContentType="application/vnd.ms-office.chartcolorstyle+xml"/>
  <Override PartName="/xl/charts/chartEx1.xml" ContentType="application/vnd.ms-office.chartex+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EstaPasta_de_trabalho" defaultThemeVersion="164011"/>
  <mc:AlternateContent xmlns:mc="http://schemas.openxmlformats.org/markup-compatibility/2006">
    <mc:Choice Requires="x15">
      <x15ac:absPath xmlns:x15ac="http://schemas.microsoft.com/office/spreadsheetml/2010/11/ac" url="C:\Users\D838568\Desktop\RELATÓRIOS\PROCESSAMENTO DE DEMANDAS\MAI2025\"/>
    </mc:Choice>
  </mc:AlternateContent>
  <bookViews>
    <workbookView xWindow="0" yWindow="0" windowWidth="17370" windowHeight="5685" tabRatio="961" firstSheet="16" activeTab="23"/>
  </bookViews>
  <sheets>
    <sheet name="Texto" sheetId="34" r:id="rId1"/>
    <sheet name="Protocolos" sheetId="2" r:id="rId2"/>
    <sheet name="Elogios_Sugestões" sheetId="31" r:id="rId3"/>
    <sheet name="Canais_atendimento" sheetId="38" r:id="rId4"/>
    <sheet name="Assuntos" sheetId="26" r:id="rId5"/>
    <sheet name="Órgãos_Externos" sheetId="37" r:id="rId6"/>
    <sheet name="Buraco-Pavimentação_MAI_2025" sheetId="24" r:id="rId7"/>
    <sheet name="10+_Assuntos_2025" sheetId="5" r:id="rId8"/>
    <sheet name="Assuntos-variação_10_mais_2025" sheetId="6" r:id="rId9"/>
    <sheet name="10_ASSUNTOS+_Assuntos_MAI_25" sheetId="8" r:id="rId10"/>
    <sheet name="UNIDADES" sheetId="9" r:id="rId11"/>
    <sheet name="10+_UNIDADES_2025" sheetId="10" r:id="rId12"/>
    <sheet name="Unidades_-variação_10_mais_2025" sheetId="11" r:id="rId13"/>
    <sheet name="10+_Unidades_MAI_25" sheetId="13" r:id="rId14"/>
    <sheet name="Subprefeituras_2025" sheetId="14" r:id="rId15"/>
    <sheet name="10+_SUB's_2025" sheetId="15" r:id="rId16"/>
    <sheet name="Subs_-Variação_10_mais_2025" sheetId="16" r:id="rId17"/>
    <sheet name="10+_Subprefeituras_MAI_25" sheetId="30" r:id="rId18"/>
    <sheet name="Denúncia_Protocolos_2025" sheetId="18" r:id="rId19"/>
    <sheet name="Denúncia_Unidades_Mensal_2025" sheetId="39" r:id="rId20"/>
    <sheet name="Denúncia_Unidades_Total_2025" sheetId="40" r:id="rId21"/>
    <sheet name="Denúncia_Órgãos_Deferidas" sheetId="41" r:id="rId22"/>
    <sheet name="Denúncia_Órgãos_Indeferidas" sheetId="42" r:id="rId23"/>
    <sheet name="e-SIC_2025" sheetId="19" r:id="rId24"/>
    <sheet name="Alteração_de_Processo" sheetId="22" r:id="rId25"/>
    <sheet name="P" sheetId="20" state="hidden" r:id="rId26"/>
  </sheets>
  <definedNames>
    <definedName name="_xlchart.v1.0" hidden="1">Alteração_de_Processo!$E$15:$E$20</definedName>
    <definedName name="_xlchart.v1.1" hidden="1">Alteração_de_Processo!$F$15:$F$20</definedName>
    <definedName name="OLE_LINK1" localSheetId="24">Alteração_de_Processo!$B$32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8" l="1"/>
  <c r="I10" i="18"/>
  <c r="I100" i="19"/>
  <c r="B18" i="19" l="1"/>
  <c r="C10" i="19"/>
  <c r="Q7" i="15" l="1"/>
  <c r="Q7" i="5"/>
  <c r="N75" i="40" l="1"/>
  <c r="A78" i="39"/>
  <c r="F23" i="18"/>
  <c r="B23" i="18"/>
  <c r="P7" i="18"/>
  <c r="P6" i="18"/>
  <c r="P9" i="18"/>
  <c r="I15" i="18"/>
  <c r="F20" i="22" l="1"/>
  <c r="C19" i="22"/>
  <c r="P7" i="15" l="1"/>
  <c r="Q8" i="15"/>
  <c r="Q9" i="15"/>
  <c r="Q10" i="15"/>
  <c r="Q11" i="15"/>
  <c r="Q12" i="15"/>
  <c r="Q13" i="15"/>
  <c r="Q14" i="15"/>
  <c r="Q15" i="15"/>
  <c r="Q16" i="15"/>
  <c r="Q17" i="15"/>
  <c r="Q1" i="15"/>
  <c r="I17" i="15"/>
  <c r="I37" i="14"/>
  <c r="L25" i="13" l="1"/>
  <c r="Q8" i="10"/>
  <c r="Q9" i="10"/>
  <c r="Q10" i="10"/>
  <c r="Q11" i="10"/>
  <c r="Q12" i="10"/>
  <c r="Q13" i="10"/>
  <c r="Q14" i="10"/>
  <c r="Q15" i="10"/>
  <c r="Q16" i="10"/>
  <c r="Q17" i="10"/>
  <c r="Q7" i="10"/>
  <c r="Q4" i="10"/>
  <c r="I17" i="10"/>
  <c r="I71" i="9"/>
  <c r="L26" i="8"/>
  <c r="P7" i="5"/>
  <c r="Q8" i="5"/>
  <c r="Q9" i="5"/>
  <c r="Q10" i="5"/>
  <c r="Q11" i="5"/>
  <c r="Q12" i="5"/>
  <c r="Q13" i="5"/>
  <c r="Q14" i="5"/>
  <c r="Q15" i="5"/>
  <c r="Q16" i="5"/>
  <c r="Q17" i="5"/>
  <c r="P1" i="5"/>
  <c r="I17" i="5"/>
  <c r="Q6" i="38"/>
  <c r="Q7" i="38"/>
  <c r="Q8" i="38"/>
  <c r="Q9" i="38"/>
  <c r="Q10" i="38"/>
  <c r="Q11" i="38"/>
  <c r="Q12" i="38"/>
  <c r="Q13" i="38"/>
  <c r="Q5" i="38"/>
  <c r="C9" i="2"/>
  <c r="B9" i="2"/>
  <c r="I248" i="26"/>
  <c r="N148" i="26"/>
  <c r="O148" i="26"/>
  <c r="N72" i="26"/>
  <c r="O72" i="26"/>
  <c r="S19" i="2" l="1"/>
  <c r="J100" i="19" l="1"/>
  <c r="C9" i="19" l="1"/>
  <c r="F22" i="18" l="1"/>
  <c r="B22" i="18"/>
  <c r="J10" i="18"/>
  <c r="J15" i="18" s="1"/>
  <c r="J9" i="18"/>
  <c r="C18" i="22" l="1"/>
  <c r="J17" i="15"/>
  <c r="J37" i="14"/>
  <c r="J17" i="10"/>
  <c r="J71" i="9"/>
  <c r="J17" i="5"/>
  <c r="J248" i="26" l="1"/>
  <c r="N90" i="26"/>
  <c r="O90" i="26"/>
  <c r="F21" i="18" l="1"/>
  <c r="N7" i="18"/>
  <c r="N6" i="18"/>
  <c r="K10" i="18"/>
  <c r="K15" i="18" s="1"/>
  <c r="K9" i="18"/>
  <c r="B21" i="18" s="1"/>
  <c r="K100" i="19" l="1"/>
  <c r="C8" i="19" l="1"/>
  <c r="E33" i="22" l="1"/>
  <c r="C17" i="22"/>
  <c r="K17" i="15"/>
  <c r="K37" i="14"/>
  <c r="K17" i="10"/>
  <c r="K71" i="9"/>
  <c r="O7" i="5"/>
  <c r="K17" i="5"/>
  <c r="N5" i="38"/>
  <c r="K248" i="26"/>
  <c r="N92" i="26"/>
  <c r="O92" i="26"/>
  <c r="N108" i="26"/>
  <c r="O108" i="26"/>
  <c r="N227" i="26"/>
  <c r="O227" i="26"/>
  <c r="C7" i="19" l="1"/>
  <c r="N115" i="19" l="1"/>
  <c r="O114" i="19" s="1"/>
  <c r="L100" i="19"/>
  <c r="O22" i="19"/>
  <c r="O105" i="19" l="1"/>
  <c r="F20" i="18"/>
  <c r="L10" i="18"/>
  <c r="L15" i="18" s="1"/>
  <c r="L9" i="18"/>
  <c r="B20" i="18" s="1"/>
  <c r="C21" i="18" s="1"/>
  <c r="N16" i="41" l="1"/>
  <c r="N10" i="41"/>
  <c r="N11" i="41"/>
  <c r="N12" i="41"/>
  <c r="N13" i="41"/>
  <c r="N14" i="41"/>
  <c r="N15" i="41"/>
  <c r="N17" i="41"/>
  <c r="N18" i="41"/>
  <c r="N19" i="41"/>
  <c r="N20" i="41"/>
  <c r="N21" i="41"/>
  <c r="N22" i="41"/>
  <c r="N23" i="41"/>
  <c r="N24" i="41"/>
  <c r="N25" i="41"/>
  <c r="N26" i="41"/>
  <c r="N27" i="41"/>
  <c r="N28" i="41"/>
  <c r="N29" i="41"/>
  <c r="N30" i="41"/>
  <c r="N31" i="41"/>
  <c r="N32" i="41"/>
  <c r="N33" i="41"/>
  <c r="N34" i="41"/>
  <c r="N35" i="41"/>
  <c r="N36" i="41"/>
  <c r="N37" i="41"/>
  <c r="N38" i="41"/>
  <c r="N39" i="41"/>
  <c r="N40" i="41"/>
  <c r="N41" i="41"/>
  <c r="N42" i="41"/>
  <c r="N43" i="41"/>
  <c r="N44" i="41"/>
  <c r="N45" i="41"/>
  <c r="N46" i="41"/>
  <c r="N47" i="41"/>
  <c r="N48" i="41"/>
  <c r="N49" i="41"/>
  <c r="N50" i="41"/>
  <c r="N51" i="41"/>
  <c r="N52" i="41"/>
  <c r="N53" i="41"/>
  <c r="N54" i="41"/>
  <c r="N55" i="41"/>
  <c r="N56" i="41"/>
  <c r="N57" i="41"/>
  <c r="N58" i="41"/>
  <c r="N59" i="41"/>
  <c r="N60" i="41"/>
  <c r="N61" i="41"/>
  <c r="N62" i="41"/>
  <c r="N63" i="41"/>
  <c r="N64" i="41"/>
  <c r="N65" i="41"/>
  <c r="N66" i="41"/>
  <c r="N67" i="41"/>
  <c r="N68" i="41"/>
  <c r="N69" i="41"/>
  <c r="N70" i="41"/>
  <c r="N71" i="41"/>
  <c r="N72" i="41"/>
  <c r="N73" i="41"/>
  <c r="N74" i="41"/>
  <c r="B75" i="41"/>
  <c r="C75" i="41"/>
  <c r="D75" i="41"/>
  <c r="E75" i="41"/>
  <c r="F75" i="41"/>
  <c r="G75" i="41"/>
  <c r="H75" i="41"/>
  <c r="I75" i="41"/>
  <c r="J75" i="41"/>
  <c r="K75" i="41"/>
  <c r="L75" i="41"/>
  <c r="M75" i="41"/>
  <c r="N16" i="42"/>
  <c r="N10" i="42"/>
  <c r="N16" i="40"/>
  <c r="N10" i="40"/>
  <c r="D16" i="39"/>
  <c r="D10" i="39"/>
  <c r="N4" i="42" l="1"/>
  <c r="N5" i="42"/>
  <c r="N6" i="42"/>
  <c r="N7" i="42"/>
  <c r="N8" i="42"/>
  <c r="N9" i="42"/>
  <c r="N11" i="42"/>
  <c r="N12" i="42"/>
  <c r="N13" i="42"/>
  <c r="N14" i="42"/>
  <c r="N15" i="42"/>
  <c r="N17" i="42"/>
  <c r="N18" i="42"/>
  <c r="N19" i="42"/>
  <c r="N20" i="42"/>
  <c r="N21" i="42"/>
  <c r="N22" i="42"/>
  <c r="N23" i="42"/>
  <c r="N24" i="42"/>
  <c r="N25" i="42"/>
  <c r="N26" i="42"/>
  <c r="N27" i="42"/>
  <c r="N28" i="42"/>
  <c r="N29" i="42"/>
  <c r="N30" i="42"/>
  <c r="N31" i="42"/>
  <c r="N32" i="42"/>
  <c r="N33" i="42"/>
  <c r="N34" i="42"/>
  <c r="N35" i="42"/>
  <c r="N36" i="42"/>
  <c r="N37" i="42"/>
  <c r="N38" i="42"/>
  <c r="N39" i="42"/>
  <c r="N40" i="42"/>
  <c r="N41" i="42"/>
  <c r="N42" i="42"/>
  <c r="N43" i="42"/>
  <c r="N44" i="42"/>
  <c r="N45" i="42"/>
  <c r="N46" i="42"/>
  <c r="N47" i="42"/>
  <c r="N48" i="42"/>
  <c r="N49" i="42"/>
  <c r="N50" i="42"/>
  <c r="N51" i="42"/>
  <c r="N52" i="42"/>
  <c r="N53" i="42"/>
  <c r="N54" i="42"/>
  <c r="N55" i="42"/>
  <c r="N56" i="42"/>
  <c r="N57" i="42"/>
  <c r="N58" i="42"/>
  <c r="N59" i="42"/>
  <c r="N60" i="42"/>
  <c r="N61" i="42"/>
  <c r="N62" i="42"/>
  <c r="N63" i="42"/>
  <c r="N64" i="42"/>
  <c r="N65" i="42"/>
  <c r="N66" i="42"/>
  <c r="N67" i="42"/>
  <c r="N68" i="42"/>
  <c r="N69" i="42"/>
  <c r="N70" i="42"/>
  <c r="N71" i="42"/>
  <c r="N72" i="42"/>
  <c r="N73" i="42"/>
  <c r="N74" i="42"/>
  <c r="B75" i="42"/>
  <c r="C75" i="42"/>
  <c r="D75" i="42"/>
  <c r="E75" i="42"/>
  <c r="F75" i="42"/>
  <c r="G75" i="42"/>
  <c r="H75" i="42"/>
  <c r="I75" i="42"/>
  <c r="J75" i="42"/>
  <c r="K75" i="42"/>
  <c r="L75" i="42"/>
  <c r="M75" i="42"/>
  <c r="N4" i="41"/>
  <c r="N5" i="41"/>
  <c r="N6" i="41"/>
  <c r="N7" i="41"/>
  <c r="N8" i="41"/>
  <c r="N9" i="41"/>
  <c r="N4" i="40"/>
  <c r="N5" i="40"/>
  <c r="N6" i="40"/>
  <c r="N7" i="40"/>
  <c r="N8" i="40"/>
  <c r="N9" i="40"/>
  <c r="N11" i="40"/>
  <c r="N12" i="40"/>
  <c r="N13" i="40"/>
  <c r="N14" i="40"/>
  <c r="N15" i="40"/>
  <c r="N17" i="40"/>
  <c r="N18" i="40"/>
  <c r="N19" i="40"/>
  <c r="N20" i="40"/>
  <c r="N21" i="40"/>
  <c r="N22" i="40"/>
  <c r="N23" i="40"/>
  <c r="N24" i="40"/>
  <c r="N25" i="40"/>
  <c r="N26" i="40"/>
  <c r="N27" i="40"/>
  <c r="N28" i="40"/>
  <c r="N29" i="40"/>
  <c r="N30" i="40"/>
  <c r="N31" i="40"/>
  <c r="N32" i="40"/>
  <c r="N33" i="40"/>
  <c r="N34" i="40"/>
  <c r="N35" i="40"/>
  <c r="N36" i="40"/>
  <c r="N37" i="40"/>
  <c r="N38" i="40"/>
  <c r="N39" i="40"/>
  <c r="N40" i="40"/>
  <c r="N41" i="40"/>
  <c r="N42" i="40"/>
  <c r="N43" i="40"/>
  <c r="N44" i="40"/>
  <c r="N45" i="40"/>
  <c r="N46" i="40"/>
  <c r="N47" i="40"/>
  <c r="N48" i="40"/>
  <c r="N49" i="40"/>
  <c r="N50" i="40"/>
  <c r="N51" i="40"/>
  <c r="N52" i="40"/>
  <c r="N53" i="40"/>
  <c r="N54" i="40"/>
  <c r="N55" i="40"/>
  <c r="N56" i="40"/>
  <c r="N57" i="40"/>
  <c r="N58" i="40"/>
  <c r="N59" i="40"/>
  <c r="N60" i="40"/>
  <c r="N61" i="40"/>
  <c r="N62" i="40"/>
  <c r="N63" i="40"/>
  <c r="N64" i="40"/>
  <c r="N65" i="40"/>
  <c r="N66" i="40"/>
  <c r="N67" i="40"/>
  <c r="N68" i="40"/>
  <c r="N69" i="40"/>
  <c r="N70" i="40"/>
  <c r="N71" i="40"/>
  <c r="N72" i="40"/>
  <c r="N73" i="40"/>
  <c r="N74" i="40"/>
  <c r="B76" i="40"/>
  <c r="C76" i="40"/>
  <c r="D76" i="40"/>
  <c r="E76" i="40"/>
  <c r="F76" i="40"/>
  <c r="G76" i="40"/>
  <c r="H76" i="40"/>
  <c r="I76" i="40"/>
  <c r="J76" i="40"/>
  <c r="K76" i="40"/>
  <c r="L76" i="40"/>
  <c r="M76" i="40"/>
  <c r="O76" i="40"/>
  <c r="P76" i="40"/>
  <c r="D4" i="39"/>
  <c r="D5" i="39"/>
  <c r="D6" i="39"/>
  <c r="D7" i="39"/>
  <c r="D8" i="39"/>
  <c r="D9" i="39"/>
  <c r="D11" i="39"/>
  <c r="D12" i="39"/>
  <c r="D13" i="39"/>
  <c r="D14" i="39"/>
  <c r="D15"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D45" i="39"/>
  <c r="D46" i="39"/>
  <c r="D47" i="39"/>
  <c r="D48" i="39"/>
  <c r="D49" i="39"/>
  <c r="D50" i="39"/>
  <c r="D51" i="39"/>
  <c r="D52" i="39"/>
  <c r="D53" i="39"/>
  <c r="D54" i="39"/>
  <c r="D55" i="39"/>
  <c r="D56" i="39"/>
  <c r="D57" i="39"/>
  <c r="D58" i="39"/>
  <c r="D59" i="39"/>
  <c r="D60" i="39"/>
  <c r="D61" i="39"/>
  <c r="D62" i="39"/>
  <c r="D63" i="39"/>
  <c r="D64" i="39"/>
  <c r="D65" i="39"/>
  <c r="D66" i="39"/>
  <c r="D67" i="39"/>
  <c r="D68" i="39"/>
  <c r="D69" i="39"/>
  <c r="D70" i="39"/>
  <c r="D71" i="39"/>
  <c r="D72" i="39"/>
  <c r="D73" i="39"/>
  <c r="D74" i="39"/>
  <c r="B76" i="39"/>
  <c r="C76" i="39"/>
  <c r="B78" i="39" s="1"/>
  <c r="C78" i="39"/>
  <c r="N75" i="41" l="1"/>
  <c r="N75" i="42"/>
  <c r="N76" i="40"/>
  <c r="D76" i="39"/>
  <c r="D78" i="39" s="1"/>
  <c r="C16" i="22"/>
  <c r="B17" i="30"/>
  <c r="L17" i="15"/>
  <c r="L37" i="14"/>
  <c r="O7" i="10"/>
  <c r="L17" i="10"/>
  <c r="L71" i="9"/>
  <c r="F44" i="6"/>
  <c r="F45" i="6"/>
  <c r="F46" i="6"/>
  <c r="G46" i="6" s="1"/>
  <c r="F47" i="6"/>
  <c r="G47" i="6" s="1"/>
  <c r="F48" i="6"/>
  <c r="G48" i="6" s="1"/>
  <c r="F49" i="6"/>
  <c r="F50" i="6"/>
  <c r="G50" i="6" s="1"/>
  <c r="F51" i="6"/>
  <c r="G51" i="6" s="1"/>
  <c r="F52" i="6"/>
  <c r="G52" i="6" s="1"/>
  <c r="F53" i="6"/>
  <c r="F54" i="6"/>
  <c r="G54" i="6" s="1"/>
  <c r="F43" i="6"/>
  <c r="L17" i="5"/>
  <c r="B9" i="24"/>
  <c r="L248" i="26"/>
  <c r="N119" i="26"/>
  <c r="O119" i="26"/>
  <c r="N106" i="26"/>
  <c r="O106" i="26"/>
  <c r="G44" i="6" l="1"/>
  <c r="G53" i="6"/>
  <c r="G49" i="6"/>
  <c r="G45" i="6"/>
  <c r="AB33" i="19"/>
  <c r="Y33" i="19"/>
  <c r="C6" i="19"/>
  <c r="F19" i="18" l="1"/>
  <c r="M10" i="18"/>
  <c r="C15" i="22" l="1"/>
  <c r="B48" i="37" l="1"/>
  <c r="C13" i="37"/>
  <c r="N24" i="16" l="1"/>
  <c r="J24" i="16"/>
  <c r="F24" i="16"/>
  <c r="F40" i="16"/>
  <c r="B40" i="16"/>
  <c r="B24" i="16"/>
  <c r="N8" i="16"/>
  <c r="J8" i="16"/>
  <c r="F8" i="16"/>
  <c r="B8" i="16"/>
  <c r="O7" i="15"/>
  <c r="F40" i="11" l="1"/>
  <c r="B40" i="11"/>
  <c r="N24" i="11"/>
  <c r="J24" i="11"/>
  <c r="F24" i="11"/>
  <c r="B24" i="11"/>
  <c r="N8" i="11"/>
  <c r="N11" i="11"/>
  <c r="J8" i="11"/>
  <c r="J11" i="11"/>
  <c r="F8" i="11"/>
  <c r="F11" i="11"/>
  <c r="B8" i="11"/>
  <c r="P8" i="10"/>
  <c r="P9" i="10"/>
  <c r="P10" i="10"/>
  <c r="P11" i="10"/>
  <c r="P12" i="10"/>
  <c r="P13" i="10"/>
  <c r="P14" i="10"/>
  <c r="P15" i="10"/>
  <c r="P16" i="10"/>
  <c r="P7" i="10"/>
  <c r="O8" i="10"/>
  <c r="O9" i="10"/>
  <c r="O10" i="10"/>
  <c r="O11" i="10"/>
  <c r="O12" i="10"/>
  <c r="O13" i="10"/>
  <c r="O14" i="10"/>
  <c r="O15" i="10"/>
  <c r="O16" i="10"/>
  <c r="K11" i="11" l="1"/>
  <c r="O11" i="11"/>
  <c r="G11" i="11"/>
  <c r="O17" i="10"/>
  <c r="P8" i="5"/>
  <c r="P9" i="5"/>
  <c r="P10" i="5"/>
  <c r="P11" i="5"/>
  <c r="P12" i="5"/>
  <c r="P13" i="5"/>
  <c r="P14" i="5"/>
  <c r="P15" i="5"/>
  <c r="P16" i="5"/>
  <c r="O8" i="5"/>
  <c r="O9" i="5"/>
  <c r="O10" i="5"/>
  <c r="O11" i="5"/>
  <c r="O12" i="5"/>
  <c r="O13" i="5"/>
  <c r="O14" i="5"/>
  <c r="O15" i="5"/>
  <c r="O16" i="5"/>
  <c r="F40" i="6"/>
  <c r="B40" i="6"/>
  <c r="N24" i="6"/>
  <c r="J24" i="6"/>
  <c r="F24" i="6"/>
  <c r="B24" i="6"/>
  <c r="N8" i="6"/>
  <c r="J8" i="6"/>
  <c r="F8" i="6"/>
  <c r="B8" i="6"/>
  <c r="O17" i="5" l="1"/>
  <c r="N9" i="38"/>
  <c r="O9" i="38"/>
  <c r="O5" i="38"/>
  <c r="N6" i="38"/>
  <c r="O6" i="38"/>
  <c r="N7" i="38"/>
  <c r="O7" i="38"/>
  <c r="N8" i="38"/>
  <c r="O8" i="38"/>
  <c r="N10" i="38"/>
  <c r="O10" i="38"/>
  <c r="N11" i="38"/>
  <c r="O11" i="38"/>
  <c r="N12" i="38"/>
  <c r="O12" i="38"/>
  <c r="B13" i="38"/>
  <c r="O13" i="38" s="1"/>
  <c r="C13" i="38"/>
  <c r="D13" i="38"/>
  <c r="E13" i="38"/>
  <c r="F13" i="38"/>
  <c r="G13" i="38"/>
  <c r="H13" i="38"/>
  <c r="I13" i="38"/>
  <c r="J13" i="38"/>
  <c r="K13" i="38"/>
  <c r="L13" i="38"/>
  <c r="M13" i="38"/>
  <c r="N13" i="38" l="1"/>
  <c r="P5" i="38" s="1"/>
  <c r="P12" i="38" l="1"/>
  <c r="P6" i="38"/>
  <c r="P7" i="38"/>
  <c r="P8" i="38"/>
  <c r="P10" i="38"/>
  <c r="P11" i="38"/>
  <c r="P13" i="38"/>
  <c r="P9" i="38"/>
  <c r="M248" i="26" l="1"/>
  <c r="N248" i="26" s="1"/>
  <c r="P72" i="26" l="1"/>
  <c r="P148" i="26"/>
  <c r="P92" i="26"/>
  <c r="P90" i="26"/>
  <c r="P227" i="26"/>
  <c r="P108" i="26"/>
  <c r="P106" i="26"/>
  <c r="P119" i="26"/>
  <c r="C24" i="37" l="1"/>
  <c r="H62" i="18"/>
  <c r="H47" i="18"/>
  <c r="N13" i="18"/>
  <c r="O6" i="18"/>
  <c r="B27" i="22" l="1"/>
  <c r="O5" i="9" l="1"/>
  <c r="N5" i="9"/>
  <c r="H61" i="18" l="1"/>
  <c r="H46" i="18"/>
  <c r="C30" i="18"/>
  <c r="B25" i="37" l="1"/>
  <c r="U39" i="19" l="1"/>
  <c r="C23" i="37" l="1"/>
  <c r="B36" i="37" l="1"/>
  <c r="C14" i="37" l="1"/>
  <c r="C15" i="37"/>
  <c r="C16" i="37"/>
  <c r="C17" i="37"/>
  <c r="C18" i="37"/>
  <c r="C19" i="37"/>
  <c r="C20" i="37"/>
  <c r="C21" i="37"/>
  <c r="C22" i="37"/>
  <c r="B19" i="19" l="1"/>
  <c r="N236" i="26" l="1"/>
  <c r="N107" i="26"/>
  <c r="N104" i="26"/>
  <c r="N101" i="26"/>
  <c r="N96" i="26"/>
  <c r="H60" i="18" l="1"/>
  <c r="H45" i="18"/>
  <c r="B17" i="13" l="1"/>
  <c r="N31" i="26"/>
  <c r="O31" i="26"/>
  <c r="O236" i="26"/>
  <c r="O107" i="26"/>
  <c r="O104" i="26"/>
  <c r="O101" i="26"/>
  <c r="O96" i="26"/>
  <c r="O5" i="26"/>
  <c r="N5" i="26"/>
  <c r="P5" i="26" s="1"/>
  <c r="S24" i="2"/>
  <c r="S21" i="2"/>
  <c r="Q21" i="2"/>
  <c r="H59" i="18" l="1"/>
  <c r="H44" i="18"/>
  <c r="C28" i="18"/>
  <c r="N5" i="14" l="1"/>
  <c r="N95" i="26" l="1"/>
  <c r="O95" i="26"/>
  <c r="N84" i="26"/>
  <c r="O84" i="26"/>
  <c r="Q22" i="2"/>
  <c r="H58" i="18" l="1"/>
  <c r="H43" i="18"/>
  <c r="B22" i="13" l="1"/>
  <c r="C22" i="13"/>
  <c r="B23" i="13"/>
  <c r="C23" i="13"/>
  <c r="B17" i="8"/>
  <c r="N100" i="26"/>
  <c r="O100" i="26"/>
  <c r="N88" i="26"/>
  <c r="O88" i="26"/>
  <c r="O5" i="14" l="1"/>
  <c r="H57" i="18" l="1"/>
  <c r="H42" i="18"/>
  <c r="N103" i="26" l="1"/>
  <c r="O103" i="26"/>
  <c r="N93" i="26"/>
  <c r="O93" i="26"/>
  <c r="N21" i="26"/>
  <c r="O21" i="26"/>
  <c r="H56" i="18" l="1"/>
  <c r="H41" i="18"/>
  <c r="N162" i="26" l="1"/>
  <c r="O162" i="26"/>
  <c r="N153" i="26"/>
  <c r="O153" i="26"/>
  <c r="N111" i="26"/>
  <c r="O111" i="26"/>
  <c r="N97" i="26"/>
  <c r="O97" i="26"/>
  <c r="Q19" i="2"/>
  <c r="H55" i="18" l="1"/>
  <c r="H40" i="18"/>
  <c r="N245" i="26" l="1"/>
  <c r="O245" i="26"/>
  <c r="N234" i="26"/>
  <c r="O234" i="26"/>
  <c r="N110" i="26"/>
  <c r="O110" i="26"/>
  <c r="N22" i="19" l="1"/>
  <c r="H54" i="18" l="1"/>
  <c r="H39" i="18"/>
  <c r="N229" i="26" l="1"/>
  <c r="O229" i="26"/>
  <c r="N139" i="26"/>
  <c r="O139" i="26"/>
  <c r="N99" i="26"/>
  <c r="O99" i="26"/>
  <c r="N98" i="26"/>
  <c r="O98" i="26"/>
  <c r="N39" i="26"/>
  <c r="O39" i="26"/>
  <c r="H53" i="18" l="1"/>
  <c r="G48" i="18"/>
  <c r="H38" i="18"/>
  <c r="N6" i="26" l="1"/>
  <c r="O6" i="26"/>
  <c r="N7" i="26"/>
  <c r="O7" i="26"/>
  <c r="N8" i="26"/>
  <c r="O8" i="26"/>
  <c r="N9" i="26"/>
  <c r="O9" i="26"/>
  <c r="N10" i="26"/>
  <c r="O10" i="26"/>
  <c r="N11" i="26"/>
  <c r="O11" i="26"/>
  <c r="N12" i="26"/>
  <c r="O12" i="26"/>
  <c r="N13" i="26"/>
  <c r="O13" i="26"/>
  <c r="N14" i="26"/>
  <c r="O14" i="26"/>
  <c r="N15" i="26"/>
  <c r="O15" i="26"/>
  <c r="N16" i="26"/>
  <c r="O16" i="26"/>
  <c r="N17" i="26"/>
  <c r="O17" i="26"/>
  <c r="N18" i="26"/>
  <c r="O18" i="26"/>
  <c r="N19" i="26"/>
  <c r="O19" i="26"/>
  <c r="N20" i="26"/>
  <c r="O20" i="26"/>
  <c r="N22" i="26"/>
  <c r="O22" i="26"/>
  <c r="N23" i="26"/>
  <c r="O23" i="26"/>
  <c r="N24" i="26"/>
  <c r="O24" i="26"/>
  <c r="N25" i="26"/>
  <c r="O25" i="26"/>
  <c r="N26" i="26"/>
  <c r="O26" i="26"/>
  <c r="N27" i="26"/>
  <c r="O27" i="26"/>
  <c r="N28" i="26"/>
  <c r="O28" i="26"/>
  <c r="N29" i="26"/>
  <c r="O29" i="26"/>
  <c r="N30" i="26"/>
  <c r="O30" i="26"/>
  <c r="N32" i="26"/>
  <c r="O32" i="26"/>
  <c r="N33" i="26"/>
  <c r="O33" i="26"/>
  <c r="N34" i="26"/>
  <c r="O34" i="26"/>
  <c r="N35" i="26"/>
  <c r="O35" i="26"/>
  <c r="N36" i="26"/>
  <c r="O36" i="26"/>
  <c r="N37" i="26"/>
  <c r="O37" i="26"/>
  <c r="N38" i="26"/>
  <c r="O38" i="26"/>
  <c r="N40" i="26"/>
  <c r="O40" i="26"/>
  <c r="N41" i="26"/>
  <c r="O41" i="26"/>
  <c r="N42" i="26"/>
  <c r="O42" i="26"/>
  <c r="N43" i="26"/>
  <c r="O43" i="26"/>
  <c r="N44" i="26"/>
  <c r="O44" i="26"/>
  <c r="N45" i="26"/>
  <c r="O45" i="26"/>
  <c r="N46" i="26"/>
  <c r="O46" i="26"/>
  <c r="N47" i="26"/>
  <c r="O47" i="26"/>
  <c r="N48" i="26"/>
  <c r="O48" i="26"/>
  <c r="N49" i="26"/>
  <c r="O49" i="26"/>
  <c r="N50" i="26"/>
  <c r="O50" i="26"/>
  <c r="N51" i="26"/>
  <c r="O51" i="26"/>
  <c r="N52" i="26"/>
  <c r="O52" i="26"/>
  <c r="N53" i="26"/>
  <c r="O53" i="26"/>
  <c r="N54" i="26"/>
  <c r="O54" i="26"/>
  <c r="N55" i="26"/>
  <c r="O55" i="26"/>
  <c r="N56" i="26"/>
  <c r="O56" i="26"/>
  <c r="N57" i="26"/>
  <c r="O57" i="26"/>
  <c r="N58" i="26"/>
  <c r="O58" i="26"/>
  <c r="N59" i="26"/>
  <c r="O59" i="26"/>
  <c r="N60" i="26"/>
  <c r="O60" i="26"/>
  <c r="N61" i="26"/>
  <c r="O61" i="26"/>
  <c r="N62" i="26"/>
  <c r="O62" i="26"/>
  <c r="N63" i="26"/>
  <c r="O63" i="26"/>
  <c r="N64" i="26"/>
  <c r="O64" i="26"/>
  <c r="N65" i="26"/>
  <c r="O65" i="26"/>
  <c r="N66" i="26"/>
  <c r="O66" i="26"/>
  <c r="N67" i="26"/>
  <c r="O67" i="26"/>
  <c r="N68" i="26"/>
  <c r="O68" i="26"/>
  <c r="N69" i="26"/>
  <c r="O69" i="26"/>
  <c r="N70" i="26"/>
  <c r="O70" i="26"/>
  <c r="N71" i="26"/>
  <c r="O71" i="26"/>
  <c r="N73" i="26"/>
  <c r="O73" i="26"/>
  <c r="N74" i="26"/>
  <c r="O74" i="26"/>
  <c r="N75" i="26"/>
  <c r="O75" i="26"/>
  <c r="N76" i="26"/>
  <c r="O76" i="26"/>
  <c r="N77" i="26"/>
  <c r="O77" i="26"/>
  <c r="N78" i="26"/>
  <c r="O78" i="26"/>
  <c r="N79" i="26"/>
  <c r="O79" i="26"/>
  <c r="N80" i="26"/>
  <c r="O80" i="26"/>
  <c r="N81" i="26"/>
  <c r="O81" i="26"/>
  <c r="N82" i="26"/>
  <c r="O82" i="26"/>
  <c r="N83" i="26"/>
  <c r="O83" i="26"/>
  <c r="N85" i="26"/>
  <c r="O85" i="26"/>
  <c r="N86" i="26"/>
  <c r="O86" i="26"/>
  <c r="N87" i="26"/>
  <c r="O87" i="26"/>
  <c r="N89" i="26"/>
  <c r="O89" i="26"/>
  <c r="N91" i="26"/>
  <c r="O91" i="26"/>
  <c r="N94" i="26"/>
  <c r="O94" i="26"/>
  <c r="N102" i="26"/>
  <c r="O102" i="26"/>
  <c r="N105" i="26"/>
  <c r="O105" i="26"/>
  <c r="N109" i="26"/>
  <c r="O109" i="26"/>
  <c r="N112" i="26"/>
  <c r="O112" i="26"/>
  <c r="N113" i="26"/>
  <c r="O113" i="26"/>
  <c r="N114" i="26"/>
  <c r="O114" i="26"/>
  <c r="N115" i="26"/>
  <c r="O115" i="26"/>
  <c r="N116" i="26"/>
  <c r="O116" i="26"/>
  <c r="N117" i="26"/>
  <c r="O117" i="26"/>
  <c r="N118" i="26"/>
  <c r="O118" i="26"/>
  <c r="N120" i="26"/>
  <c r="O120" i="26"/>
  <c r="N121" i="26"/>
  <c r="O121" i="26"/>
  <c r="N122" i="26"/>
  <c r="O122" i="26"/>
  <c r="N123" i="26"/>
  <c r="O123" i="26"/>
  <c r="N124" i="26"/>
  <c r="O124" i="26"/>
  <c r="N125" i="26"/>
  <c r="O125" i="26"/>
  <c r="N126" i="26"/>
  <c r="O126" i="26"/>
  <c r="N127" i="26"/>
  <c r="O127" i="26"/>
  <c r="N128" i="26"/>
  <c r="O128" i="26"/>
  <c r="N129" i="26"/>
  <c r="O129" i="26"/>
  <c r="N130" i="26"/>
  <c r="O130" i="26"/>
  <c r="N131" i="26"/>
  <c r="O131" i="26"/>
  <c r="N132" i="26"/>
  <c r="O132" i="26"/>
  <c r="N133" i="26"/>
  <c r="O133" i="26"/>
  <c r="N134" i="26"/>
  <c r="O134" i="26"/>
  <c r="N135" i="26"/>
  <c r="O135" i="26"/>
  <c r="N136" i="26"/>
  <c r="O136" i="26"/>
  <c r="N137" i="26"/>
  <c r="O137" i="26"/>
  <c r="N138" i="26"/>
  <c r="O138" i="26"/>
  <c r="N140" i="26"/>
  <c r="O140" i="26"/>
  <c r="N141" i="26"/>
  <c r="O141" i="26"/>
  <c r="N142" i="26"/>
  <c r="O142" i="26"/>
  <c r="N143" i="26"/>
  <c r="O143" i="26"/>
  <c r="N144" i="26"/>
  <c r="O144" i="26"/>
  <c r="N145" i="26"/>
  <c r="O145" i="26"/>
  <c r="N146" i="26"/>
  <c r="O146" i="26"/>
  <c r="N147" i="26"/>
  <c r="O147" i="26"/>
  <c r="N149" i="26"/>
  <c r="O149" i="26"/>
  <c r="N150" i="26"/>
  <c r="O150" i="26"/>
  <c r="N151" i="26"/>
  <c r="O151" i="26"/>
  <c r="N152" i="26"/>
  <c r="O152" i="26"/>
  <c r="N154" i="26"/>
  <c r="O154" i="26"/>
  <c r="N155" i="26"/>
  <c r="O155" i="26"/>
  <c r="N156" i="26"/>
  <c r="O156" i="26"/>
  <c r="N157" i="26"/>
  <c r="O157" i="26"/>
  <c r="N158" i="26"/>
  <c r="O158" i="26"/>
  <c r="N159" i="26"/>
  <c r="O159" i="26"/>
  <c r="N160" i="26"/>
  <c r="O160" i="26"/>
  <c r="N161" i="26"/>
  <c r="O161" i="26"/>
  <c r="N163" i="26"/>
  <c r="O163" i="26"/>
  <c r="N164" i="26"/>
  <c r="O164" i="26"/>
  <c r="N165" i="26"/>
  <c r="O165" i="26"/>
  <c r="N166" i="26"/>
  <c r="O166" i="26"/>
  <c r="N167" i="26"/>
  <c r="O167" i="26"/>
  <c r="N168" i="26"/>
  <c r="O168" i="26"/>
  <c r="N169" i="26"/>
  <c r="O169" i="26"/>
  <c r="N170" i="26"/>
  <c r="O170" i="26"/>
  <c r="N171" i="26"/>
  <c r="O171" i="26"/>
  <c r="N172" i="26"/>
  <c r="O172" i="26"/>
  <c r="N173" i="26"/>
  <c r="O173" i="26"/>
  <c r="N174" i="26"/>
  <c r="O174" i="26"/>
  <c r="N175" i="26"/>
  <c r="O175" i="26"/>
  <c r="N176" i="26"/>
  <c r="O176" i="26"/>
  <c r="N177" i="26"/>
  <c r="O177" i="26"/>
  <c r="N178" i="26"/>
  <c r="O178" i="26"/>
  <c r="N179" i="26"/>
  <c r="O179" i="26"/>
  <c r="N180" i="26"/>
  <c r="O180" i="26"/>
  <c r="N181" i="26"/>
  <c r="O181" i="26"/>
  <c r="N182" i="26"/>
  <c r="O182" i="26"/>
  <c r="N183" i="26"/>
  <c r="O183" i="26"/>
  <c r="N184" i="26"/>
  <c r="O184" i="26"/>
  <c r="N185" i="26"/>
  <c r="O185" i="26"/>
  <c r="N186" i="26"/>
  <c r="O186" i="26"/>
  <c r="N187" i="26"/>
  <c r="O187" i="26"/>
  <c r="N188" i="26"/>
  <c r="O188" i="26"/>
  <c r="N189" i="26"/>
  <c r="O189" i="26"/>
  <c r="N190" i="26"/>
  <c r="O190" i="26"/>
  <c r="N191" i="26"/>
  <c r="O191" i="26"/>
  <c r="N192" i="26"/>
  <c r="O192" i="26"/>
  <c r="N193" i="26"/>
  <c r="O193" i="26"/>
  <c r="N194" i="26"/>
  <c r="O194" i="26"/>
  <c r="N195" i="26"/>
  <c r="O195" i="26"/>
  <c r="N196" i="26"/>
  <c r="O196" i="26"/>
  <c r="N197" i="26"/>
  <c r="O197" i="26"/>
  <c r="N198" i="26"/>
  <c r="O198" i="26"/>
  <c r="N199" i="26"/>
  <c r="O199" i="26"/>
  <c r="N200" i="26"/>
  <c r="O200" i="26"/>
  <c r="N201" i="26"/>
  <c r="O201" i="26"/>
  <c r="N202" i="26"/>
  <c r="O202" i="26"/>
  <c r="N203" i="26"/>
  <c r="O203" i="26"/>
  <c r="N204" i="26"/>
  <c r="O204" i="26"/>
  <c r="N205" i="26"/>
  <c r="O205" i="26"/>
  <c r="N206" i="26"/>
  <c r="O206" i="26"/>
  <c r="N207" i="26"/>
  <c r="O207" i="26"/>
  <c r="N208" i="26"/>
  <c r="O208" i="26"/>
  <c r="N209" i="26"/>
  <c r="O209" i="26"/>
  <c r="N210" i="26"/>
  <c r="O210" i="26"/>
  <c r="N211" i="26"/>
  <c r="O211" i="26"/>
  <c r="N212" i="26"/>
  <c r="O212" i="26"/>
  <c r="N213" i="26"/>
  <c r="O213" i="26"/>
  <c r="N214" i="26"/>
  <c r="O214" i="26"/>
  <c r="N215" i="26"/>
  <c r="O215" i="26"/>
  <c r="N216" i="26"/>
  <c r="O216" i="26"/>
  <c r="N217" i="26"/>
  <c r="O217" i="26"/>
  <c r="N218" i="26"/>
  <c r="O218" i="26"/>
  <c r="N219" i="26"/>
  <c r="O219" i="26"/>
  <c r="N220" i="26"/>
  <c r="O220" i="26"/>
  <c r="N221" i="26"/>
  <c r="O221" i="26"/>
  <c r="N222" i="26"/>
  <c r="O222" i="26"/>
  <c r="N223" i="26"/>
  <c r="O223" i="26"/>
  <c r="N224" i="26"/>
  <c r="O224" i="26"/>
  <c r="N225" i="26"/>
  <c r="O225" i="26"/>
  <c r="N226" i="26"/>
  <c r="O226" i="26"/>
  <c r="N228" i="26"/>
  <c r="O228" i="26"/>
  <c r="N230" i="26"/>
  <c r="O230" i="26"/>
  <c r="N231" i="26"/>
  <c r="O231" i="26"/>
  <c r="N232" i="26"/>
  <c r="O232" i="26"/>
  <c r="N233" i="26"/>
  <c r="O233" i="26"/>
  <c r="N235" i="26"/>
  <c r="O235" i="26"/>
  <c r="N237" i="26"/>
  <c r="O237" i="26"/>
  <c r="N238" i="26"/>
  <c r="O238" i="26"/>
  <c r="N239" i="26"/>
  <c r="O239" i="26"/>
  <c r="N240" i="26"/>
  <c r="O240" i="26"/>
  <c r="N241" i="26"/>
  <c r="O241" i="26"/>
  <c r="N242" i="26"/>
  <c r="O242" i="26"/>
  <c r="N243" i="26"/>
  <c r="O243" i="26"/>
  <c r="N244" i="26"/>
  <c r="O244" i="26"/>
  <c r="N246" i="26"/>
  <c r="O246" i="26"/>
  <c r="N247" i="26"/>
  <c r="O247" i="26"/>
  <c r="O248" i="26" l="1"/>
  <c r="P31" i="26" l="1"/>
  <c r="P236" i="26"/>
  <c r="P107" i="26"/>
  <c r="P96" i="26"/>
  <c r="P104" i="26"/>
  <c r="P101" i="26"/>
  <c r="P84" i="26"/>
  <c r="P95" i="26"/>
  <c r="P88" i="26"/>
  <c r="P100" i="26"/>
  <c r="P93" i="26"/>
  <c r="P103" i="26"/>
  <c r="P162" i="26"/>
  <c r="P21" i="26"/>
  <c r="P111" i="26"/>
  <c r="P153" i="26"/>
  <c r="P245" i="26"/>
  <c r="P97" i="26"/>
  <c r="P110" i="26"/>
  <c r="P234" i="26"/>
  <c r="P26" i="26"/>
  <c r="P229" i="26"/>
  <c r="P99" i="26"/>
  <c r="P139" i="26"/>
  <c r="P142" i="26"/>
  <c r="P50" i="26"/>
  <c r="P98" i="26"/>
  <c r="P63" i="26"/>
  <c r="P168" i="26"/>
  <c r="P12" i="26"/>
  <c r="P80" i="26"/>
  <c r="P216" i="26"/>
  <c r="P40" i="26"/>
  <c r="P165" i="26"/>
  <c r="P235" i="26"/>
  <c r="P197" i="26"/>
  <c r="P29" i="26"/>
  <c r="P115" i="26"/>
  <c r="P73" i="26"/>
  <c r="P47" i="26"/>
  <c r="P150" i="26"/>
  <c r="P121" i="26"/>
  <c r="P39" i="26"/>
  <c r="P66" i="26"/>
  <c r="P184" i="26"/>
  <c r="P221" i="26"/>
  <c r="P193" i="26"/>
  <c r="P60" i="26"/>
  <c r="P15" i="26"/>
  <c r="P83" i="26"/>
  <c r="P132" i="26"/>
  <c r="P200" i="26"/>
  <c r="P22" i="26"/>
  <c r="P231" i="26"/>
  <c r="P116" i="26"/>
  <c r="P33" i="26"/>
  <c r="P118" i="26"/>
  <c r="P154" i="26"/>
  <c r="P187" i="26"/>
  <c r="P219" i="26"/>
  <c r="P242" i="26"/>
  <c r="P74" i="26"/>
  <c r="P166" i="26"/>
  <c r="P16" i="26"/>
  <c r="P51" i="26"/>
  <c r="P85" i="26"/>
  <c r="P120" i="26"/>
  <c r="P136" i="26"/>
  <c r="P155" i="26"/>
  <c r="P172" i="26"/>
  <c r="P188" i="26"/>
  <c r="P204" i="26"/>
  <c r="P220" i="26"/>
  <c r="P240" i="26"/>
  <c r="P64" i="26"/>
  <c r="P125" i="26"/>
  <c r="P146" i="26"/>
  <c r="P225" i="26"/>
  <c r="P248" i="26"/>
  <c r="P48" i="26"/>
  <c r="P156" i="26"/>
  <c r="P201" i="26"/>
  <c r="P246" i="26"/>
  <c r="P35" i="26"/>
  <c r="P77" i="26"/>
  <c r="P137" i="26"/>
  <c r="P177" i="26"/>
  <c r="P213" i="26"/>
  <c r="P19" i="26"/>
  <c r="P37" i="26"/>
  <c r="P54" i="26"/>
  <c r="P70" i="26"/>
  <c r="P89" i="26"/>
  <c r="P123" i="26"/>
  <c r="P140" i="26"/>
  <c r="P158" i="26"/>
  <c r="P175" i="26"/>
  <c r="P191" i="26"/>
  <c r="P207" i="26"/>
  <c r="P223" i="26"/>
  <c r="P243" i="26"/>
  <c r="P161" i="26"/>
  <c r="P206" i="26"/>
  <c r="P247" i="26"/>
  <c r="P18" i="26"/>
  <c r="P53" i="26"/>
  <c r="P87" i="26"/>
  <c r="P138" i="26"/>
  <c r="P186" i="26"/>
  <c r="P6" i="26"/>
  <c r="P226" i="26"/>
  <c r="P34" i="26"/>
  <c r="P67" i="26"/>
  <c r="P20" i="26"/>
  <c r="P38" i="26"/>
  <c r="P55" i="26"/>
  <c r="P71" i="26"/>
  <c r="P91" i="26"/>
  <c r="P124" i="26"/>
  <c r="P141" i="26"/>
  <c r="P159" i="26"/>
  <c r="P176" i="26"/>
  <c r="P192" i="26"/>
  <c r="P208" i="26"/>
  <c r="P224" i="26"/>
  <c r="P244" i="26"/>
  <c r="P86" i="26"/>
  <c r="P129" i="26"/>
  <c r="P173" i="26"/>
  <c r="P237" i="26"/>
  <c r="P17" i="26"/>
  <c r="P52" i="26"/>
  <c r="P169" i="26"/>
  <c r="P209" i="26"/>
  <c r="P9" i="26"/>
  <c r="P44" i="26"/>
  <c r="P81" i="26"/>
  <c r="P151" i="26"/>
  <c r="P185" i="26"/>
  <c r="P8" i="26"/>
  <c r="P24" i="26"/>
  <c r="P42" i="26"/>
  <c r="P58" i="26"/>
  <c r="P75" i="26"/>
  <c r="P105" i="26"/>
  <c r="P127" i="26"/>
  <c r="P144" i="26"/>
  <c r="P163" i="26"/>
  <c r="P179" i="26"/>
  <c r="P195" i="26"/>
  <c r="P211" i="26"/>
  <c r="P228" i="26"/>
  <c r="P174" i="26"/>
  <c r="P214" i="26"/>
  <c r="P23" i="26"/>
  <c r="P57" i="26"/>
  <c r="P102" i="26"/>
  <c r="P143" i="26"/>
  <c r="P194" i="26"/>
  <c r="P135" i="26"/>
  <c r="P171" i="26"/>
  <c r="P203" i="26"/>
  <c r="P239" i="26"/>
  <c r="P198" i="26"/>
  <c r="P41" i="26"/>
  <c r="P126" i="26"/>
  <c r="P25" i="26"/>
  <c r="P43" i="26"/>
  <c r="P59" i="26"/>
  <c r="P76" i="26"/>
  <c r="P109" i="26"/>
  <c r="P128" i="26"/>
  <c r="P145" i="26"/>
  <c r="P164" i="26"/>
  <c r="P180" i="26"/>
  <c r="P196" i="26"/>
  <c r="P212" i="26"/>
  <c r="P230" i="26"/>
  <c r="P94" i="26"/>
  <c r="P133" i="26"/>
  <c r="P205" i="26"/>
  <c r="P241" i="26"/>
  <c r="P30" i="26"/>
  <c r="P68" i="26"/>
  <c r="P181" i="26"/>
  <c r="P217" i="26"/>
  <c r="P13" i="26"/>
  <c r="P56" i="26"/>
  <c r="P112" i="26"/>
  <c r="P160" i="26"/>
  <c r="P189" i="26"/>
  <c r="P11" i="26"/>
  <c r="P28" i="26"/>
  <c r="P46" i="26"/>
  <c r="P62" i="26"/>
  <c r="P79" i="26"/>
  <c r="P114" i="26"/>
  <c r="P131" i="26"/>
  <c r="P149" i="26"/>
  <c r="P167" i="26"/>
  <c r="P183" i="26"/>
  <c r="P199" i="26"/>
  <c r="P215" i="26"/>
  <c r="P233" i="26"/>
  <c r="P7" i="26"/>
  <c r="P182" i="26"/>
  <c r="P232" i="26"/>
  <c r="P36" i="26"/>
  <c r="P69" i="26"/>
  <c r="P122" i="26"/>
  <c r="P157" i="26"/>
  <c r="P218" i="26"/>
  <c r="P190" i="26"/>
  <c r="P222" i="26"/>
  <c r="P10" i="26"/>
  <c r="P27" i="26"/>
  <c r="P45" i="26"/>
  <c r="P61" i="26"/>
  <c r="P78" i="26"/>
  <c r="P113" i="26"/>
  <c r="P130" i="26"/>
  <c r="P147" i="26"/>
  <c r="P170" i="26"/>
  <c r="P202" i="26"/>
  <c r="P238" i="26"/>
  <c r="P14" i="26"/>
  <c r="P32" i="26"/>
  <c r="P49" i="26"/>
  <c r="P65" i="26"/>
  <c r="P82" i="26"/>
  <c r="P117" i="26"/>
  <c r="P134" i="26"/>
  <c r="P152" i="26"/>
  <c r="P178" i="26"/>
  <c r="P210" i="26"/>
  <c r="H52" i="18" l="1"/>
  <c r="H37" i="18"/>
  <c r="N33" i="14" l="1"/>
  <c r="N29" i="14"/>
  <c r="N25" i="14"/>
  <c r="N21" i="14"/>
  <c r="N17" i="14"/>
  <c r="N13" i="14"/>
  <c r="N9" i="14"/>
  <c r="N6" i="14"/>
  <c r="N7" i="14"/>
  <c r="N8" i="14"/>
  <c r="N10" i="14"/>
  <c r="N11" i="14"/>
  <c r="N12" i="14"/>
  <c r="N14" i="14"/>
  <c r="N15" i="14"/>
  <c r="N16" i="14"/>
  <c r="N18" i="14"/>
  <c r="N19" i="14"/>
  <c r="N20" i="14"/>
  <c r="N22" i="14"/>
  <c r="N23" i="14"/>
  <c r="N24" i="14"/>
  <c r="N26" i="14"/>
  <c r="N27" i="14"/>
  <c r="N28" i="14"/>
  <c r="N30" i="14"/>
  <c r="N31" i="14"/>
  <c r="N32" i="14"/>
  <c r="N34" i="14"/>
  <c r="N35" i="14"/>
  <c r="N36" i="14"/>
  <c r="Z47" i="19" l="1"/>
  <c r="AB47" i="19"/>
  <c r="AC47" i="19"/>
  <c r="AD47" i="19"/>
  <c r="Z39" i="19"/>
  <c r="AA39" i="19"/>
  <c r="AB39" i="19"/>
  <c r="AC39" i="19"/>
  <c r="Z33" i="19"/>
  <c r="AA33" i="19"/>
  <c r="AC33" i="19"/>
  <c r="AC27" i="19"/>
  <c r="Z27" i="19"/>
  <c r="AA27" i="19"/>
  <c r="W27" i="19"/>
  <c r="O8" i="15" l="1"/>
  <c r="O9" i="15"/>
  <c r="O10" i="15"/>
  <c r="O11" i="15"/>
  <c r="O12" i="15"/>
  <c r="O13" i="15"/>
  <c r="O14" i="15"/>
  <c r="O15" i="15"/>
  <c r="O16" i="15"/>
  <c r="F54" i="16" l="1"/>
  <c r="B54" i="16"/>
  <c r="N38" i="16"/>
  <c r="J38" i="16"/>
  <c r="F38" i="16"/>
  <c r="B38" i="16"/>
  <c r="N22" i="16"/>
  <c r="J22" i="16"/>
  <c r="F22" i="16"/>
  <c r="B22" i="16"/>
  <c r="F54" i="11"/>
  <c r="B54" i="11"/>
  <c r="N38" i="11"/>
  <c r="J38" i="11"/>
  <c r="F38" i="11"/>
  <c r="B38" i="11"/>
  <c r="N22" i="11"/>
  <c r="J22" i="11"/>
  <c r="F22" i="11"/>
  <c r="B22" i="11"/>
  <c r="B54" i="6" l="1"/>
  <c r="N38" i="6"/>
  <c r="J38" i="6"/>
  <c r="F38" i="6"/>
  <c r="B38" i="6"/>
  <c r="N22" i="6"/>
  <c r="J22" i="6"/>
  <c r="F22" i="6"/>
  <c r="B22" i="6"/>
  <c r="E25" i="2" l="1"/>
  <c r="U47" i="19" l="1"/>
  <c r="G30" i="18" l="1"/>
  <c r="F53" i="16"/>
  <c r="G54" i="16" s="1"/>
  <c r="B53" i="16"/>
  <c r="C54" i="16" s="1"/>
  <c r="N37" i="16"/>
  <c r="O38" i="16" s="1"/>
  <c r="J37" i="16"/>
  <c r="K38" i="16" s="1"/>
  <c r="F37" i="16"/>
  <c r="G38" i="16" s="1"/>
  <c r="B37" i="16"/>
  <c r="C38" i="16" s="1"/>
  <c r="N21" i="16"/>
  <c r="O22" i="16" s="1"/>
  <c r="J21" i="16"/>
  <c r="K22" i="16" s="1"/>
  <c r="F21" i="16"/>
  <c r="G22" i="16" s="1"/>
  <c r="B21" i="16"/>
  <c r="C22" i="16" s="1"/>
  <c r="F53" i="11"/>
  <c r="G54" i="11" s="1"/>
  <c r="B53" i="11"/>
  <c r="C54" i="11" s="1"/>
  <c r="N37" i="11"/>
  <c r="O38" i="11" s="1"/>
  <c r="J37" i="11"/>
  <c r="K38" i="11" s="1"/>
  <c r="F37" i="11"/>
  <c r="G38" i="11" s="1"/>
  <c r="B37" i="11"/>
  <c r="C38" i="11" s="1"/>
  <c r="N21" i="11"/>
  <c r="O22" i="11" s="1"/>
  <c r="J21" i="11"/>
  <c r="K22" i="11" s="1"/>
  <c r="F21" i="11"/>
  <c r="G22" i="11" s="1"/>
  <c r="B21" i="11"/>
  <c r="C22" i="11" s="1"/>
  <c r="B53" i="6"/>
  <c r="N37" i="6"/>
  <c r="O38" i="6" s="1"/>
  <c r="J37" i="6"/>
  <c r="K38" i="6" s="1"/>
  <c r="F37" i="6"/>
  <c r="G38" i="6" s="1"/>
  <c r="B37" i="6"/>
  <c r="C38" i="6" s="1"/>
  <c r="N21" i="6"/>
  <c r="O22" i="6" s="1"/>
  <c r="J21" i="6"/>
  <c r="K22" i="6" s="1"/>
  <c r="F21" i="6"/>
  <c r="G22" i="6" s="1"/>
  <c r="B21" i="6"/>
  <c r="C22" i="6" s="1"/>
  <c r="F25" i="2"/>
  <c r="C54" i="6" l="1"/>
  <c r="G29" i="18" l="1"/>
  <c r="F52" i="16"/>
  <c r="G53" i="16" s="1"/>
  <c r="B52" i="16"/>
  <c r="C53" i="16" s="1"/>
  <c r="N36" i="16"/>
  <c r="O37" i="16" s="1"/>
  <c r="J36" i="16"/>
  <c r="K37" i="16" s="1"/>
  <c r="F36" i="16"/>
  <c r="G37" i="16" s="1"/>
  <c r="B36" i="16"/>
  <c r="C37" i="16" s="1"/>
  <c r="N20" i="16"/>
  <c r="O21" i="16" s="1"/>
  <c r="J20" i="16"/>
  <c r="K21" i="16" s="1"/>
  <c r="F20" i="16"/>
  <c r="G21" i="16" s="1"/>
  <c r="B20" i="16"/>
  <c r="C21" i="16" s="1"/>
  <c r="F52" i="11" l="1"/>
  <c r="G53" i="11" s="1"/>
  <c r="B52" i="11"/>
  <c r="C53" i="11" s="1"/>
  <c r="N36" i="11"/>
  <c r="O37" i="11" s="1"/>
  <c r="J36" i="11"/>
  <c r="K37" i="11" s="1"/>
  <c r="F36" i="11"/>
  <c r="G37" i="11" s="1"/>
  <c r="B36" i="11"/>
  <c r="C37" i="11" s="1"/>
  <c r="N20" i="11"/>
  <c r="O21" i="11" s="1"/>
  <c r="N19" i="11"/>
  <c r="J20" i="11"/>
  <c r="K21" i="11" s="1"/>
  <c r="F20" i="11"/>
  <c r="G21" i="11" s="1"/>
  <c r="B20" i="11"/>
  <c r="C21" i="11" s="1"/>
  <c r="B52" i="6"/>
  <c r="C53" i="6" s="1"/>
  <c r="N36" i="6"/>
  <c r="O37" i="6" s="1"/>
  <c r="J36" i="6"/>
  <c r="K37" i="6" s="1"/>
  <c r="F36" i="6"/>
  <c r="G37" i="6" s="1"/>
  <c r="B36" i="6"/>
  <c r="C37" i="6" s="1"/>
  <c r="N20" i="6"/>
  <c r="O21" i="6" s="1"/>
  <c r="J20" i="6"/>
  <c r="K21" i="6" s="1"/>
  <c r="F20" i="6"/>
  <c r="G21" i="6" s="1"/>
  <c r="B20" i="6"/>
  <c r="C21" i="6" s="1"/>
  <c r="G25" i="2"/>
  <c r="O20" i="11" l="1"/>
  <c r="G27" i="18" l="1"/>
  <c r="G28" i="18"/>
  <c r="F51" i="16"/>
  <c r="G52" i="16" s="1"/>
  <c r="B51" i="16"/>
  <c r="C52" i="16" s="1"/>
  <c r="N35" i="16"/>
  <c r="O36" i="16" s="1"/>
  <c r="J35" i="16"/>
  <c r="K36" i="16" s="1"/>
  <c r="F35" i="16"/>
  <c r="G36" i="16" s="1"/>
  <c r="B35" i="16"/>
  <c r="C36" i="16" s="1"/>
  <c r="N19" i="16"/>
  <c r="O20" i="16" s="1"/>
  <c r="J19" i="16"/>
  <c r="K20" i="16" s="1"/>
  <c r="F19" i="16"/>
  <c r="G20" i="16" s="1"/>
  <c r="B19" i="16"/>
  <c r="C20" i="16" s="1"/>
  <c r="F51" i="11"/>
  <c r="G52" i="11" s="1"/>
  <c r="B51" i="11"/>
  <c r="C52" i="11" s="1"/>
  <c r="N35" i="11"/>
  <c r="O36" i="11" s="1"/>
  <c r="J35" i="11"/>
  <c r="K36" i="11" s="1"/>
  <c r="F35" i="11"/>
  <c r="G36" i="11" s="1"/>
  <c r="B35" i="11"/>
  <c r="C36" i="11" s="1"/>
  <c r="J19" i="11"/>
  <c r="K20" i="11" s="1"/>
  <c r="F19" i="11"/>
  <c r="G20" i="11" s="1"/>
  <c r="B19" i="11"/>
  <c r="C20" i="11" s="1"/>
  <c r="B51" i="6"/>
  <c r="C52" i="6" s="1"/>
  <c r="N35" i="6"/>
  <c r="O36" i="6" s="1"/>
  <c r="J35" i="6"/>
  <c r="K36" i="6" s="1"/>
  <c r="F35" i="6"/>
  <c r="G36" i="6" s="1"/>
  <c r="B35" i="6"/>
  <c r="C36" i="6" s="1"/>
  <c r="N19" i="6"/>
  <c r="O20" i="6" s="1"/>
  <c r="J19" i="6"/>
  <c r="K20" i="6" s="1"/>
  <c r="F19" i="6"/>
  <c r="G20" i="6" s="1"/>
  <c r="B19" i="6"/>
  <c r="C20" i="6" s="1"/>
  <c r="H25" i="2"/>
  <c r="F50" i="16" l="1"/>
  <c r="G51" i="16" s="1"/>
  <c r="B50" i="16"/>
  <c r="C51" i="16" s="1"/>
  <c r="N34" i="16"/>
  <c r="O35" i="16" s="1"/>
  <c r="J34" i="16"/>
  <c r="K35" i="16" s="1"/>
  <c r="F34" i="16"/>
  <c r="G35" i="16" s="1"/>
  <c r="B34" i="16"/>
  <c r="C35" i="16" s="1"/>
  <c r="N18" i="16"/>
  <c r="O19" i="16" s="1"/>
  <c r="J18" i="16"/>
  <c r="K19" i="16" s="1"/>
  <c r="F18" i="16"/>
  <c r="G19" i="16" s="1"/>
  <c r="B18" i="16"/>
  <c r="C19" i="16" s="1"/>
  <c r="F50" i="11"/>
  <c r="G51" i="11" s="1"/>
  <c r="B50" i="11"/>
  <c r="C51" i="11" s="1"/>
  <c r="N34" i="11"/>
  <c r="O35" i="11" s="1"/>
  <c r="J34" i="11"/>
  <c r="K35" i="11" s="1"/>
  <c r="F34" i="11"/>
  <c r="G35" i="11" s="1"/>
  <c r="B34" i="11"/>
  <c r="C35" i="11" s="1"/>
  <c r="N18" i="11"/>
  <c r="O19" i="11" s="1"/>
  <c r="J18" i="11"/>
  <c r="K19" i="11" s="1"/>
  <c r="F18" i="11"/>
  <c r="G19" i="11" s="1"/>
  <c r="B50" i="6"/>
  <c r="C51" i="6" s="1"/>
  <c r="N34" i="6"/>
  <c r="O35" i="6" s="1"/>
  <c r="J34" i="6"/>
  <c r="K35" i="6" s="1"/>
  <c r="F34" i="6"/>
  <c r="G35" i="6" s="1"/>
  <c r="B34" i="6"/>
  <c r="C35" i="6" s="1"/>
  <c r="N18" i="6"/>
  <c r="O19" i="6" s="1"/>
  <c r="J18" i="6"/>
  <c r="K19" i="6" s="1"/>
  <c r="F18" i="6"/>
  <c r="G19" i="6" s="1"/>
  <c r="B18" i="6"/>
  <c r="C19" i="6" s="1"/>
  <c r="I25" i="2"/>
  <c r="B18" i="11" l="1"/>
  <c r="C19" i="11" s="1"/>
  <c r="Y47" i="19"/>
  <c r="Y39" i="19"/>
  <c r="Y27" i="19"/>
  <c r="G26" i="18" l="1"/>
  <c r="F49" i="16" l="1"/>
  <c r="G50" i="16" s="1"/>
  <c r="B49" i="16"/>
  <c r="C50" i="16" s="1"/>
  <c r="N33" i="16"/>
  <c r="O34" i="16" s="1"/>
  <c r="J33" i="16"/>
  <c r="K34" i="16" s="1"/>
  <c r="F33" i="16"/>
  <c r="G34" i="16" s="1"/>
  <c r="B33" i="16"/>
  <c r="C34" i="16" s="1"/>
  <c r="N17" i="16"/>
  <c r="O18" i="16" s="1"/>
  <c r="J17" i="16"/>
  <c r="K18" i="16" s="1"/>
  <c r="F17" i="16"/>
  <c r="G18" i="16" s="1"/>
  <c r="B17" i="16"/>
  <c r="C18" i="16" s="1"/>
  <c r="F49" i="11"/>
  <c r="G50" i="11" s="1"/>
  <c r="B49" i="11"/>
  <c r="C50" i="11" s="1"/>
  <c r="N33" i="11"/>
  <c r="O34" i="11" s="1"/>
  <c r="J33" i="11"/>
  <c r="K34" i="11" s="1"/>
  <c r="F33" i="11"/>
  <c r="G34" i="11" s="1"/>
  <c r="B33" i="11"/>
  <c r="C34" i="11" s="1"/>
  <c r="N17" i="11"/>
  <c r="O18" i="11" s="1"/>
  <c r="J17" i="11"/>
  <c r="K18" i="11" s="1"/>
  <c r="F17" i="11"/>
  <c r="G18" i="11" s="1"/>
  <c r="B17" i="11"/>
  <c r="C18" i="11" s="1"/>
  <c r="B49" i="6"/>
  <c r="C50" i="6" s="1"/>
  <c r="N33" i="6"/>
  <c r="O34" i="6" s="1"/>
  <c r="J33" i="6"/>
  <c r="K34" i="6" s="1"/>
  <c r="F33" i="6"/>
  <c r="G34" i="6" s="1"/>
  <c r="B33" i="6"/>
  <c r="C34" i="6" s="1"/>
  <c r="N17" i="6"/>
  <c r="O18" i="6" s="1"/>
  <c r="J17" i="6"/>
  <c r="K18" i="6" s="1"/>
  <c r="F17" i="6"/>
  <c r="G18" i="6" s="1"/>
  <c r="B17" i="6"/>
  <c r="C18" i="6" s="1"/>
  <c r="J25" i="2"/>
  <c r="G25" i="18" l="1"/>
  <c r="F48" i="16"/>
  <c r="G49" i="16" s="1"/>
  <c r="B48" i="16"/>
  <c r="C49" i="16" s="1"/>
  <c r="N32" i="16"/>
  <c r="O33" i="16" s="1"/>
  <c r="J32" i="16"/>
  <c r="K33" i="16" s="1"/>
  <c r="F32" i="16"/>
  <c r="G33" i="16" s="1"/>
  <c r="B32" i="16"/>
  <c r="C33" i="16" s="1"/>
  <c r="N16" i="16"/>
  <c r="O17" i="16" s="1"/>
  <c r="J16" i="16"/>
  <c r="K17" i="16" s="1"/>
  <c r="F16" i="16"/>
  <c r="G17" i="16" s="1"/>
  <c r="B16" i="16"/>
  <c r="C17" i="16" s="1"/>
  <c r="F48" i="11"/>
  <c r="G49" i="11" s="1"/>
  <c r="B48" i="11"/>
  <c r="C49" i="11" s="1"/>
  <c r="N32" i="11"/>
  <c r="O33" i="11" s="1"/>
  <c r="J32" i="11"/>
  <c r="K33" i="11" s="1"/>
  <c r="F32" i="11"/>
  <c r="G33" i="11" s="1"/>
  <c r="B32" i="11"/>
  <c r="C33" i="11" s="1"/>
  <c r="N16" i="11"/>
  <c r="O17" i="11" s="1"/>
  <c r="J16" i="11"/>
  <c r="K17" i="11" s="1"/>
  <c r="J15" i="11"/>
  <c r="F16" i="11"/>
  <c r="G17" i="11" s="1"/>
  <c r="B16" i="11"/>
  <c r="C17" i="11" s="1"/>
  <c r="K16" i="11" l="1"/>
  <c r="B48" i="6"/>
  <c r="C49" i="6" s="1"/>
  <c r="N32" i="6"/>
  <c r="O33" i="6" s="1"/>
  <c r="J32" i="6"/>
  <c r="K33" i="6" s="1"/>
  <c r="F32" i="6"/>
  <c r="G33" i="6" s="1"/>
  <c r="B32" i="6"/>
  <c r="C33" i="6" s="1"/>
  <c r="N16" i="6"/>
  <c r="O17" i="6" s="1"/>
  <c r="J16" i="6"/>
  <c r="K17" i="6" s="1"/>
  <c r="F16" i="6"/>
  <c r="G17" i="6" s="1"/>
  <c r="B16" i="6"/>
  <c r="C17" i="6" s="1"/>
  <c r="K25" i="2" l="1"/>
  <c r="F47" i="11" l="1"/>
  <c r="G48" i="11" s="1"/>
  <c r="F46" i="11"/>
  <c r="B47" i="11"/>
  <c r="B46" i="11"/>
  <c r="C47" i="11" l="1"/>
  <c r="C48" i="11"/>
  <c r="G47" i="11"/>
  <c r="O109" i="19"/>
  <c r="O112" i="19" l="1"/>
  <c r="O108" i="19"/>
  <c r="O111" i="19"/>
  <c r="O107" i="19"/>
  <c r="O110" i="19"/>
  <c r="O106" i="19"/>
  <c r="O113" i="19"/>
  <c r="G24" i="18"/>
  <c r="F47" i="16" l="1"/>
  <c r="B47" i="16"/>
  <c r="C48" i="16" s="1"/>
  <c r="F46" i="16"/>
  <c r="B46" i="16"/>
  <c r="N31" i="16"/>
  <c r="O32" i="16" s="1"/>
  <c r="J31" i="16"/>
  <c r="K32" i="16" s="1"/>
  <c r="F31" i="16"/>
  <c r="G32" i="16" s="1"/>
  <c r="B31" i="16"/>
  <c r="N15" i="16"/>
  <c r="J15" i="16"/>
  <c r="K16" i="16" s="1"/>
  <c r="F15" i="16"/>
  <c r="G16" i="16" s="1"/>
  <c r="B15" i="16"/>
  <c r="N30" i="16"/>
  <c r="O31" i="16" s="1"/>
  <c r="J30" i="16"/>
  <c r="F30" i="16"/>
  <c r="G31" i="16" s="1"/>
  <c r="B30" i="16"/>
  <c r="N14" i="16"/>
  <c r="J14" i="16"/>
  <c r="F14" i="16"/>
  <c r="G15" i="16" s="1"/>
  <c r="B14" i="16"/>
  <c r="O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N31" i="11"/>
  <c r="O32" i="11" s="1"/>
  <c r="J31" i="11"/>
  <c r="K32" i="11" s="1"/>
  <c r="F31" i="11"/>
  <c r="G32" i="11" s="1"/>
  <c r="B31" i="11"/>
  <c r="N15" i="11"/>
  <c r="O16" i="11" s="1"/>
  <c r="F15" i="11"/>
  <c r="G16" i="11" s="1"/>
  <c r="B15" i="11"/>
  <c r="N30" i="11"/>
  <c r="J30" i="11"/>
  <c r="F30" i="11"/>
  <c r="B30" i="11"/>
  <c r="N14" i="11"/>
  <c r="J14" i="11"/>
  <c r="F14" i="11"/>
  <c r="B14" i="11"/>
  <c r="B25" i="8"/>
  <c r="C47" i="16" l="1"/>
  <c r="G15" i="11"/>
  <c r="K31" i="16"/>
  <c r="K15" i="16"/>
  <c r="G31" i="11"/>
  <c r="O15" i="16"/>
  <c r="O16" i="16"/>
  <c r="C15" i="16"/>
  <c r="C16" i="16"/>
  <c r="C31" i="16"/>
  <c r="C32" i="16"/>
  <c r="G47" i="16"/>
  <c r="G48" i="16"/>
  <c r="C15" i="11"/>
  <c r="C16" i="11"/>
  <c r="C31" i="11"/>
  <c r="C32" i="11"/>
  <c r="O31" i="11"/>
  <c r="K15" i="11"/>
  <c r="O15" i="11"/>
  <c r="K31" i="11"/>
  <c r="B47" i="6"/>
  <c r="C48" i="6" s="1"/>
  <c r="N31" i="6"/>
  <c r="J31" i="6"/>
  <c r="K32" i="6" s="1"/>
  <c r="F31" i="6"/>
  <c r="G32" i="6" s="1"/>
  <c r="B31" i="6"/>
  <c r="C32" i="6" s="1"/>
  <c r="N15" i="6"/>
  <c r="J15" i="6"/>
  <c r="F15" i="6"/>
  <c r="G16" i="6" s="1"/>
  <c r="B46" i="6"/>
  <c r="N30" i="6"/>
  <c r="J30" i="6"/>
  <c r="F30" i="6"/>
  <c r="B30" i="6"/>
  <c r="N14" i="6"/>
  <c r="J14" i="6"/>
  <c r="F14" i="6"/>
  <c r="K31" i="6" l="1"/>
  <c r="O31" i="6"/>
  <c r="O32" i="6"/>
  <c r="K15" i="6"/>
  <c r="K16" i="6"/>
  <c r="O15" i="6"/>
  <c r="O16" i="6"/>
  <c r="G31" i="6"/>
  <c r="C47" i="6"/>
  <c r="G15" i="6"/>
  <c r="C31" i="6"/>
  <c r="B15" i="6"/>
  <c r="C16" i="6" l="1"/>
  <c r="L25" i="2"/>
  <c r="F45" i="16" l="1"/>
  <c r="B45" i="16"/>
  <c r="C46" i="16" s="1"/>
  <c r="F44" i="16"/>
  <c r="B44" i="16"/>
  <c r="F43" i="16"/>
  <c r="G43" i="16" s="1"/>
  <c r="B43" i="16"/>
  <c r="C43" i="16" s="1"/>
  <c r="E41" i="16"/>
  <c r="A41" i="16"/>
  <c r="N29" i="16"/>
  <c r="O30" i="16" s="1"/>
  <c r="J29" i="16"/>
  <c r="K30" i="16" s="1"/>
  <c r="F29" i="16"/>
  <c r="B29" i="16"/>
  <c r="N28" i="16"/>
  <c r="J28" i="16"/>
  <c r="F28" i="16"/>
  <c r="B28" i="16"/>
  <c r="N27" i="16"/>
  <c r="O27" i="16" s="1"/>
  <c r="J27" i="16"/>
  <c r="K27" i="16" s="1"/>
  <c r="F27" i="16"/>
  <c r="G27" i="16" s="1"/>
  <c r="B27" i="16"/>
  <c r="C27" i="16" s="1"/>
  <c r="M25" i="16"/>
  <c r="I25" i="16"/>
  <c r="E25" i="16"/>
  <c r="A25" i="16"/>
  <c r="N13" i="16"/>
  <c r="J13" i="16"/>
  <c r="F13" i="16"/>
  <c r="B13" i="16"/>
  <c r="N12" i="16"/>
  <c r="J12" i="16"/>
  <c r="F12" i="16"/>
  <c r="B12" i="16"/>
  <c r="C12" i="16" s="1"/>
  <c r="N11" i="16"/>
  <c r="O11" i="16" s="1"/>
  <c r="J11" i="16"/>
  <c r="K11" i="16" s="1"/>
  <c r="F11" i="16"/>
  <c r="G11" i="16" s="1"/>
  <c r="B11" i="16"/>
  <c r="C11" i="16" s="1"/>
  <c r="M9" i="16"/>
  <c r="I9" i="16"/>
  <c r="E9" i="16"/>
  <c r="A9" i="16"/>
  <c r="F45" i="11"/>
  <c r="G46" i="11" s="1"/>
  <c r="B45" i="11"/>
  <c r="C46" i="11" s="1"/>
  <c r="F44" i="11"/>
  <c r="B44" i="11"/>
  <c r="F43" i="11"/>
  <c r="G43" i="11" s="1"/>
  <c r="B43" i="11"/>
  <c r="C43" i="11" s="1"/>
  <c r="E41" i="11"/>
  <c r="A41" i="11"/>
  <c r="N29" i="11"/>
  <c r="O30" i="11" s="1"/>
  <c r="J29" i="11"/>
  <c r="F29" i="11"/>
  <c r="G30" i="11" s="1"/>
  <c r="B29" i="11"/>
  <c r="C30" i="11" s="1"/>
  <c r="N28" i="11"/>
  <c r="J28" i="11"/>
  <c r="F28" i="11"/>
  <c r="B28" i="11"/>
  <c r="N27" i="11"/>
  <c r="O27" i="11" s="1"/>
  <c r="J27" i="11"/>
  <c r="K27" i="11" s="1"/>
  <c r="F27" i="11"/>
  <c r="G27" i="11" s="1"/>
  <c r="B27" i="11"/>
  <c r="C27" i="11" s="1"/>
  <c r="M25" i="11"/>
  <c r="I25" i="11"/>
  <c r="E25" i="11"/>
  <c r="A25" i="11"/>
  <c r="N13" i="11"/>
  <c r="O14" i="11" s="1"/>
  <c r="J13" i="11"/>
  <c r="K14" i="11" s="1"/>
  <c r="F13" i="11"/>
  <c r="G14" i="11" s="1"/>
  <c r="N12" i="11"/>
  <c r="J12" i="11"/>
  <c r="F12" i="11"/>
  <c r="B12" i="11"/>
  <c r="M9" i="11"/>
  <c r="I9" i="11"/>
  <c r="E9" i="11"/>
  <c r="A9" i="11"/>
  <c r="B45" i="6"/>
  <c r="B44" i="6"/>
  <c r="G43" i="6"/>
  <c r="B43" i="6"/>
  <c r="C43" i="6" s="1"/>
  <c r="E41" i="6"/>
  <c r="A41" i="6"/>
  <c r="N29" i="6"/>
  <c r="J29" i="6"/>
  <c r="K30" i="6" s="1"/>
  <c r="F29" i="6"/>
  <c r="G30" i="6" s="1"/>
  <c r="B29" i="6"/>
  <c r="C30" i="6" s="1"/>
  <c r="N28" i="6"/>
  <c r="J28" i="6"/>
  <c r="F28" i="6"/>
  <c r="B28" i="6"/>
  <c r="N27" i="6"/>
  <c r="O27" i="6" s="1"/>
  <c r="J27" i="6"/>
  <c r="K27" i="6" s="1"/>
  <c r="F27" i="6"/>
  <c r="G27" i="6" s="1"/>
  <c r="B27" i="6"/>
  <c r="C27" i="6" s="1"/>
  <c r="M25" i="6"/>
  <c r="I25" i="6"/>
  <c r="E25" i="6"/>
  <c r="A25" i="6"/>
  <c r="N13" i="6"/>
  <c r="O14" i="6" s="1"/>
  <c r="J13" i="6"/>
  <c r="K14" i="6" s="1"/>
  <c r="F13" i="6"/>
  <c r="N12" i="6"/>
  <c r="J12" i="6"/>
  <c r="F12" i="6"/>
  <c r="B12" i="6"/>
  <c r="N11" i="6"/>
  <c r="O11" i="6" s="1"/>
  <c r="J11" i="6"/>
  <c r="K11" i="6" s="1"/>
  <c r="F11" i="6"/>
  <c r="G11" i="6" s="1"/>
  <c r="M9" i="6"/>
  <c r="I9" i="6"/>
  <c r="E9" i="6"/>
  <c r="A9" i="6"/>
  <c r="B13" i="20"/>
  <c r="M100" i="19"/>
  <c r="O100" i="19" s="1"/>
  <c r="O99" i="19"/>
  <c r="N99" i="19"/>
  <c r="O98" i="19"/>
  <c r="N98" i="19"/>
  <c r="O97" i="19"/>
  <c r="N97" i="19"/>
  <c r="O96" i="19"/>
  <c r="N96" i="19"/>
  <c r="O95" i="19"/>
  <c r="N95" i="19"/>
  <c r="O94" i="19"/>
  <c r="N94" i="19"/>
  <c r="O93" i="19"/>
  <c r="N93" i="19"/>
  <c r="O92" i="19"/>
  <c r="N92" i="19"/>
  <c r="O91" i="19"/>
  <c r="N91" i="19"/>
  <c r="O90" i="19"/>
  <c r="N90" i="19"/>
  <c r="O89" i="19"/>
  <c r="N89" i="19"/>
  <c r="O88" i="19"/>
  <c r="N88" i="19"/>
  <c r="O87" i="19"/>
  <c r="N87" i="19"/>
  <c r="O86" i="19"/>
  <c r="N86" i="19"/>
  <c r="O85" i="19"/>
  <c r="N85" i="19"/>
  <c r="O84" i="19"/>
  <c r="N84" i="19"/>
  <c r="O83" i="19"/>
  <c r="N83" i="19"/>
  <c r="O82" i="19"/>
  <c r="N82" i="19"/>
  <c r="O81" i="19"/>
  <c r="N81" i="19"/>
  <c r="O80" i="19"/>
  <c r="N80" i="19"/>
  <c r="O79" i="19"/>
  <c r="N79" i="19"/>
  <c r="O78" i="19"/>
  <c r="N78" i="19"/>
  <c r="O77" i="19"/>
  <c r="N77" i="19"/>
  <c r="O76" i="19"/>
  <c r="N76" i="19"/>
  <c r="O75" i="19"/>
  <c r="N75" i="19"/>
  <c r="O74" i="19"/>
  <c r="N74" i="19"/>
  <c r="O73" i="19"/>
  <c r="N73" i="19"/>
  <c r="O72" i="19"/>
  <c r="N72" i="19"/>
  <c r="O71" i="19"/>
  <c r="N71" i="19"/>
  <c r="O70" i="19"/>
  <c r="N70" i="19"/>
  <c r="O69" i="19"/>
  <c r="N69" i="19"/>
  <c r="O68" i="19"/>
  <c r="N68" i="19"/>
  <c r="O67" i="19"/>
  <c r="N67" i="19"/>
  <c r="O66" i="19"/>
  <c r="N66" i="19"/>
  <c r="O65" i="19"/>
  <c r="N65" i="19"/>
  <c r="O64" i="19"/>
  <c r="N64" i="19"/>
  <c r="O63" i="19"/>
  <c r="N63" i="19"/>
  <c r="O62" i="19"/>
  <c r="N62" i="19"/>
  <c r="O61" i="19"/>
  <c r="N61" i="19"/>
  <c r="O60" i="19"/>
  <c r="N60" i="19"/>
  <c r="O59" i="19"/>
  <c r="N59" i="19"/>
  <c r="O58" i="19"/>
  <c r="N58" i="19"/>
  <c r="O57" i="19"/>
  <c r="N57" i="19"/>
  <c r="O56" i="19"/>
  <c r="N56" i="19"/>
  <c r="O55" i="19"/>
  <c r="N55" i="19"/>
  <c r="O54" i="19"/>
  <c r="N54" i="19"/>
  <c r="O53" i="19"/>
  <c r="N53" i="19"/>
  <c r="O52" i="19"/>
  <c r="N52" i="19"/>
  <c r="O51" i="19"/>
  <c r="N51" i="19"/>
  <c r="O50" i="19"/>
  <c r="N50" i="19"/>
  <c r="AG49" i="19"/>
  <c r="AF49" i="19"/>
  <c r="O49" i="19"/>
  <c r="N49" i="19"/>
  <c r="AG48" i="19"/>
  <c r="AF48" i="19"/>
  <c r="O48" i="19"/>
  <c r="N48" i="19"/>
  <c r="AE47" i="19"/>
  <c r="X47" i="19"/>
  <c r="W47" i="19"/>
  <c r="V47" i="19"/>
  <c r="T47" i="19"/>
  <c r="O47" i="19"/>
  <c r="N47" i="19"/>
  <c r="AG46" i="19"/>
  <c r="AF46" i="19"/>
  <c r="O46" i="19"/>
  <c r="N46" i="19"/>
  <c r="O45" i="19"/>
  <c r="N45" i="19"/>
  <c r="O44" i="19"/>
  <c r="N44" i="19"/>
  <c r="AG43" i="19"/>
  <c r="AF43" i="19"/>
  <c r="O43" i="19"/>
  <c r="N43" i="19"/>
  <c r="AG42" i="19"/>
  <c r="AF42" i="19"/>
  <c r="O42" i="19"/>
  <c r="N42" i="19"/>
  <c r="AG41" i="19"/>
  <c r="AF41" i="19"/>
  <c r="O41" i="19"/>
  <c r="N41" i="19"/>
  <c r="AG40" i="19"/>
  <c r="AF40" i="19"/>
  <c r="O40" i="19"/>
  <c r="N40" i="19"/>
  <c r="AE39" i="19"/>
  <c r="AD39" i="19"/>
  <c r="X39" i="19"/>
  <c r="W39" i="19"/>
  <c r="V39" i="19"/>
  <c r="T39" i="19"/>
  <c r="O39" i="19"/>
  <c r="N39" i="19"/>
  <c r="AG38" i="19"/>
  <c r="AF38" i="19"/>
  <c r="O38" i="19"/>
  <c r="N38" i="19"/>
  <c r="O37" i="19"/>
  <c r="N37" i="19"/>
  <c r="O36" i="19"/>
  <c r="N36" i="19"/>
  <c r="AG35" i="19"/>
  <c r="AF35" i="19"/>
  <c r="O35" i="19"/>
  <c r="N35" i="19"/>
  <c r="AG34" i="19"/>
  <c r="AF34" i="19"/>
  <c r="O34" i="19"/>
  <c r="N34" i="19"/>
  <c r="AE33" i="19"/>
  <c r="AD33" i="19"/>
  <c r="X33" i="19"/>
  <c r="W33" i="19"/>
  <c r="V33" i="19"/>
  <c r="U33" i="19"/>
  <c r="T33" i="19"/>
  <c r="O33" i="19"/>
  <c r="N33" i="19"/>
  <c r="AG32" i="19"/>
  <c r="AF32" i="19"/>
  <c r="O32" i="19"/>
  <c r="N32" i="19"/>
  <c r="O31" i="19"/>
  <c r="N31" i="19"/>
  <c r="O30" i="19"/>
  <c r="N30" i="19"/>
  <c r="AG29" i="19"/>
  <c r="AF29" i="19"/>
  <c r="O29" i="19"/>
  <c r="N29" i="19"/>
  <c r="AG28" i="19"/>
  <c r="AG27" i="19" s="1"/>
  <c r="AF28" i="19"/>
  <c r="O28" i="19"/>
  <c r="N28" i="19"/>
  <c r="AE27" i="19"/>
  <c r="AD27" i="19"/>
  <c r="AB27" i="19"/>
  <c r="X27" i="19"/>
  <c r="V27" i="19"/>
  <c r="U27" i="19"/>
  <c r="T27" i="19"/>
  <c r="O27" i="19"/>
  <c r="N27" i="19"/>
  <c r="O26" i="19"/>
  <c r="N26" i="19"/>
  <c r="O25" i="19"/>
  <c r="N25" i="19"/>
  <c r="AG24" i="19"/>
  <c r="AF24" i="19"/>
  <c r="O24" i="19"/>
  <c r="N24" i="19"/>
  <c r="O23" i="19"/>
  <c r="N23" i="19"/>
  <c r="G63" i="18"/>
  <c r="F63" i="18"/>
  <c r="E63" i="18"/>
  <c r="D63" i="18"/>
  <c r="C63" i="18"/>
  <c r="B63" i="18"/>
  <c r="H51" i="18"/>
  <c r="H63" i="18" s="1"/>
  <c r="F48" i="18"/>
  <c r="E48" i="18"/>
  <c r="D48" i="18"/>
  <c r="C48" i="18"/>
  <c r="B48" i="18"/>
  <c r="H36" i="18"/>
  <c r="H48" i="18" s="1"/>
  <c r="C27" i="18"/>
  <c r="O13" i="18"/>
  <c r="M15" i="18"/>
  <c r="M9" i="18"/>
  <c r="O9" i="18"/>
  <c r="C22" i="18"/>
  <c r="O8" i="18"/>
  <c r="N8" i="18"/>
  <c r="O7" i="18"/>
  <c r="M17" i="15"/>
  <c r="P16" i="15"/>
  <c r="P15" i="15"/>
  <c r="P14" i="15"/>
  <c r="P13" i="15"/>
  <c r="P12" i="15"/>
  <c r="P11" i="15"/>
  <c r="P10" i="15"/>
  <c r="P9" i="15"/>
  <c r="P8" i="15"/>
  <c r="M37" i="14"/>
  <c r="K23" i="13"/>
  <c r="J23" i="13"/>
  <c r="I23" i="13"/>
  <c r="H23" i="13"/>
  <c r="G23" i="13"/>
  <c r="F23" i="13"/>
  <c r="E23" i="13"/>
  <c r="D23" i="13"/>
  <c r="K22" i="13"/>
  <c r="J22" i="13"/>
  <c r="I22" i="13"/>
  <c r="H22" i="13"/>
  <c r="G22" i="13"/>
  <c r="F22" i="13"/>
  <c r="E22" i="13"/>
  <c r="D22" i="13"/>
  <c r="M17" i="10"/>
  <c r="B13" i="11"/>
  <c r="M71" i="9"/>
  <c r="O70" i="9"/>
  <c r="N70" i="9"/>
  <c r="O69" i="9"/>
  <c r="N69" i="9"/>
  <c r="O68" i="9"/>
  <c r="N68" i="9"/>
  <c r="O67" i="9"/>
  <c r="N67" i="9"/>
  <c r="O66" i="9"/>
  <c r="N66" i="9"/>
  <c r="O65" i="9"/>
  <c r="N65" i="9"/>
  <c r="O64" i="9"/>
  <c r="N64" i="9"/>
  <c r="O63" i="9"/>
  <c r="N63" i="9"/>
  <c r="O62" i="9"/>
  <c r="N62" i="9"/>
  <c r="O61" i="9"/>
  <c r="N61" i="9"/>
  <c r="O60" i="9"/>
  <c r="N60" i="9"/>
  <c r="O59" i="9"/>
  <c r="N59" i="9"/>
  <c r="O58" i="9"/>
  <c r="N58" i="9"/>
  <c r="O57" i="9"/>
  <c r="N57" i="9"/>
  <c r="O56" i="9"/>
  <c r="N56" i="9"/>
  <c r="O55" i="9"/>
  <c r="N55" i="9"/>
  <c r="O54" i="9"/>
  <c r="N54" i="9"/>
  <c r="O53" i="9"/>
  <c r="N53" i="9"/>
  <c r="O52" i="9"/>
  <c r="N52" i="9"/>
  <c r="O51" i="9"/>
  <c r="N51" i="9"/>
  <c r="O50" i="9"/>
  <c r="N50" i="9"/>
  <c r="O49" i="9"/>
  <c r="N49" i="9"/>
  <c r="O48" i="9"/>
  <c r="N48" i="9"/>
  <c r="O47" i="9"/>
  <c r="N47" i="9"/>
  <c r="O46" i="9"/>
  <c r="N46" i="9"/>
  <c r="O45" i="9"/>
  <c r="N45" i="9"/>
  <c r="O44" i="9"/>
  <c r="N44" i="9"/>
  <c r="O43" i="9"/>
  <c r="N43" i="9"/>
  <c r="O42" i="9"/>
  <c r="N42" i="9"/>
  <c r="O41" i="9"/>
  <c r="N41" i="9"/>
  <c r="O40" i="9"/>
  <c r="N40" i="9"/>
  <c r="O39" i="9"/>
  <c r="N39" i="9"/>
  <c r="O38" i="9"/>
  <c r="N38" i="9"/>
  <c r="O37" i="9"/>
  <c r="N37" i="9"/>
  <c r="O36" i="9"/>
  <c r="N36" i="9"/>
  <c r="O35" i="9"/>
  <c r="N35" i="9"/>
  <c r="O34" i="9"/>
  <c r="N34" i="9"/>
  <c r="O33" i="9"/>
  <c r="N33" i="9"/>
  <c r="O32" i="9"/>
  <c r="N32" i="9"/>
  <c r="O31" i="9"/>
  <c r="N31" i="9"/>
  <c r="O30" i="9"/>
  <c r="N30" i="9"/>
  <c r="O29" i="9"/>
  <c r="N29" i="9"/>
  <c r="O28" i="9"/>
  <c r="N28" i="9"/>
  <c r="O27" i="9"/>
  <c r="N27" i="9"/>
  <c r="O26" i="9"/>
  <c r="N26" i="9"/>
  <c r="O25" i="9"/>
  <c r="N25" i="9"/>
  <c r="O24" i="9"/>
  <c r="N24" i="9"/>
  <c r="O23" i="9"/>
  <c r="N23" i="9"/>
  <c r="O22" i="9"/>
  <c r="N22" i="9"/>
  <c r="O21" i="9"/>
  <c r="N21" i="9"/>
  <c r="O20" i="9"/>
  <c r="N20" i="9"/>
  <c r="O19" i="9"/>
  <c r="N19" i="9"/>
  <c r="O18" i="9"/>
  <c r="N18" i="9"/>
  <c r="O17" i="9"/>
  <c r="N17" i="9"/>
  <c r="O16" i="9"/>
  <c r="N16" i="9"/>
  <c r="O15" i="9"/>
  <c r="N15" i="9"/>
  <c r="O14" i="9"/>
  <c r="N14" i="9"/>
  <c r="O13" i="9"/>
  <c r="N13" i="9"/>
  <c r="O12" i="9"/>
  <c r="N12" i="9"/>
  <c r="O11" i="9"/>
  <c r="N11" i="9"/>
  <c r="O10" i="9"/>
  <c r="N10" i="9"/>
  <c r="O9" i="9"/>
  <c r="N9" i="9"/>
  <c r="O8" i="9"/>
  <c r="N8" i="9"/>
  <c r="O7" i="9"/>
  <c r="N7" i="9"/>
  <c r="O6" i="9"/>
  <c r="N6" i="9"/>
  <c r="K25" i="8"/>
  <c r="J25" i="8"/>
  <c r="I25" i="8"/>
  <c r="H25" i="8"/>
  <c r="G25" i="8"/>
  <c r="F25" i="8"/>
  <c r="E25" i="8"/>
  <c r="D25" i="8"/>
  <c r="C25" i="8"/>
  <c r="K24" i="8"/>
  <c r="J24" i="8"/>
  <c r="I24" i="8"/>
  <c r="H24" i="8"/>
  <c r="G24" i="8"/>
  <c r="F24" i="8"/>
  <c r="E24" i="8"/>
  <c r="D24" i="8"/>
  <c r="C24" i="8"/>
  <c r="B24" i="8"/>
  <c r="M17" i="5"/>
  <c r="B13" i="6"/>
  <c r="B14" i="6"/>
  <c r="C15" i="6" s="1"/>
  <c r="P25" i="2"/>
  <c r="B5" i="2" s="1"/>
  <c r="C5" i="2" s="1"/>
  <c r="O25" i="2"/>
  <c r="B6" i="2" s="1"/>
  <c r="N25" i="2"/>
  <c r="B7" i="2" s="1"/>
  <c r="C7" i="2" s="1"/>
  <c r="M25" i="2"/>
  <c r="B8" i="2" s="1"/>
  <c r="Q24" i="2"/>
  <c r="S23" i="2"/>
  <c r="Q23" i="2"/>
  <c r="S22" i="2"/>
  <c r="S20" i="2"/>
  <c r="Q20" i="2"/>
  <c r="C8" i="2" l="1"/>
  <c r="C6" i="2"/>
  <c r="G28" i="6"/>
  <c r="B11" i="6"/>
  <c r="C11" i="6" s="1"/>
  <c r="P17" i="5"/>
  <c r="P17" i="15"/>
  <c r="B19" i="18"/>
  <c r="F32" i="18"/>
  <c r="G19" i="18"/>
  <c r="Q18" i="10"/>
  <c r="P17" i="10"/>
  <c r="F31" i="18"/>
  <c r="B18" i="2"/>
  <c r="B17" i="2"/>
  <c r="S25" i="2"/>
  <c r="G20" i="18"/>
  <c r="H65" i="18"/>
  <c r="K28" i="16"/>
  <c r="B11" i="11"/>
  <c r="C11" i="11" s="1"/>
  <c r="O12" i="6"/>
  <c r="Q18" i="15"/>
  <c r="O10" i="18"/>
  <c r="C19" i="18"/>
  <c r="G22" i="18"/>
  <c r="G23" i="18"/>
  <c r="C26" i="18"/>
  <c r="C25" i="18"/>
  <c r="C23" i="18"/>
  <c r="C24" i="18"/>
  <c r="C29" i="18"/>
  <c r="O37" i="14"/>
  <c r="O71" i="9"/>
  <c r="G12" i="6"/>
  <c r="O29" i="6"/>
  <c r="G13" i="6"/>
  <c r="C45" i="16"/>
  <c r="G28" i="16"/>
  <c r="G44" i="16"/>
  <c r="C45" i="11"/>
  <c r="AF27" i="19"/>
  <c r="O12" i="11"/>
  <c r="O29" i="11"/>
  <c r="G45" i="11"/>
  <c r="G12" i="11"/>
  <c r="G14" i="6"/>
  <c r="AF39" i="19"/>
  <c r="C28" i="16"/>
  <c r="G29" i="6"/>
  <c r="C29" i="6"/>
  <c r="C44" i="6"/>
  <c r="C28" i="6"/>
  <c r="C14" i="6"/>
  <c r="C13" i="6"/>
  <c r="K12" i="6"/>
  <c r="G12" i="16"/>
  <c r="G13" i="16"/>
  <c r="O17" i="15"/>
  <c r="K12" i="11"/>
  <c r="K28" i="11"/>
  <c r="K29" i="11"/>
  <c r="O13" i="11"/>
  <c r="O28" i="11"/>
  <c r="G65" i="18"/>
  <c r="C65" i="18"/>
  <c r="B65" i="18"/>
  <c r="F65" i="18"/>
  <c r="N9" i="18"/>
  <c r="C13" i="16"/>
  <c r="C14" i="16"/>
  <c r="G14" i="16"/>
  <c r="O28" i="16"/>
  <c r="K29" i="16"/>
  <c r="K12" i="16"/>
  <c r="C29" i="16"/>
  <c r="C30" i="16"/>
  <c r="C44" i="16"/>
  <c r="O12" i="16"/>
  <c r="O13" i="16"/>
  <c r="G29" i="16"/>
  <c r="G30" i="16"/>
  <c r="G45" i="16"/>
  <c r="K13" i="11"/>
  <c r="K30" i="11"/>
  <c r="G28" i="11"/>
  <c r="O13" i="6"/>
  <c r="AG47" i="19"/>
  <c r="AG39" i="19"/>
  <c r="AG33" i="19"/>
  <c r="D65" i="18"/>
  <c r="N10" i="18"/>
  <c r="N15" i="18" s="1"/>
  <c r="O14" i="16"/>
  <c r="O29" i="16"/>
  <c r="G46" i="16"/>
  <c r="K14" i="16"/>
  <c r="K28" i="6"/>
  <c r="O28" i="6"/>
  <c r="O30" i="6"/>
  <c r="Q25" i="2"/>
  <c r="R19" i="2" s="1"/>
  <c r="K13" i="6"/>
  <c r="N71" i="9"/>
  <c r="P5" i="9" s="1"/>
  <c r="N37" i="14"/>
  <c r="P5" i="14" s="1"/>
  <c r="K13" i="16"/>
  <c r="G21" i="18"/>
  <c r="C46" i="6"/>
  <c r="C45" i="6"/>
  <c r="C28" i="11"/>
  <c r="C29" i="11"/>
  <c r="E65" i="18"/>
  <c r="AF47" i="19"/>
  <c r="C14" i="11"/>
  <c r="C13" i="11"/>
  <c r="K29" i="6"/>
  <c r="AF33" i="19"/>
  <c r="G13" i="11"/>
  <c r="G29" i="11"/>
  <c r="O15" i="18"/>
  <c r="C44" i="11"/>
  <c r="G44" i="11"/>
  <c r="N100" i="19"/>
  <c r="P22" i="19" s="1"/>
  <c r="C12" i="6" l="1"/>
  <c r="Q13" i="18"/>
  <c r="Q7" i="18"/>
  <c r="Q6" i="18"/>
  <c r="P25" i="19"/>
  <c r="B32" i="18"/>
  <c r="B31" i="18"/>
  <c r="R22" i="2"/>
  <c r="R21" i="2"/>
  <c r="C20" i="18"/>
  <c r="C12" i="11"/>
  <c r="Q8" i="18"/>
  <c r="P18" i="5"/>
  <c r="P68" i="9"/>
  <c r="P80" i="19"/>
  <c r="P60" i="19"/>
  <c r="P53" i="19"/>
  <c r="P81" i="19"/>
  <c r="P35" i="19"/>
  <c r="P37" i="19"/>
  <c r="P64" i="19"/>
  <c r="P23" i="19"/>
  <c r="P69" i="19"/>
  <c r="R20" i="2"/>
  <c r="P7" i="14"/>
  <c r="P11" i="14"/>
  <c r="P15" i="14"/>
  <c r="P19" i="14"/>
  <c r="P23" i="14"/>
  <c r="P27" i="14"/>
  <c r="P31" i="14"/>
  <c r="P35" i="14"/>
  <c r="P16" i="14"/>
  <c r="P24" i="14"/>
  <c r="P8" i="14"/>
  <c r="P28" i="14"/>
  <c r="P12" i="14"/>
  <c r="P20" i="14"/>
  <c r="P32" i="14"/>
  <c r="P36" i="14"/>
  <c r="P22" i="14"/>
  <c r="P6" i="14"/>
  <c r="P21" i="14"/>
  <c r="P34" i="14"/>
  <c r="P18" i="14"/>
  <c r="P33" i="14"/>
  <c r="P17" i="14"/>
  <c r="P30" i="14"/>
  <c r="P14" i="14"/>
  <c r="P29" i="14"/>
  <c r="P13" i="14"/>
  <c r="P26" i="14"/>
  <c r="P10" i="14"/>
  <c r="P25" i="14"/>
  <c r="P9" i="14"/>
  <c r="P44" i="9"/>
  <c r="P40" i="9"/>
  <c r="P28" i="9"/>
  <c r="P36" i="9"/>
  <c r="P48" i="9"/>
  <c r="P17" i="9"/>
  <c r="P51" i="9"/>
  <c r="P43" i="9"/>
  <c r="P13" i="9"/>
  <c r="P56" i="9"/>
  <c r="P20" i="9"/>
  <c r="P37" i="9"/>
  <c r="P52" i="9"/>
  <c r="P64" i="9"/>
  <c r="R24" i="2"/>
  <c r="R23" i="2"/>
  <c r="P46" i="19"/>
  <c r="P56" i="19"/>
  <c r="P77" i="19"/>
  <c r="P63" i="9"/>
  <c r="P55" i="9"/>
  <c r="P47" i="9"/>
  <c r="P39" i="9"/>
  <c r="P32" i="9"/>
  <c r="P24" i="9"/>
  <c r="P16" i="9"/>
  <c r="P8" i="9"/>
  <c r="P65" i="9"/>
  <c r="P57" i="9"/>
  <c r="P49" i="9"/>
  <c r="P41" i="9"/>
  <c r="P34" i="9"/>
  <c r="P26" i="9"/>
  <c r="P18" i="9"/>
  <c r="P10" i="9"/>
  <c r="P38" i="9"/>
  <c r="P22" i="9"/>
  <c r="P70" i="9"/>
  <c r="P62" i="9"/>
  <c r="P54" i="9"/>
  <c r="P46" i="9"/>
  <c r="P31" i="9"/>
  <c r="P23" i="9"/>
  <c r="P15" i="9"/>
  <c r="P7" i="9"/>
  <c r="P69" i="9"/>
  <c r="P61" i="9"/>
  <c r="P53" i="9"/>
  <c r="P30" i="9"/>
  <c r="P14" i="9"/>
  <c r="P45" i="9"/>
  <c r="P6" i="9"/>
  <c r="P66" i="9"/>
  <c r="P11" i="9"/>
  <c r="P58" i="9"/>
  <c r="P50" i="9"/>
  <c r="P42" i="9"/>
  <c r="P35" i="9"/>
  <c r="P27" i="9"/>
  <c r="P19" i="9"/>
  <c r="P41" i="19"/>
  <c r="P52" i="19"/>
  <c r="P48" i="19"/>
  <c r="P9" i="9"/>
  <c r="P39" i="19"/>
  <c r="P68" i="19"/>
  <c r="P97" i="19"/>
  <c r="P36" i="19"/>
  <c r="P57" i="19"/>
  <c r="P24" i="19"/>
  <c r="P33" i="19"/>
  <c r="P93" i="19"/>
  <c r="P33" i="9"/>
  <c r="P25" i="9"/>
  <c r="P92" i="19"/>
  <c r="P60" i="9"/>
  <c r="P94" i="19"/>
  <c r="P34" i="19"/>
  <c r="P98" i="19"/>
  <c r="P90" i="19"/>
  <c r="P82" i="19"/>
  <c r="P74" i="19"/>
  <c r="P66" i="19"/>
  <c r="P58" i="19"/>
  <c r="P50" i="19"/>
  <c r="P40" i="19"/>
  <c r="P32" i="19"/>
  <c r="P28" i="19"/>
  <c r="P27" i="19"/>
  <c r="P78" i="19"/>
  <c r="P54" i="19"/>
  <c r="P95" i="19"/>
  <c r="P87" i="19"/>
  <c r="P79" i="19"/>
  <c r="P71" i="19"/>
  <c r="P63" i="19"/>
  <c r="P55" i="19"/>
  <c r="P47" i="19"/>
  <c r="P45" i="19"/>
  <c r="P43" i="19"/>
  <c r="P62" i="19"/>
  <c r="P44" i="19"/>
  <c r="P38" i="19"/>
  <c r="P86" i="19"/>
  <c r="P70" i="19"/>
  <c r="P67" i="19"/>
  <c r="P59" i="19"/>
  <c r="P49" i="19"/>
  <c r="P51" i="19"/>
  <c r="P99" i="19"/>
  <c r="P75" i="19"/>
  <c r="P91" i="19"/>
  <c r="P83" i="19"/>
  <c r="P96" i="19"/>
  <c r="P29" i="19"/>
  <c r="P67" i="9"/>
  <c r="P29" i="9"/>
  <c r="P89" i="19"/>
  <c r="P21" i="9"/>
  <c r="P42" i="19"/>
  <c r="P88" i="19"/>
  <c r="P76" i="19"/>
  <c r="P12" i="9"/>
  <c r="P59" i="9"/>
  <c r="P31" i="19"/>
  <c r="P85" i="19"/>
  <c r="P30" i="19"/>
  <c r="P84" i="19"/>
  <c r="P65" i="19"/>
  <c r="P26" i="19"/>
  <c r="P72" i="19"/>
  <c r="P73" i="19"/>
  <c r="P61" i="19"/>
  <c r="Q10" i="18" l="1"/>
  <c r="Q15" i="18" s="1"/>
  <c r="P37" i="14"/>
  <c r="R25" i="2"/>
  <c r="P71" i="9"/>
  <c r="P100" i="19"/>
</calcChain>
</file>

<file path=xl/sharedStrings.xml><?xml version="1.0" encoding="utf-8"?>
<sst xmlns="http://schemas.openxmlformats.org/spreadsheetml/2006/main" count="1393" uniqueCount="564">
  <si>
    <t>Controladoria Geral do Município - Ouvidoria Geral</t>
  </si>
  <si>
    <t>SIGRC - Sistema Integrado de Gerenciamento e Relacionamento com o Cidadão</t>
  </si>
  <si>
    <t>Meses</t>
  </si>
  <si>
    <t>Protocolos</t>
  </si>
  <si>
    <t>Variação*</t>
  </si>
  <si>
    <t>Total</t>
  </si>
  <si>
    <t>Média</t>
  </si>
  <si>
    <t>Tipo de manifestação</t>
  </si>
  <si>
    <t>%Total</t>
  </si>
  <si>
    <t>Denúncia</t>
  </si>
  <si>
    <t>* Variação percentual em relação ao mês imediatamente anterior.</t>
  </si>
  <si>
    <t>Elogio</t>
  </si>
  <si>
    <t>Reclamação</t>
  </si>
  <si>
    <t>Solicitação</t>
  </si>
  <si>
    <t>Sugestão</t>
  </si>
  <si>
    <t>Total Geral</t>
  </si>
  <si>
    <t>ATENDIMENTOS</t>
  </si>
  <si>
    <t>Carta</t>
  </si>
  <si>
    <t>Central SP156</t>
  </si>
  <si>
    <t>E-mail</t>
  </si>
  <si>
    <t>Encaminhamento de outros órgãos (Processo SEI, Memorando, Ofício, etc.)</t>
  </si>
  <si>
    <t>Portal</t>
  </si>
  <si>
    <t>Presencial</t>
  </si>
  <si>
    <t>TOTAL</t>
  </si>
  <si>
    <t>ASSUNTO (Guia Portal 156)*</t>
  </si>
  <si>
    <t>% Total</t>
  </si>
  <si>
    <t>Acessibilidade digital</t>
  </si>
  <si>
    <t>Acessibilidade em edificações</t>
  </si>
  <si>
    <t>Adoção de animais</t>
  </si>
  <si>
    <t>Agendamento eletrônico</t>
  </si>
  <si>
    <t>Água subterrânea/Curso d'água</t>
  </si>
  <si>
    <t>Alistamento e Serviço Militar</t>
  </si>
  <si>
    <t>Ambulantes</t>
  </si>
  <si>
    <t>Animais silvestres</t>
  </si>
  <si>
    <t>Animal agressor e/ou invasor</t>
  </si>
  <si>
    <t>Animal em via pública</t>
  </si>
  <si>
    <t>Apoio à aprendizagem</t>
  </si>
  <si>
    <t>Áreas contaminadas</t>
  </si>
  <si>
    <t>Áreas municipais</t>
  </si>
  <si>
    <t>Árvore</t>
  </si>
  <si>
    <t>Assistência a saúde na urgência e emergência (portas)</t>
  </si>
  <si>
    <t>Assistência domiciliar</t>
  </si>
  <si>
    <t>Assistência farmacêutica</t>
  </si>
  <si>
    <t>Autos de Infração</t>
  </si>
  <si>
    <t>Auxílio Aluguel</t>
  </si>
  <si>
    <t>Bibliotecas municipais</t>
  </si>
  <si>
    <t>Bicicleta</t>
  </si>
  <si>
    <t>Bilhete único</t>
  </si>
  <si>
    <t>Cadastro Municipal de Vigilância em Saúde - CMVS</t>
  </si>
  <si>
    <t>Cadastro Único (CadÚnico)</t>
  </si>
  <si>
    <t>CADIN - Cadastro Informativo Municipal</t>
  </si>
  <si>
    <t>Calçadas, guias e postes</t>
  </si>
  <si>
    <t>Capinação e roçada de áreas verdes</t>
  </si>
  <si>
    <t>Carga e frete</t>
  </si>
  <si>
    <t>CCM - Cadastro de Contribuintes Mobiliários</t>
  </si>
  <si>
    <t>Cemitérios</t>
  </si>
  <si>
    <t>Central 156</t>
  </si>
  <si>
    <t>Centro de Apoio ao Trabalho e Empreendedorismo - CATe</t>
  </si>
  <si>
    <t>Centros de Referência, Convivência e Desenvolvimento</t>
  </si>
  <si>
    <t>Centros esportivos</t>
  </si>
  <si>
    <t>Certidão Ambiental</t>
  </si>
  <si>
    <t>Certidões</t>
  </si>
  <si>
    <t>Cirurgias</t>
  </si>
  <si>
    <t>COHAB</t>
  </si>
  <si>
    <t>Coleta de lixo domiciliar</t>
  </si>
  <si>
    <t>Coleta de resíduos de serviços de saúde</t>
  </si>
  <si>
    <t>Coleta seletiva</t>
  </si>
  <si>
    <t>Condições sanitárias inadequadas</t>
  </si>
  <si>
    <t>Conduta de funcionários</t>
  </si>
  <si>
    <t>Consulta de débitos e DUC</t>
  </si>
  <si>
    <t>Criação inadequada de animais</t>
  </si>
  <si>
    <t>Criança e adolescente</t>
  </si>
  <si>
    <t>Defesa civil</t>
  </si>
  <si>
    <t>Dengue/chikungunya/zika (mosquito aedes aegypti)</t>
  </si>
  <si>
    <t>Devoluções, restituições e indenizações</t>
  </si>
  <si>
    <t>Dívida Ativa</t>
  </si>
  <si>
    <t>Documentações de edificações</t>
  </si>
  <si>
    <t>Documentações e alvarás para obras</t>
  </si>
  <si>
    <t>Documentações de ruas e logradouros</t>
  </si>
  <si>
    <t>Drenagem de água de chuva</t>
  </si>
  <si>
    <t>Empreenda fácil</t>
  </si>
  <si>
    <t>Esgoto e água usada</t>
  </si>
  <si>
    <t>Estabelecimentos comerciais, indústrias e serviços</t>
  </si>
  <si>
    <t>Estacionamento</t>
  </si>
  <si>
    <t>Eventos</t>
  </si>
  <si>
    <t>Exumação e translado/transferência de corpos</t>
  </si>
  <si>
    <t>Feira livre</t>
  </si>
  <si>
    <t>Fiscalização de obras</t>
  </si>
  <si>
    <t>Grande gerador de resíduos (serviço, comércio, indústria)</t>
  </si>
  <si>
    <t>Guarda Civil Metropolitana</t>
  </si>
  <si>
    <t>Guias rebaixadas</t>
  </si>
  <si>
    <t>Homenagem fúnebre, velório, sepultamento e cremação</t>
  </si>
  <si>
    <t>Hospital veterinário público</t>
  </si>
  <si>
    <t>Iluminação pública</t>
  </si>
  <si>
    <t>Imigrante</t>
  </si>
  <si>
    <t>Imunidades, isenções e demais benefícios fiscais</t>
  </si>
  <si>
    <t>IPTU - Imposto Predial e Territorial Urbano</t>
  </si>
  <si>
    <t>ISS - Imposto Sobre Serviços</t>
  </si>
  <si>
    <t>Lei Aldir Blanc - apoio emergencial a cultura</t>
  </si>
  <si>
    <t>Leve leite</t>
  </si>
  <si>
    <t>Licenciamento Ambiental</t>
  </si>
  <si>
    <t>Lixeiras públicas</t>
  </si>
  <si>
    <t>Material e uniforme escolar</t>
  </si>
  <si>
    <t>Mediação de conflitos</t>
  </si>
  <si>
    <t>Medicamento de controle especial</t>
  </si>
  <si>
    <t>Microempreendedor Individual - MEI</t>
  </si>
  <si>
    <t>Moto frete</t>
  </si>
  <si>
    <t>Multa ambiental</t>
  </si>
  <si>
    <t>Multas e contestações</t>
  </si>
  <si>
    <t>Nota do Milhão</t>
  </si>
  <si>
    <t>Numeração de imóveis</t>
  </si>
  <si>
    <t>Ocupação irregular</t>
  </si>
  <si>
    <t>Ônibus</t>
  </si>
  <si>
    <t>Organizações da Sociedade Civil</t>
  </si>
  <si>
    <t>Ônibus fretado</t>
  </si>
  <si>
    <t>Órgão externo</t>
  </si>
  <si>
    <t>Parques</t>
  </si>
  <si>
    <t>Patrimônio histórico e cultural</t>
  </si>
  <si>
    <t>Pedido de orientação ou informação</t>
  </si>
  <si>
    <t>Pessoa idosa</t>
  </si>
  <si>
    <t>Planetário</t>
  </si>
  <si>
    <t>Poluição do ar</t>
  </si>
  <si>
    <t>Poluição sonora - PSIU</t>
  </si>
  <si>
    <t>Ponto viciado, entulho e caçamba de entulho</t>
  </si>
  <si>
    <t>População ou pessoa em situação de rua</t>
  </si>
  <si>
    <t>Portal SP156</t>
  </si>
  <si>
    <t>Praças</t>
  </si>
  <si>
    <t>Precatórios</t>
  </si>
  <si>
    <t>Processo Administrativo</t>
  </si>
  <si>
    <t>Programa Bolsa Família</t>
  </si>
  <si>
    <t>Programa Cidade Solidária</t>
  </si>
  <si>
    <t>Programa Renda Mínima</t>
  </si>
  <si>
    <t>Publicidade e poluição visual</t>
  </si>
  <si>
    <t>Qualidade de atendimento</t>
  </si>
  <si>
    <t>Registro de animais - RGA</t>
  </si>
  <si>
    <t>Remoção de grandes objetos</t>
  </si>
  <si>
    <t>Renda Básica Emergencial</t>
  </si>
  <si>
    <t>Rios e córregos</t>
  </si>
  <si>
    <t>Ruas, vilas, vielas e escadarias</t>
  </si>
  <si>
    <t>Saúde bucal</t>
  </si>
  <si>
    <t>SAV - Solução de Atendimento Eletrônico</t>
  </si>
  <si>
    <t>Segurança de edificação</t>
  </si>
  <si>
    <t>Senha Web</t>
  </si>
  <si>
    <t>Serviços de apoio terapêutico</t>
  </si>
  <si>
    <t>Sinalização e Circulação de veículos e Pedestres</t>
  </si>
  <si>
    <t>Solicitação de callback durante atendimento receptivo</t>
  </si>
  <si>
    <t>Taxas mobiliárias</t>
  </si>
  <si>
    <t>Terrenos e imóveis</t>
  </si>
  <si>
    <t>Transporte Escolar</t>
  </si>
  <si>
    <t>Unidade habitacional</t>
  </si>
  <si>
    <t>Unidades escolares</t>
  </si>
  <si>
    <t>Urgências e Emergências</t>
  </si>
  <si>
    <t>Vacinação</t>
  </si>
  <si>
    <t>Varrição e limpeza urbana</t>
  </si>
  <si>
    <t>Veículos abandonados</t>
  </si>
  <si>
    <t>Zona Azul</t>
  </si>
  <si>
    <t>WiFi Livre SP</t>
  </si>
  <si>
    <t>Outros</t>
  </si>
  <si>
    <t>%total</t>
  </si>
  <si>
    <t>*Protocolos - valores absolutos do mês</t>
  </si>
  <si>
    <t>** Variação percentual em relação ao mês imediatamente anterior.</t>
  </si>
  <si>
    <t>Protocolos*</t>
  </si>
  <si>
    <t>Variação**</t>
  </si>
  <si>
    <t>Casa Civil</t>
  </si>
  <si>
    <t>Controladoria Geral do Município</t>
  </si>
  <si>
    <t>Procuradoria Geral do Município</t>
  </si>
  <si>
    <t>Secretaria de Relações Institucionais</t>
  </si>
  <si>
    <t>Secretaria de Relações Internacionais</t>
  </si>
  <si>
    <t>Secretaria do Governo Municipal</t>
  </si>
  <si>
    <t>Secretaria Municipal da Fazenda</t>
  </si>
  <si>
    <t>Secretaria Municipal da Pessoa com Deficiência</t>
  </si>
  <si>
    <t>Secretaria Municipal da Saúde</t>
  </si>
  <si>
    <t>Secretaria Municipal das Subprefeituras</t>
  </si>
  <si>
    <t>Secretaria Municipal de Assistência e Desenvolvimento Social</t>
  </si>
  <si>
    <t>Secretaria Municipal de Desenvolvimento Econômico e Trabalho</t>
  </si>
  <si>
    <t>Secretaria Municipal de Direitos Humanos e Cidadania</t>
  </si>
  <si>
    <t>Secretaria Municipal de Educação</t>
  </si>
  <si>
    <t>Secretaria Municipal de Esportes e Lazer</t>
  </si>
  <si>
    <t>Secretaria Municipal de Gestão</t>
  </si>
  <si>
    <t>Secretaria Municipal de Habitação</t>
  </si>
  <si>
    <t>Secretaria Municipal de Infraestrutura Urbana e Obras</t>
  </si>
  <si>
    <t>Secretaria Municipal de Inovação e Tecnologia</t>
  </si>
  <si>
    <t>Secretaria Municipal de Justiça</t>
  </si>
  <si>
    <t>Secretaria Municipal de Segurança Urbana</t>
  </si>
  <si>
    <t>Secretaria Municipal de Turismo</t>
  </si>
  <si>
    <t>Secretaria Municipal do Verde e Meio Ambiente</t>
  </si>
  <si>
    <t>Subprefeitura Aricanduva</t>
  </si>
  <si>
    <t>Subprefeitura Butantã</t>
  </si>
  <si>
    <t>Subprefeitura Campo Limpo</t>
  </si>
  <si>
    <t>Subprefeitura Capela do Socorro</t>
  </si>
  <si>
    <t>Subprefeitura Casa Verde</t>
  </si>
  <si>
    <t>Subprefeitura Cidade Ademar</t>
  </si>
  <si>
    <t>Subprefeitura Cidade Tiradentes</t>
  </si>
  <si>
    <t>Subprefeitura Ermelino Matarazzo</t>
  </si>
  <si>
    <t>Subprefeitura Freguesia/Brasilândia</t>
  </si>
  <si>
    <t>Subprefeitura Guaianases</t>
  </si>
  <si>
    <t>Subprefeitura Ipiranga</t>
  </si>
  <si>
    <t>Subprefeitura Itaim Paulista</t>
  </si>
  <si>
    <t>Subprefeitura Itaquera</t>
  </si>
  <si>
    <t>Subprefeitura Jabaquara</t>
  </si>
  <si>
    <t>Subprefeitura Jaçanã/Tremembé</t>
  </si>
  <si>
    <t>Subprefeitura Lapa</t>
  </si>
  <si>
    <t>Subprefeitura M'Boi Mirim</t>
  </si>
  <si>
    <t>Subprefeitura Mooca</t>
  </si>
  <si>
    <t>Subprefeitura Parelheiros</t>
  </si>
  <si>
    <t>Subprefeitura Penha</t>
  </si>
  <si>
    <t>Subprefeitura Perus</t>
  </si>
  <si>
    <t>Subprefeitura Pinheiros</t>
  </si>
  <si>
    <t>Subprefeitura Pirituba/Jaraguá</t>
  </si>
  <si>
    <t>Subprefeitura Santana/Tucuruvi</t>
  </si>
  <si>
    <t>Subprefeitura Santo Amaro</t>
  </si>
  <si>
    <t>Subprefeitura São Mateus</t>
  </si>
  <si>
    <t>Subprefeitura São Miguel Paulista</t>
  </si>
  <si>
    <t>Subprefeitura Sapopemba</t>
  </si>
  <si>
    <t>Subprefeitura Sé</t>
  </si>
  <si>
    <t>Subprefeitura Vila Maria/Vila Guilherme</t>
  </si>
  <si>
    <t>Subprefeitura Vila Mariana</t>
  </si>
  <si>
    <t>Subprefeitura Vila Prudente</t>
  </si>
  <si>
    <t>% Total dentre as subprefeituras</t>
  </si>
  <si>
    <t>Aricanduva</t>
  </si>
  <si>
    <t>Butantã</t>
  </si>
  <si>
    <t>Campo Limpo</t>
  </si>
  <si>
    <t>Capela do Socorro</t>
  </si>
  <si>
    <t>Casa Verde</t>
  </si>
  <si>
    <t>Cidade Ademar</t>
  </si>
  <si>
    <t>Cidade Tiradentes</t>
  </si>
  <si>
    <t>Ermelino Matarazzo</t>
  </si>
  <si>
    <t>Freguesia/Brasilândia</t>
  </si>
  <si>
    <t>Guaianases</t>
  </si>
  <si>
    <t>Ipiranga</t>
  </si>
  <si>
    <t>Itaim Paulista</t>
  </si>
  <si>
    <t>Itaquera</t>
  </si>
  <si>
    <t>Jabaquara</t>
  </si>
  <si>
    <t>Jaçanã/Tremembé</t>
  </si>
  <si>
    <t>Lapa</t>
  </si>
  <si>
    <t>Mooca</t>
  </si>
  <si>
    <t>Parelheiros</t>
  </si>
  <si>
    <t>Penha</t>
  </si>
  <si>
    <t>Perus</t>
  </si>
  <si>
    <t>Pinheiros</t>
  </si>
  <si>
    <t>Pirituba/Jaraguá</t>
  </si>
  <si>
    <t>Santana/Tucuruvi</t>
  </si>
  <si>
    <t>Santo Amaro</t>
  </si>
  <si>
    <t>São Mateus</t>
  </si>
  <si>
    <t>São Miguel Paulista</t>
  </si>
  <si>
    <t>Sapopemba</t>
  </si>
  <si>
    <t>Sé</t>
  </si>
  <si>
    <t>Vila Maria/Vila Guilherme</t>
  </si>
  <si>
    <t>Vila Mariana</t>
  </si>
  <si>
    <t>Vila Prudente</t>
  </si>
  <si>
    <t xml:space="preserve">Total </t>
  </si>
  <si>
    <t>Média anual</t>
  </si>
  <si>
    <t>Denúncias</t>
  </si>
  <si>
    <t>Deferidas</t>
  </si>
  <si>
    <t>Indeferidas</t>
  </si>
  <si>
    <t>Canceladas</t>
  </si>
  <si>
    <t>Total de denúncias *(exceto canceladas)</t>
  </si>
  <si>
    <t>Total denúncias</t>
  </si>
  <si>
    <t>Reclassificadas</t>
  </si>
  <si>
    <t>Assédio moral</t>
  </si>
  <si>
    <t>Desvio de verbas, materiais e bens públicos</t>
  </si>
  <si>
    <t>Irregularidade da contratação e/ou gestão de serviço público</t>
  </si>
  <si>
    <t>Total indeferidas</t>
  </si>
  <si>
    <t>Total deferidas</t>
  </si>
  <si>
    <t>Pedidos e-SIC</t>
  </si>
  <si>
    <t>Órgão</t>
  </si>
  <si>
    <t>SITUAÇÃO</t>
  </si>
  <si>
    <t>ADE SAMPA - Agência São Paulo de Desenvolvimento</t>
  </si>
  <si>
    <t>AMLURB - Autoridade Municipal de Limpeza Urbana</t>
  </si>
  <si>
    <t>Pedidos registrados</t>
  </si>
  <si>
    <t>CET - Companhia de Engenharia de Tráfego</t>
  </si>
  <si>
    <t>CGM - Controladoria Geral do Município</t>
  </si>
  <si>
    <t>Decisões iniciais</t>
  </si>
  <si>
    <t>COHAB - Companhia Metropolitana de Habitação</t>
  </si>
  <si>
    <t>Total (decisões iniciais)</t>
  </si>
  <si>
    <t>Atendidos</t>
  </si>
  <si>
    <t>FTMSP - Fundação Theatro Municipal de São Paulo</t>
  </si>
  <si>
    <t>Indeferidos</t>
  </si>
  <si>
    <t>HSPM - Hospital do Servidor Público Municipal</t>
  </si>
  <si>
    <t>IPREM - Instituto de Previdência Municipal de São Paulo</t>
  </si>
  <si>
    <t>1ª instância</t>
  </si>
  <si>
    <t>PGM - Procuradoria Geral do Município</t>
  </si>
  <si>
    <t>Solicitações</t>
  </si>
  <si>
    <t>Total (decisões 1ª instância)</t>
  </si>
  <si>
    <t>SPTrans - São Paulo Transportes S/A</t>
  </si>
  <si>
    <t>Deferidos</t>
  </si>
  <si>
    <t>SECOM - Secretaria Especial de Comunicação</t>
  </si>
  <si>
    <t>SEHAB - Secretaria Municipal de Habitação</t>
  </si>
  <si>
    <t>2ª instância</t>
  </si>
  <si>
    <t>SEME - Secretaria Municipal de Esportes e Lazer</t>
  </si>
  <si>
    <t>SERI – Secretaria Executiva de Relações Institucionais</t>
  </si>
  <si>
    <t>Total (decisões 2ª instância)</t>
  </si>
  <si>
    <t>SF - Secretaria Municipal da Fazenda</t>
  </si>
  <si>
    <t>SFMSP - Serviço Funerário</t>
  </si>
  <si>
    <t>SGM - Secretaria de Governo Municipal</t>
  </si>
  <si>
    <t>Recurso de Ofício (RO)</t>
  </si>
  <si>
    <t>SIURB - Secretaria Municipal de Infraestrutura Urbana e Obras</t>
  </si>
  <si>
    <t>Encaminhado para o órgão para complemento</t>
  </si>
  <si>
    <t>SMADS - Secretaria Municipal de Assistência e Desenvolvimento Social</t>
  </si>
  <si>
    <t>3ª instância</t>
  </si>
  <si>
    <t>SMDET - Secretaria Municipal de Desenvolvimento Econômico e Trabalho</t>
  </si>
  <si>
    <t>SMDHC - Secretaria Municipal de Direitos Humanos e Cidadania</t>
  </si>
  <si>
    <t>Total (decisões 3ª instância)</t>
  </si>
  <si>
    <t>SME - Secretaria Municipal de Educação</t>
  </si>
  <si>
    <t>SMIT - Secretaria Municipal de Inovação e Tecnologia</t>
  </si>
  <si>
    <t>SMJ - Secretaria Municipal de Justiça</t>
  </si>
  <si>
    <t>SMPED - Secretaria Municipal da Pessoa com Deficiência</t>
  </si>
  <si>
    <t>SMRI - Secretaria Municipal de Relações Internacionais</t>
  </si>
  <si>
    <t>SMS - Secretaria Municipal da Saúde</t>
  </si>
  <si>
    <t>SMSU - Secretaria Municipal de Segurança Urbana</t>
  </si>
  <si>
    <t>SMSUB - Secretaria Municipal das Subprefeituras</t>
  </si>
  <si>
    <t>SMTUR - Secretaria Municipal de Turismo</t>
  </si>
  <si>
    <t>SMUL - Secretaria Municipal de Urbanismo e Licenciamento</t>
  </si>
  <si>
    <t>SP CINE - Empresa de Cinema e Audiovisual de São Paulo</t>
  </si>
  <si>
    <t>SP OBRAS - São Paulo Obras</t>
  </si>
  <si>
    <t>São Paulo Parcerias S/A</t>
  </si>
  <si>
    <t>SP Regula - Agência Reguladora de Serviços Públicos do Município de São Paulo</t>
  </si>
  <si>
    <t>SP URBANISMO - São Paulo Urbanismo</t>
  </si>
  <si>
    <t>SPDA - Companhia São Paulo de Desenvolvimento e Mobilização de Ativos</t>
  </si>
  <si>
    <t>SPSEC - Companhia Paulistana de Securitização</t>
  </si>
  <si>
    <t>SPTURIS - São Paulo Turismo S/A</t>
  </si>
  <si>
    <t>Subprefeitura Aricanduva/Formosa/Carrão</t>
  </si>
  <si>
    <t>Subprefeitura Casa Verde/Cachoeirinha</t>
  </si>
  <si>
    <t>Subprefeitura Freguesia / Brasilândia</t>
  </si>
  <si>
    <t>Subprefeitura M’ Boi Mirim</t>
  </si>
  <si>
    <t>SVMA - Secretaria Municipal do Verde e do Meio Ambiente</t>
  </si>
  <si>
    <t>SMS</t>
  </si>
  <si>
    <t>CET</t>
  </si>
  <si>
    <t>SME</t>
  </si>
  <si>
    <t>SPTrans</t>
  </si>
  <si>
    <t>SF</t>
  </si>
  <si>
    <t>SMSUB</t>
  </si>
  <si>
    <t>Serviço</t>
  </si>
  <si>
    <t>Quantidade</t>
  </si>
  <si>
    <t>Alimentação escolar</t>
  </si>
  <si>
    <t>Denunciar estabelecimento que não fornece álcool em gel ou permite entrada sem máscara durante a crise do Coronavírus</t>
  </si>
  <si>
    <t>Denunciar estabelecimento que não segue as regras de funcionamento previstas durante a pandemia do Coronavírus</t>
  </si>
  <si>
    <t>Material escolar</t>
  </si>
  <si>
    <t>Manifestação livre</t>
  </si>
  <si>
    <t xml:space="preserve">Renda Básica Emergencial </t>
  </si>
  <si>
    <t>Vacinas</t>
  </si>
  <si>
    <t>Denunciar irregularidade da contratação e/ou gestão de serviço público</t>
  </si>
  <si>
    <t>Janeiro</t>
  </si>
  <si>
    <t>FINALIZADA</t>
  </si>
  <si>
    <t>CANCELADA</t>
  </si>
  <si>
    <t>PORTAL</t>
  </si>
  <si>
    <t>DEFERIDAS</t>
  </si>
  <si>
    <t>INDEFERIDAS</t>
  </si>
  <si>
    <t>AHMSP Autarquia Hospitalar Municipal</t>
  </si>
  <si>
    <t>Secretaria Executiva de Comunicação</t>
  </si>
  <si>
    <t>Acesso à informação</t>
  </si>
  <si>
    <t>Descomplica SP - Capela do Socorro</t>
  </si>
  <si>
    <t>Faixas exclusivas e corredores de ônibus</t>
  </si>
  <si>
    <t>Saúde mental</t>
  </si>
  <si>
    <t>EM ANDAMENTO</t>
  </si>
  <si>
    <t>Áreas de pedestre (calçadões)</t>
  </si>
  <si>
    <t>Atendimento especializado para defesa de direitos</t>
  </si>
  <si>
    <t>Certidões de trânsito</t>
  </si>
  <si>
    <t>Descomplica SP - São Mateus</t>
  </si>
  <si>
    <t>ISS – Construção Civil</t>
  </si>
  <si>
    <t>Manutenção da sinalização de trânsito</t>
  </si>
  <si>
    <t>Pessoa desaparecida</t>
  </si>
  <si>
    <t>Vigilância Sanitária</t>
  </si>
  <si>
    <t>Vista de Processos - Secretaria Municipal da Fazenda</t>
  </si>
  <si>
    <t>Ecoponto</t>
  </si>
  <si>
    <t>Parcelamento de tributos</t>
  </si>
  <si>
    <t>Regimes Especiais de Tributação</t>
  </si>
  <si>
    <t>PROCON Cidade de São Paulo</t>
  </si>
  <si>
    <t>Ônibus e Ponto de ônibus</t>
  </si>
  <si>
    <t>CANCELADAS</t>
  </si>
  <si>
    <t>SMUL</t>
  </si>
  <si>
    <t>ASSUNTO -  Buraco e Pavimentação (Guia Portal 156)*</t>
  </si>
  <si>
    <t xml:space="preserve">TOTAL </t>
  </si>
  <si>
    <t>Buraco e Pavimentação</t>
  </si>
  <si>
    <r>
      <rPr>
        <b/>
        <sz val="11"/>
        <color rgb="FF000000"/>
        <rFont val="Calibri"/>
        <family val="2"/>
      </rPr>
      <t>Tapa buraco - Secretaria Municipal das Subprefeituras</t>
    </r>
    <r>
      <rPr>
        <sz val="11"/>
        <color rgb="FF000000"/>
        <rFont val="Calibri"/>
        <family val="2"/>
      </rPr>
      <t>: https://sp156.prefeitura.sp.gov.br/portal/servicos/informacao?servico=952</t>
    </r>
  </si>
  <si>
    <r>
      <rPr>
        <b/>
        <sz val="11"/>
        <color rgb="FF000000"/>
        <rFont val="Calibri"/>
        <family val="2"/>
      </rPr>
      <t>Solicitar vistoria e reparo em pontes e viadutos - Secretaria Municipal de Infraestrutura Urbana e Obras</t>
    </r>
    <r>
      <rPr>
        <sz val="11"/>
        <color rgb="FF000000"/>
        <rFont val="Calibri"/>
        <family val="2"/>
      </rPr>
      <t>: https://sp156.prefeitura.sp.gov.br/portal/servicos/informacao?servico=3381</t>
    </r>
  </si>
  <si>
    <t>São Paulo Transportes - SPTrans</t>
  </si>
  <si>
    <t>Subprefeituras</t>
  </si>
  <si>
    <r>
      <rPr>
        <b/>
        <sz val="11"/>
        <color rgb="FF000000"/>
        <rFont val="Calibri"/>
        <family val="2"/>
      </rPr>
      <t>Tapa Buraco em faixa exlusiva de ônibus - São Paulo Transportes:</t>
    </r>
    <r>
      <rPr>
        <sz val="11"/>
        <color rgb="FF000000"/>
        <rFont val="Calibri"/>
        <family val="2"/>
      </rPr>
      <t xml:space="preserve"> https://sp156.prefeitura.sp.gov.br/portal/servicos/informacao?servico=3170</t>
    </r>
  </si>
  <si>
    <t>Álcool e outras drogas</t>
  </si>
  <si>
    <t>Consulta em atenção básica</t>
  </si>
  <si>
    <t>Pessoa com Deficiência</t>
  </si>
  <si>
    <t>Autorização para eventos e locais de reunião</t>
  </si>
  <si>
    <t>Bolsas e Programas de Qualificação</t>
  </si>
  <si>
    <t>Fab Lab</t>
  </si>
  <si>
    <t>Gratuidades</t>
  </si>
  <si>
    <t>Licenciamento Industrial</t>
  </si>
  <si>
    <t>Ouvidoria SUS</t>
  </si>
  <si>
    <t>Qualificação profissional</t>
  </si>
  <si>
    <t>Rua de Lazer</t>
  </si>
  <si>
    <t>Saúde da pessoa com deficiência</t>
  </si>
  <si>
    <t>Denúncia Fiscal</t>
  </si>
  <si>
    <t>Descomplica SP - Butantã</t>
  </si>
  <si>
    <t>Descomplica SP - Campo Limpo</t>
  </si>
  <si>
    <t>Educação ambiental</t>
  </si>
  <si>
    <t>Turismo</t>
  </si>
  <si>
    <t>Denunciar conduta inadequada de Agente Público</t>
  </si>
  <si>
    <t>Ilegalidade na gestão pública municipal</t>
  </si>
  <si>
    <t>Benefícios Eventuais</t>
  </si>
  <si>
    <t>Cadastro de Prestadores de Outros Municípios</t>
  </si>
  <si>
    <t>Descomplica SP - Penha</t>
  </si>
  <si>
    <t>Descomplica SP - Santana/Tucuruvi</t>
  </si>
  <si>
    <t>Fomento à criação artística</t>
  </si>
  <si>
    <t>Indenizações e contestações de multas</t>
  </si>
  <si>
    <t>Inspeção Veicular</t>
  </si>
  <si>
    <t>Questões raciais, étnicas e religiosas</t>
  </si>
  <si>
    <t>Saúde da população LGBT</t>
  </si>
  <si>
    <t>Subprefeituras - 10 mais demandados de 2024 (Média)</t>
  </si>
  <si>
    <t>Formação artística e cultural</t>
  </si>
  <si>
    <t>Fevereiro</t>
  </si>
  <si>
    <t>,</t>
  </si>
  <si>
    <t>Tabagismo</t>
  </si>
  <si>
    <t>Mulher</t>
  </si>
  <si>
    <t>CIL- Central de Intermediação em Libras</t>
  </si>
  <si>
    <t>Março</t>
  </si>
  <si>
    <t>Biblioteca Mário de Andrade</t>
  </si>
  <si>
    <t>Descomplica SP - Jaçanã/Tremembé</t>
  </si>
  <si>
    <t>Descomplica SP - Lapa</t>
  </si>
  <si>
    <t>Fretamento</t>
  </si>
  <si>
    <t>Requalifica Centro</t>
  </si>
  <si>
    <t>Abril</t>
  </si>
  <si>
    <t xml:space="preserve">Unidades PMSP </t>
  </si>
  <si>
    <t>Descomplica SP - São Miguel</t>
  </si>
  <si>
    <t>Saúde da criança</t>
  </si>
  <si>
    <t>Servidores da SME</t>
  </si>
  <si>
    <t>Maio</t>
  </si>
  <si>
    <t>Descomplica SP - Jabaquara</t>
  </si>
  <si>
    <t>Descomplica SP - Sé</t>
  </si>
  <si>
    <t>Instalações físicas e equipamentos acessíveis</t>
  </si>
  <si>
    <t>LGBTI</t>
  </si>
  <si>
    <t>Junho</t>
  </si>
  <si>
    <t>Aquático - SP</t>
  </si>
  <si>
    <t>Descomplica SP - Correção de cadastro</t>
  </si>
  <si>
    <t>Descomplica SP - Perus/Anhanguera</t>
  </si>
  <si>
    <t>Julho</t>
  </si>
  <si>
    <t>Variação</t>
  </si>
  <si>
    <t>Descomplica SP - 24h</t>
  </si>
  <si>
    <t>Descomplica SP - M'Boi Mirim</t>
  </si>
  <si>
    <t/>
  </si>
  <si>
    <t>Agosto</t>
  </si>
  <si>
    <t>Assédio sexual **</t>
  </si>
  <si>
    <t>**Os números de denúncia sobre assédio sexual refletem os registros diretos perante a OGM e os processos de apuração preliminar ou sindicância concluídos em PGM/PROCED no decorrer do ano de 2024. Esse procedimento foi adotado para o fortalecimento da política de prevenção e combate aos assédios por meio de subsídio de relatórios e, por consequência, políticas públicas de enfrentamento à temática.</t>
  </si>
  <si>
    <t>Denúncias (exceto canceladas)</t>
  </si>
  <si>
    <t>Declarações fiscais</t>
  </si>
  <si>
    <t>Descomplica SP - Casa verde</t>
  </si>
  <si>
    <t>Setembro</t>
  </si>
  <si>
    <t>Acervo da Secretaria de Educação</t>
  </si>
  <si>
    <t>Descomplica SP - Itaim Paulista</t>
  </si>
  <si>
    <t>Descomplica SP - Mooca</t>
  </si>
  <si>
    <t>Descomplica SP - Pirituba/Jaraguá</t>
  </si>
  <si>
    <t>Descomplica SP - Santo Amaro</t>
  </si>
  <si>
    <t>Saúde da pessoa com doenças sexualmente transmissíveis (DST),  HIV e AIDS</t>
  </si>
  <si>
    <t>Assistência Técnica e Extensão Rural</t>
  </si>
  <si>
    <t>Outubro</t>
  </si>
  <si>
    <t>Outros Órgãos</t>
  </si>
  <si>
    <t>Outros Municípios</t>
  </si>
  <si>
    <t>FOCCOSP</t>
  </si>
  <si>
    <t>Competência Estadual</t>
  </si>
  <si>
    <t>Encaminhamento de outros órgãos (Processo SEI, Memorando, Ofício, etc.) - referenciar na descrição</t>
  </si>
  <si>
    <t>Canal</t>
  </si>
  <si>
    <t>Secretaria Municipal de Urbanismo e Licenciamento</t>
  </si>
  <si>
    <t>Secretaria Executiva de Limpeza Urbana</t>
  </si>
  <si>
    <t>Secretaria Executiva de Mudanças Climáticas</t>
  </si>
  <si>
    <t>Não identificado*</t>
  </si>
  <si>
    <t>* Considera-se o campo “não identificado” todos os registros que não especificam o órgão denunciado, que não complementam essa informação, ou ainda que a narrativa não permita rastrear o órgão denunciado.</t>
  </si>
  <si>
    <t>BRT Aricanduva</t>
  </si>
  <si>
    <t>Mercados e Sacolões</t>
  </si>
  <si>
    <t>Novembro</t>
  </si>
  <si>
    <t>Zap Denúncia</t>
  </si>
  <si>
    <t>Dezembro</t>
  </si>
  <si>
    <t>Acervos e Bibliotecas</t>
  </si>
  <si>
    <t>Animais que transmitem doenças ou risco à saúde</t>
  </si>
  <si>
    <t>Armazém Solidário</t>
  </si>
  <si>
    <t>ATENDE+ - Transporte para Pessoas com Deficiência</t>
  </si>
  <si>
    <t>Carro Híbrido, Hidrogênio e Elétrico</t>
  </si>
  <si>
    <t>Cartão SUS e aplicativo Agenda Fácil</t>
  </si>
  <si>
    <t>Castração</t>
  </si>
  <si>
    <t>Centro Cultural São Paulo (CCSP)</t>
  </si>
  <si>
    <t>Centros Culturais e Teatros (CCULT)</t>
  </si>
  <si>
    <t>Centros Educacionais Unificados (CEUs)</t>
  </si>
  <si>
    <t>Consultas médicas em atenção especializada ambulatorial</t>
  </si>
  <si>
    <t>Descomplica SP - Parelheiros</t>
  </si>
  <si>
    <t>Eutanásia (morte sem dor)</t>
  </si>
  <si>
    <t>Exames e vacinas</t>
  </si>
  <si>
    <t>Exames em atenção especializada ambulatorial - rede hora certa / AMA-E / AE</t>
  </si>
  <si>
    <t>Heliponto / Heliporto</t>
  </si>
  <si>
    <t>ITBI - Imposto sobre a Transmissão de Bens Imóveis</t>
  </si>
  <si>
    <t>Matrícula</t>
  </si>
  <si>
    <t>Multas de trânsito e guinchamentos</t>
  </si>
  <si>
    <t>Notificação de imóvel ocioso</t>
  </si>
  <si>
    <t>Situações Excepcionais</t>
  </si>
  <si>
    <t>Solicitar que acesso ao processo da OGM seja público</t>
  </si>
  <si>
    <t>Táxi</t>
  </si>
  <si>
    <t>Telecentros</t>
  </si>
  <si>
    <t>Transtorno do espectro do autismo (TEA)</t>
  </si>
  <si>
    <t>out/25</t>
  </si>
  <si>
    <t>nov/25</t>
  </si>
  <si>
    <t>Agência Reguladora de Serviços Públicos do Município</t>
  </si>
  <si>
    <t>Companhia de Engenharia de Tráfego</t>
  </si>
  <si>
    <t>Companhia Metropolitana de Habitação</t>
  </si>
  <si>
    <t>São Paulo Transportes</t>
  </si>
  <si>
    <t>Subprefeitura M Boi Mirim</t>
  </si>
  <si>
    <t>São Paulo Obras</t>
  </si>
  <si>
    <t>Unidades - variação dos 10 mais solicitados de 2025 (MÉDIA)</t>
  </si>
  <si>
    <t>Assuntos - variação dos 10 mais solicitados de 2025 (MÉDIA)</t>
  </si>
  <si>
    <t>Assuntos - 10 mais solicitados de 2025 (Média)</t>
  </si>
  <si>
    <t>Unidades - 10 mais solicitadas de 2025 (Média)</t>
  </si>
  <si>
    <t>M Boi Mirim</t>
  </si>
  <si>
    <t>Subprefeituras - variação dos 10 mais solicitadas de 2025 (MÉDIA)</t>
  </si>
  <si>
    <t>Manifestações sobre o BRT Aricanduva**</t>
  </si>
  <si>
    <t>App SP156*</t>
  </si>
  <si>
    <t>Não identificado**</t>
  </si>
  <si>
    <t>Secretaria Municipal de Cultura e Economia Criativa</t>
  </si>
  <si>
    <t>Secretaria Municipal de Mobilidade Urbana e Transporte</t>
  </si>
  <si>
    <t>Unidades PMSP*</t>
  </si>
  <si>
    <t>6.</t>
  </si>
  <si>
    <t>Órgão Externo 2025</t>
  </si>
  <si>
    <t>% Total 2025</t>
  </si>
  <si>
    <t>Rótulos de Linha</t>
  </si>
  <si>
    <t>Contagem de Protocolo da Solicitação</t>
  </si>
  <si>
    <t>Duplicidade de protocolo</t>
  </si>
  <si>
    <t>Falta de informação</t>
  </si>
  <si>
    <t>Fora da competência da Ouvidoria</t>
  </si>
  <si>
    <t>Decisões 1ª instância</t>
  </si>
  <si>
    <t>Decisões 2ª instância</t>
  </si>
  <si>
    <t>Decisões 3ª instância</t>
  </si>
  <si>
    <t>FPETC - Fundação Paulistana de Educação, Tecnologia e Cultura</t>
  </si>
  <si>
    <t>SEGES - Secretaria Municipal de Gestão</t>
  </si>
  <si>
    <t>SMC - Secretaria Municipal de Cultura  e Economia Criativa</t>
  </si>
  <si>
    <t>SMT - Secretaria Municipal de Mobilidade Urbana e Transporte</t>
  </si>
  <si>
    <t>**Os protocolos classificadas como assunto "não identificado", são reclamações recebidas no sistema sem que se tenha o registro do assunto demandado.</t>
  </si>
  <si>
    <t>Subprefeituras PMSP*</t>
  </si>
  <si>
    <t>** Considera-se o campo “não identificado” todos os registros que não especificam o órgão denunciado, que não complementam essa informação, ou ainda que a narrativa não permita rastrear o órgão denunciado.</t>
  </si>
  <si>
    <t>** A opção do serviço "Manifestações sobre o BRT Aricanduva", referente à obra de implantação do BRT Aricanduva e do novo Centro de Operações da SPTrans (COP), foi incluída o Portal SP156 em outubro de 2024.</t>
  </si>
  <si>
    <t>* As Denúncias não estão sendo contabilizadas nessa aba da planilha, pois esses dados estão sendo exibidos em abas específicas.</t>
  </si>
  <si>
    <t xml:space="preserve">* Em decorrência da troca de sistema ocorrida em Dez/2016, a metodologia atualmente aplicada para a classificação dos assuntos é a Guia de Serviços do Portal 156 (As Denúncias não estão sendo contabilizadas nessa aba da planilha, pois esses dados estão sendo exibidos em abas específicas). </t>
  </si>
  <si>
    <t xml:space="preserve"> *Variação percentual em relação ao mês imediatamente anterior.</t>
  </si>
  <si>
    <t>Empreendedorismo</t>
  </si>
  <si>
    <t>Descomplica SP - Sapopemba</t>
  </si>
  <si>
    <t>Fundação Paulistana de Educação, Tecnologia e Cultura</t>
  </si>
  <si>
    <t>São Paulo Urbanismo</t>
  </si>
  <si>
    <t>Perda de objeto</t>
  </si>
  <si>
    <t>PRODAM - Empresa de Tecnologia da Informação e Comunicação do Munic.SP</t>
  </si>
  <si>
    <t>SMC</t>
  </si>
  <si>
    <t>SMSU</t>
  </si>
  <si>
    <t>Descomplica SP - Itaquera</t>
  </si>
  <si>
    <t>Descomplica SP - Vila Maria/Vila Guilherme</t>
  </si>
  <si>
    <t>Smart Sampa</t>
  </si>
  <si>
    <t>App SP156</t>
  </si>
  <si>
    <t xml:space="preserve">  </t>
  </si>
  <si>
    <t>Descomplica SP - Ipiranga</t>
  </si>
  <si>
    <r>
      <t>*</t>
    </r>
    <r>
      <rPr>
        <b/>
        <sz val="11"/>
        <rFont val="Calibri"/>
        <family val="2"/>
      </rPr>
      <t xml:space="preserve"> Em 23/01/2025 foram incluídos no App SP156 os formulários de denúncias e manifestações sobre o BRT Aricanduva</t>
    </r>
    <r>
      <rPr>
        <sz val="11"/>
        <rFont val="Calibri"/>
        <family val="2"/>
      </rPr>
      <t xml:space="preserve">. No entanto, a partir de 10/03/2025, devido a questões técnicas que impactavam o funcionamento de alguns formulários (como exibição de campos e regras de negócio), foram </t>
    </r>
    <r>
      <rPr>
        <b/>
        <sz val="11"/>
        <rFont val="Calibri"/>
        <family val="2"/>
      </rPr>
      <t>desativados</t>
    </r>
    <r>
      <rPr>
        <sz val="11"/>
        <rFont val="Calibri"/>
        <family val="2"/>
      </rPr>
      <t xml:space="preserve"> esses serviços temporariamente. Atualmente, o único formulário ativo no App SP156 é o de 'Denunciar assédio sexual’.</t>
    </r>
  </si>
  <si>
    <t>Comércio de animais</t>
  </si>
  <si>
    <t>Instituto de Previdência (IPREM)</t>
  </si>
  <si>
    <t>% Canais de entrada Mai/25</t>
  </si>
  <si>
    <t>% em relação ao todo de MAI/25 (excetuando-se denúncias)</t>
  </si>
  <si>
    <t>10 assuntos mais solicitados de Maio/2025</t>
  </si>
  <si>
    <t>10 unidades mais demandadas de Maio/25</t>
  </si>
  <si>
    <t>10 Subprefeituras mais demandadas de Maio/25</t>
  </si>
  <si>
    <t>% Total MAI/25 dentro do STATUS</t>
  </si>
  <si>
    <t>Unidades PMSP - MAIO 2025</t>
  </si>
  <si>
    <t>% em relação ao todo Mai/25 (excetuando-se denúncias)</t>
  </si>
  <si>
    <t>SIURB</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</si>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</sst>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quot; &quot;#,##0.00&quot; &quot;;&quot;-&quot;#,##0.00&quot; &quot;;&quot; -&quot;00&quot; &quot;;&quot; &quot;@&quot; &quot;"/>
    <numFmt numFmtId="167" formatCode="0.000"/>
  </numFmts>
  <fonts count="7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1"/>
      <color rgb="FF800080"/>
      <name val="Calibri"/>
      <family val="2"/>
    </font>
    <font>
      <sz val="11"/>
      <color rgb="FF9C0006"/>
      <name val="Calibri"/>
      <family val="2"/>
    </font>
    <font>
      <sz val="10"/>
      <color rgb="FF000000"/>
      <name val="Arial"/>
      <family val="2"/>
    </font>
    <font>
      <b/>
      <sz val="11"/>
      <color rgb="FF44546A"/>
      <name val="Calibri"/>
      <family val="2"/>
    </font>
    <font>
      <b/>
      <sz val="11"/>
      <color rgb="FF000000"/>
      <name val="Arial"/>
      <family val="2"/>
    </font>
    <font>
      <sz val="11"/>
      <color rgb="FF000000"/>
      <name val="Arial"/>
      <family val="2"/>
    </font>
    <font>
      <b/>
      <sz val="11"/>
      <color rgb="FF000000"/>
      <name val="Calibri"/>
      <family val="2"/>
    </font>
    <font>
      <sz val="8"/>
      <color rgb="FF000000"/>
      <name val="Arial"/>
      <family val="2"/>
    </font>
    <font>
      <b/>
      <sz val="10"/>
      <color rgb="FF000000"/>
      <name val="Arial"/>
      <family val="2"/>
    </font>
    <font>
      <sz val="12"/>
      <color rgb="FF000000"/>
      <name val="Arial "/>
    </font>
    <font>
      <b/>
      <sz val="12"/>
      <color rgb="FF000000"/>
      <name val="Arial "/>
    </font>
    <font>
      <sz val="11"/>
      <color rgb="FF000000"/>
      <name val="Arial "/>
    </font>
    <font>
      <b/>
      <sz val="11"/>
      <color rgb="FF000000"/>
      <name val="Arial "/>
    </font>
    <font>
      <sz val="11"/>
      <color rgb="FFFFFFFF"/>
      <name val="Arial"/>
      <family val="2"/>
    </font>
    <font>
      <sz val="11"/>
      <color rgb="FFFFFFFF"/>
      <name val="Calibri"/>
      <family val="2"/>
    </font>
    <font>
      <sz val="11"/>
      <color rgb="FFFF0000"/>
      <name val="Calibri"/>
      <family val="2"/>
    </font>
    <font>
      <sz val="9"/>
      <color rgb="FF000000"/>
      <name val="Arial"/>
      <family val="2"/>
    </font>
    <font>
      <sz val="11"/>
      <color rgb="FFFF0000"/>
      <name val="Arial"/>
      <family val="2"/>
    </font>
    <font>
      <b/>
      <sz val="9"/>
      <color rgb="FF000000"/>
      <name val="Arial"/>
      <family val="2"/>
    </font>
    <font>
      <sz val="10"/>
      <color rgb="FFFF0000"/>
      <name val="Arial"/>
      <family val="2"/>
    </font>
    <font>
      <b/>
      <sz val="11"/>
      <color rgb="FFFF0000"/>
      <name val="Arial"/>
      <family val="2"/>
    </font>
    <font>
      <b/>
      <sz val="10"/>
      <color rgb="FF000000"/>
      <name val="Calibri"/>
      <family val="2"/>
    </font>
    <font>
      <b/>
      <sz val="8"/>
      <color rgb="FF000000"/>
      <name val="Arial"/>
      <family val="2"/>
    </font>
    <font>
      <sz val="10"/>
      <color rgb="FF000000"/>
      <name val="Calibri"/>
      <family val="2"/>
    </font>
    <font>
      <sz val="8"/>
      <color rgb="FF000000"/>
      <name val="Calibri"/>
      <family val="2"/>
    </font>
    <font>
      <b/>
      <i/>
      <sz val="10"/>
      <color rgb="FF000000"/>
      <name val="Calibri"/>
      <family val="2"/>
    </font>
    <font>
      <b/>
      <sz val="8"/>
      <color rgb="FF000000"/>
      <name val="Calibri"/>
      <family val="2"/>
    </font>
    <font>
      <sz val="11"/>
      <color rgb="FFFFFFFF"/>
      <name val="Times New Roman"/>
      <family val="1"/>
    </font>
    <font>
      <b/>
      <sz val="11"/>
      <color rgb="FF000000"/>
      <name val="Times New Roman"/>
      <family val="1"/>
    </font>
    <font>
      <b/>
      <sz val="11"/>
      <color rgb="FFFFFFFF"/>
      <name val="Calibri"/>
      <family val="2"/>
    </font>
    <font>
      <sz val="11"/>
      <color rgb="FF000000"/>
      <name val="Times New Roman"/>
      <family val="1"/>
    </font>
    <font>
      <b/>
      <sz val="10"/>
      <color rgb="FF000000"/>
      <name val="Times New Roman"/>
      <family val="1"/>
    </font>
    <font>
      <sz val="11"/>
      <color rgb="FF000000"/>
      <name val="Calibri"/>
      <family val="2"/>
      <scheme val="minor"/>
    </font>
    <font>
      <sz val="11"/>
      <name val="Arial"/>
      <family val="2"/>
    </font>
    <font>
      <sz val="10"/>
      <name val="Arial"/>
      <family val="2"/>
    </font>
    <font>
      <sz val="11"/>
      <name val="Calibri"/>
      <family val="2"/>
    </font>
    <font>
      <sz val="11"/>
      <color theme="0"/>
      <name val="Arial"/>
      <family val="2"/>
    </font>
    <font>
      <sz val="11"/>
      <color theme="0"/>
      <name val="Calibri"/>
      <family val="2"/>
    </font>
    <font>
      <sz val="10"/>
      <color theme="0"/>
      <name val="Arial"/>
      <family val="2"/>
    </font>
    <font>
      <sz val="10"/>
      <color theme="0"/>
      <name val="Calibri"/>
      <family val="2"/>
    </font>
    <font>
      <sz val="8"/>
      <color theme="0"/>
      <name val="Calibri"/>
      <family val="2"/>
    </font>
    <font>
      <b/>
      <sz val="10"/>
      <color theme="0"/>
      <name val="Calibri"/>
      <family val="2"/>
    </font>
    <font>
      <sz val="8"/>
      <color theme="0"/>
      <name val="Arial"/>
      <family val="2"/>
    </font>
    <font>
      <b/>
      <sz val="11"/>
      <color theme="0"/>
      <name val="Calibri"/>
      <family val="2"/>
    </font>
    <font>
      <b/>
      <sz val="11"/>
      <color theme="0"/>
      <name val="Arial"/>
      <family val="2"/>
    </font>
    <font>
      <b/>
      <sz val="11"/>
      <color theme="1"/>
      <name val="Calibri"/>
      <family val="2"/>
      <scheme val="minor"/>
    </font>
    <font>
      <sz val="11"/>
      <color theme="1"/>
      <name val="Arial"/>
      <family val="2"/>
    </font>
    <font>
      <b/>
      <sz val="11"/>
      <name val="Calibri"/>
      <family val="2"/>
    </font>
    <font>
      <b/>
      <sz val="8"/>
      <name val="Calibri"/>
      <family val="2"/>
    </font>
    <font>
      <sz val="12"/>
      <color theme="0"/>
      <name val="Arial "/>
    </font>
    <font>
      <b/>
      <sz val="11"/>
      <name val="Arial"/>
      <family val="2"/>
    </font>
    <font>
      <b/>
      <sz val="9"/>
      <name val="Arial"/>
      <family val="2"/>
    </font>
    <font>
      <sz val="10"/>
      <name val="Calibri"/>
      <family val="2"/>
    </font>
    <font>
      <b/>
      <sz val="11"/>
      <name val="Calibri"/>
      <family val="2"/>
      <scheme val="minor"/>
    </font>
    <font>
      <sz val="11"/>
      <name val="Calibri"/>
      <family val="2"/>
      <scheme val="minor"/>
    </font>
    <font>
      <b/>
      <sz val="11"/>
      <color theme="0"/>
      <name val="Calibri"/>
      <family val="2"/>
      <scheme val="minor"/>
    </font>
    <font>
      <sz val="11"/>
      <color theme="1"/>
      <name val="Calibri"/>
      <family val="2"/>
    </font>
    <font>
      <sz val="10"/>
      <color theme="1"/>
      <name val="Arial"/>
      <family val="2"/>
    </font>
    <font>
      <sz val="8"/>
      <color theme="1"/>
      <name val="Arial"/>
      <family val="2"/>
    </font>
    <font>
      <sz val="11"/>
      <color theme="0"/>
      <name val="Calibri"/>
      <family val="2"/>
      <scheme val="minor"/>
    </font>
    <font>
      <b/>
      <sz val="11"/>
      <color theme="1"/>
      <name val="Arial"/>
      <family val="2"/>
    </font>
    <font>
      <b/>
      <sz val="10"/>
      <name val="Arial"/>
      <family val="2"/>
    </font>
    <font>
      <b/>
      <sz val="10"/>
      <color theme="1"/>
      <name val="Arial"/>
      <family val="2"/>
    </font>
    <font>
      <sz val="10"/>
      <color theme="1"/>
      <name val="Calibri"/>
      <family val="2"/>
    </font>
    <font>
      <sz val="12"/>
      <color rgb="FF000000"/>
      <name val="Arial"/>
      <family val="2"/>
    </font>
    <font>
      <sz val="11"/>
      <color rgb="FFFF0000"/>
      <name val="Calibri"/>
      <family val="2"/>
      <scheme val="minor"/>
    </font>
    <font>
      <b/>
      <sz val="11"/>
      <color rgb="FF000000"/>
      <name val="Calibri"/>
      <family val="2"/>
      <scheme val="minor"/>
    </font>
  </fonts>
  <fills count="29">
    <fill>
      <patternFill patternType="none"/>
    </fill>
    <fill>
      <patternFill patternType="gray125"/>
    </fill>
    <fill>
      <patternFill patternType="solid">
        <fgColor rgb="FFFF99CC"/>
        <bgColor rgb="FFFF99CC"/>
      </patternFill>
    </fill>
    <fill>
      <patternFill patternType="solid">
        <fgColor rgb="FFFFC7CE"/>
        <bgColor rgb="FFFFC7CE"/>
      </patternFill>
    </fill>
    <fill>
      <patternFill patternType="solid">
        <fgColor rgb="FFBFBFBF"/>
        <bgColor rgb="FFBFBFBF"/>
      </patternFill>
    </fill>
    <fill>
      <patternFill patternType="solid">
        <fgColor rgb="FFD9D9D9"/>
        <bgColor rgb="FFD9D9D9"/>
      </patternFill>
    </fill>
    <fill>
      <patternFill patternType="solid">
        <fgColor rgb="FFD8D8D8"/>
        <bgColor rgb="FFD8D8D8"/>
      </patternFill>
    </fill>
    <fill>
      <patternFill patternType="solid">
        <fgColor rgb="FF000000"/>
        <bgColor rgb="FF000000"/>
      </patternFill>
    </fill>
    <fill>
      <patternFill patternType="solid">
        <fgColor rgb="FFE7E6E6"/>
        <bgColor rgb="FFE7E6E6"/>
      </patternFill>
    </fill>
    <fill>
      <patternFill patternType="solid">
        <fgColor rgb="FFF2F2F2"/>
        <bgColor rgb="FFF2F2F2"/>
      </patternFill>
    </fill>
    <fill>
      <patternFill patternType="solid">
        <fgColor rgb="FFA6A6A6"/>
        <bgColor rgb="FFA6A6A6"/>
      </patternFill>
    </fill>
    <fill>
      <patternFill patternType="solid">
        <fgColor rgb="FFFFFFFF"/>
        <bgColor rgb="FFFFFFFF"/>
      </patternFill>
    </fill>
    <fill>
      <patternFill patternType="solid">
        <fgColor rgb="FF00FF00"/>
        <bgColor rgb="FF00FF00"/>
      </patternFill>
    </fill>
    <fill>
      <patternFill patternType="solid">
        <fgColor rgb="FF99FFCC"/>
        <bgColor rgb="FF99FFCC"/>
      </patternFill>
    </fill>
    <fill>
      <patternFill patternType="solid">
        <fgColor rgb="FFBF8F00"/>
        <bgColor rgb="FFBF8F00"/>
      </patternFill>
    </fill>
    <fill>
      <patternFill patternType="solid">
        <fgColor rgb="FFFFD966"/>
        <bgColor rgb="FFFFD966"/>
      </patternFill>
    </fill>
    <fill>
      <patternFill patternType="solid">
        <fgColor rgb="FFFFF2CC"/>
        <bgColor rgb="FFFFF2CC"/>
      </patternFill>
    </fill>
    <fill>
      <patternFill patternType="solid">
        <fgColor rgb="FFCC00CC"/>
        <bgColor rgb="FFCC00CC"/>
      </patternFill>
    </fill>
    <fill>
      <patternFill patternType="solid">
        <fgColor rgb="FFFF3399"/>
        <bgColor rgb="FFFF3399"/>
      </patternFill>
    </fill>
    <fill>
      <patternFill patternType="solid">
        <fgColor rgb="FFFFCCCC"/>
        <bgColor rgb="FFFFCCCC"/>
      </patternFill>
    </fill>
    <fill>
      <patternFill patternType="solid">
        <fgColor rgb="FF3333CC"/>
        <bgColor rgb="FF3333CC"/>
      </patternFill>
    </fill>
    <fill>
      <patternFill patternType="solid">
        <fgColor rgb="FF6699FF"/>
        <bgColor rgb="FF6699FF"/>
      </patternFill>
    </fill>
    <fill>
      <patternFill patternType="solid">
        <fgColor rgb="FFDDEBF7"/>
        <bgColor rgb="FFDDEBF7"/>
      </patternFill>
    </fill>
    <fill>
      <patternFill patternType="solid">
        <fgColor rgb="FFD9E1F2"/>
        <bgColor rgb="FFD9E1F2"/>
      </patternFill>
    </fill>
    <fill>
      <patternFill patternType="solid">
        <fgColor rgb="FFFFF2CC"/>
        <bgColor indexed="64"/>
      </patternFill>
    </fill>
    <fill>
      <patternFill patternType="solid">
        <fgColor theme="0" tint="-0.249977111117893"/>
        <bgColor rgb="FFD9D9D9"/>
      </patternFill>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rgb="FFE7E6E6"/>
      </patternFill>
    </fill>
  </fills>
  <borders count="253">
    <border>
      <left/>
      <right/>
      <top/>
      <bottom/>
      <diagonal/>
    </border>
    <border>
      <left/>
      <right/>
      <top/>
      <bottom style="medium">
        <color rgb="FF8EA9DB"/>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thin">
        <color rgb="FF000000"/>
      </top>
      <bottom/>
      <diagonal/>
    </border>
    <border>
      <left style="medium">
        <color rgb="FF000000"/>
      </left>
      <right/>
      <top/>
      <bottom/>
      <diagonal/>
    </border>
    <border>
      <left style="thin">
        <color rgb="FF000000"/>
      </left>
      <right/>
      <top/>
      <bottom style="medium">
        <color rgb="FF000000"/>
      </bottom>
      <diagonal/>
    </border>
    <border>
      <left style="thin">
        <color rgb="FF000000"/>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548235"/>
      </bottom>
      <diagonal/>
    </border>
    <border>
      <left style="medium">
        <color rgb="FF548235"/>
      </left>
      <right/>
      <top style="medium">
        <color rgb="FF548235"/>
      </top>
      <bottom style="medium">
        <color rgb="FF548235"/>
      </bottom>
      <diagonal/>
    </border>
    <border>
      <left style="thin">
        <color rgb="FF548235"/>
      </left>
      <right/>
      <top style="medium">
        <color rgb="FF548235"/>
      </top>
      <bottom style="medium">
        <color rgb="FF548235"/>
      </bottom>
      <diagonal/>
    </border>
    <border>
      <left style="medium">
        <color rgb="FF000000"/>
      </left>
      <right style="medium">
        <color rgb="FF548235"/>
      </right>
      <top style="medium">
        <color rgb="FF548235"/>
      </top>
      <bottom style="thin">
        <color rgb="FF548235"/>
      </bottom>
      <diagonal/>
    </border>
    <border>
      <left style="medium">
        <color rgb="FF548235"/>
      </left>
      <right style="thin">
        <color rgb="FF548235"/>
      </right>
      <top/>
      <bottom style="thin">
        <color rgb="FF548235"/>
      </bottom>
      <diagonal/>
    </border>
    <border>
      <left style="thin">
        <color rgb="FF548235"/>
      </left>
      <right style="thin">
        <color rgb="FF548235"/>
      </right>
      <top/>
      <bottom style="thin">
        <color rgb="FF548235"/>
      </bottom>
      <diagonal/>
    </border>
    <border>
      <left style="thin">
        <color rgb="FF548235"/>
      </left>
      <right style="thin">
        <color rgb="FF548235"/>
      </right>
      <top/>
      <bottom/>
      <diagonal/>
    </border>
    <border>
      <left style="thin">
        <color rgb="FF548235"/>
      </left>
      <right/>
      <top/>
      <bottom style="thin">
        <color rgb="FF548235"/>
      </bottom>
      <diagonal/>
    </border>
    <border>
      <left style="medium">
        <color rgb="FF000000"/>
      </left>
      <right style="medium">
        <color rgb="FF548235"/>
      </right>
      <top style="thin">
        <color rgb="FF548235"/>
      </top>
      <bottom style="medium">
        <color rgb="FF548235"/>
      </bottom>
      <diagonal/>
    </border>
    <border>
      <left style="medium">
        <color rgb="FF548235"/>
      </left>
      <right style="thin">
        <color rgb="FF548235"/>
      </right>
      <top/>
      <bottom style="medium">
        <color rgb="FF548235"/>
      </bottom>
      <diagonal/>
    </border>
    <border>
      <left style="thin">
        <color rgb="FF548235"/>
      </left>
      <right style="thin">
        <color rgb="FF548235"/>
      </right>
      <top/>
      <bottom style="medium">
        <color rgb="FF548235"/>
      </bottom>
      <diagonal/>
    </border>
    <border>
      <left style="thin">
        <color rgb="FF548235"/>
      </left>
      <right style="thin">
        <color rgb="FF548235"/>
      </right>
      <top style="thin">
        <color rgb="FF548235"/>
      </top>
      <bottom style="medium">
        <color rgb="FF548235"/>
      </bottom>
      <diagonal/>
    </border>
    <border>
      <left style="thin">
        <color rgb="FF548235"/>
      </left>
      <right/>
      <top/>
      <bottom style="medium">
        <color rgb="FF548235"/>
      </bottom>
      <diagonal/>
    </border>
    <border>
      <left style="medium">
        <color rgb="FF000000"/>
      </left>
      <right style="medium">
        <color rgb="FF000000"/>
      </right>
      <top style="medium">
        <color rgb="FF000000"/>
      </top>
      <bottom style="medium">
        <color rgb="FF806000"/>
      </bottom>
      <diagonal/>
    </border>
    <border>
      <left style="medium">
        <color rgb="FF000000"/>
      </left>
      <right style="medium">
        <color rgb="FF000000"/>
      </right>
      <top style="medium">
        <color rgb="FF000000"/>
      </top>
      <bottom style="medium">
        <color rgb="FFFF0066"/>
      </bottom>
      <diagonal/>
    </border>
    <border>
      <left style="medium">
        <color rgb="FF000000"/>
      </left>
      <right/>
      <top style="medium">
        <color rgb="FFFF0066"/>
      </top>
      <bottom style="medium">
        <color rgb="FFFF0066"/>
      </bottom>
      <diagonal/>
    </border>
    <border>
      <left style="medium">
        <color rgb="FFFF0066"/>
      </left>
      <right style="thin">
        <color rgb="FFFF0066"/>
      </right>
      <top style="medium">
        <color rgb="FFFF0066"/>
      </top>
      <bottom style="medium">
        <color rgb="FFFF0066"/>
      </bottom>
      <diagonal/>
    </border>
    <border>
      <left style="thin">
        <color rgb="FFFF0066"/>
      </left>
      <right style="thin">
        <color rgb="FFFF0066"/>
      </right>
      <top style="medium">
        <color rgb="FFFF0066"/>
      </top>
      <bottom style="medium">
        <color rgb="FFFF0066"/>
      </bottom>
      <diagonal/>
    </border>
    <border>
      <left style="thin">
        <color rgb="FFFF0066"/>
      </left>
      <right/>
      <top style="medium">
        <color rgb="FFFF0066"/>
      </top>
      <bottom style="medium">
        <color rgb="FFFF0066"/>
      </bottom>
      <diagonal/>
    </border>
    <border>
      <left style="medium">
        <color rgb="FF000000"/>
      </left>
      <right style="medium">
        <color rgb="FFFF0066"/>
      </right>
      <top style="medium">
        <color rgb="FFFF0066"/>
      </top>
      <bottom style="thin">
        <color rgb="FFFF0066"/>
      </bottom>
      <diagonal/>
    </border>
    <border>
      <left style="medium">
        <color rgb="FF000000"/>
      </left>
      <right style="medium">
        <color rgb="FFFF0066"/>
      </right>
      <top style="thin">
        <color rgb="FFFF0066"/>
      </top>
      <bottom style="thin">
        <color rgb="FFFF0066"/>
      </bottom>
      <diagonal/>
    </border>
    <border>
      <left style="medium">
        <color rgb="FFFF0066"/>
      </left>
      <right style="thin">
        <color rgb="FFFF0066"/>
      </right>
      <top/>
      <bottom style="thin">
        <color rgb="FFFF0066"/>
      </bottom>
      <diagonal/>
    </border>
    <border>
      <left style="thin">
        <color rgb="FFFF0066"/>
      </left>
      <right style="thin">
        <color rgb="FFFF0066"/>
      </right>
      <top/>
      <bottom style="thin">
        <color rgb="FFFF0066"/>
      </bottom>
      <diagonal/>
    </border>
    <border>
      <left style="thin">
        <color rgb="FFFF0066"/>
      </left>
      <right style="thin">
        <color rgb="FFFF0066"/>
      </right>
      <top/>
      <bottom/>
      <diagonal/>
    </border>
    <border>
      <left style="thin">
        <color rgb="FFFF0066"/>
      </left>
      <right/>
      <top/>
      <bottom style="thin">
        <color rgb="FFFF0066"/>
      </bottom>
      <diagonal/>
    </border>
    <border>
      <left style="medium">
        <color rgb="FF000000"/>
      </left>
      <right style="medium">
        <color rgb="FFFF0066"/>
      </right>
      <top style="thin">
        <color rgb="FFFF0066"/>
      </top>
      <bottom style="medium">
        <color rgb="FFFF0066"/>
      </bottom>
      <diagonal/>
    </border>
    <border>
      <left/>
      <right style="thin">
        <color rgb="FFFF0066"/>
      </right>
      <top/>
      <bottom/>
      <diagonal/>
    </border>
    <border>
      <left style="thin">
        <color rgb="FFFF0066"/>
      </left>
      <right style="thin">
        <color rgb="FFFF0066"/>
      </right>
      <top style="thin">
        <color rgb="FFFF0066"/>
      </top>
      <bottom style="medium">
        <color rgb="FFFF0066"/>
      </bottom>
      <diagonal/>
    </border>
    <border>
      <left style="thin">
        <color rgb="FFFF0066"/>
      </left>
      <right/>
      <top/>
      <bottom/>
      <diagonal/>
    </border>
    <border>
      <left style="medium">
        <color rgb="FF000000"/>
      </left>
      <right style="medium">
        <color rgb="FFFF0066"/>
      </right>
      <top style="medium">
        <color rgb="FFFF0066"/>
      </top>
      <bottom style="medium">
        <color rgb="FFFF0066"/>
      </bottom>
      <diagonal/>
    </border>
    <border>
      <left style="medium">
        <color rgb="FF000000"/>
      </left>
      <right style="medium">
        <color rgb="FFFF0066"/>
      </right>
      <top/>
      <bottom style="medium">
        <color rgb="FFFF0066"/>
      </bottom>
      <diagonal/>
    </border>
    <border>
      <left style="medium">
        <color rgb="FFFF0066"/>
      </left>
      <right style="thin">
        <color rgb="FFFF0066"/>
      </right>
      <top/>
      <bottom style="medium">
        <color rgb="FFFF0066"/>
      </bottom>
      <diagonal/>
    </border>
    <border>
      <left style="thin">
        <color rgb="FFFF0066"/>
      </left>
      <right style="thin">
        <color rgb="FFFF0066"/>
      </right>
      <top/>
      <bottom style="medium">
        <color rgb="FFFF0066"/>
      </bottom>
      <diagonal/>
    </border>
    <border>
      <left style="thin">
        <color rgb="FFFF0066"/>
      </left>
      <right/>
      <top/>
      <bottom style="medium">
        <color rgb="FFFF0066"/>
      </bottom>
      <diagonal/>
    </border>
    <border>
      <left style="medium">
        <color rgb="FF000000"/>
      </left>
      <right style="medium">
        <color rgb="FF000000"/>
      </right>
      <top style="thin">
        <color rgb="FF000000"/>
      </top>
      <bottom style="medium">
        <color rgb="FF0000FF"/>
      </bottom>
      <diagonal/>
    </border>
    <border>
      <left style="medium">
        <color rgb="FF000000"/>
      </left>
      <right style="medium">
        <color rgb="FF0000FF"/>
      </right>
      <top style="medium">
        <color rgb="FF0000FF"/>
      </top>
      <bottom/>
      <diagonal/>
    </border>
    <border>
      <left style="medium">
        <color rgb="FF0000FF"/>
      </left>
      <right style="thin">
        <color rgb="FF0000FF"/>
      </right>
      <top style="medium">
        <color rgb="FF0000FF"/>
      </top>
      <bottom style="medium">
        <color rgb="FF0000FF"/>
      </bottom>
      <diagonal/>
    </border>
    <border>
      <left style="thin">
        <color rgb="FF0000FF"/>
      </left>
      <right style="thin">
        <color rgb="FF0000FF"/>
      </right>
      <top style="medium">
        <color rgb="FF0000FF"/>
      </top>
      <bottom style="medium">
        <color rgb="FF0000FF"/>
      </bottom>
      <diagonal/>
    </border>
    <border>
      <left style="thin">
        <color rgb="FF0000FF"/>
      </left>
      <right/>
      <top style="medium">
        <color rgb="FF0000FF"/>
      </top>
      <bottom style="medium">
        <color rgb="FF0000FF"/>
      </bottom>
      <diagonal/>
    </border>
    <border>
      <left style="medium">
        <color rgb="FF000000"/>
      </left>
      <right style="medium">
        <color rgb="FF0000FF"/>
      </right>
      <top style="medium">
        <color rgb="FF0000FF"/>
      </top>
      <bottom style="medium">
        <color rgb="FF0000FF"/>
      </bottom>
      <diagonal/>
    </border>
    <border>
      <left style="thin">
        <color rgb="FF0000FF"/>
      </left>
      <right style="medium">
        <color rgb="FF000000"/>
      </right>
      <top style="medium">
        <color rgb="FF0000FF"/>
      </top>
      <bottom style="medium">
        <color rgb="FF0000FF"/>
      </bottom>
      <diagonal/>
    </border>
    <border>
      <left style="medium">
        <color rgb="FF000000"/>
      </left>
      <right style="medium">
        <color rgb="FF0000FF"/>
      </right>
      <top/>
      <bottom style="thin">
        <color rgb="FF0000FF"/>
      </bottom>
      <diagonal/>
    </border>
    <border>
      <left style="medium">
        <color rgb="FF0000FF"/>
      </left>
      <right style="thin">
        <color rgb="FF0000FF"/>
      </right>
      <top/>
      <bottom/>
      <diagonal/>
    </border>
    <border>
      <left style="thin">
        <color rgb="FF0000FF"/>
      </left>
      <right style="thin">
        <color rgb="FF0000FF"/>
      </right>
      <top style="medium">
        <color rgb="FF0000FF"/>
      </top>
      <bottom style="thin">
        <color rgb="FF0000FF"/>
      </bottom>
      <diagonal/>
    </border>
    <border>
      <left style="thin">
        <color rgb="FF0000FF"/>
      </left>
      <right style="thin">
        <color rgb="FF0000FF"/>
      </right>
      <top/>
      <bottom/>
      <diagonal/>
    </border>
    <border>
      <left style="thin">
        <color rgb="FF0000FF"/>
      </left>
      <right/>
      <top style="medium">
        <color rgb="FF0000FF"/>
      </top>
      <bottom style="thin">
        <color rgb="FF0000FF"/>
      </bottom>
      <diagonal/>
    </border>
    <border>
      <left style="medium">
        <color rgb="FF000000"/>
      </left>
      <right style="medium">
        <color rgb="FF0000FF"/>
      </right>
      <top style="thin">
        <color rgb="FF0000FF"/>
      </top>
      <bottom style="medium">
        <color rgb="FF000000"/>
      </bottom>
      <diagonal/>
    </border>
    <border>
      <left style="medium">
        <color rgb="FF0000FF"/>
      </left>
      <right style="thin">
        <color rgb="FF0000FF"/>
      </right>
      <top style="thin">
        <color rgb="FF0000FF"/>
      </top>
      <bottom style="medium">
        <color rgb="FF000000"/>
      </bottom>
      <diagonal/>
    </border>
    <border>
      <left style="thin">
        <color rgb="FF0000FF"/>
      </left>
      <right style="thin">
        <color rgb="FF0000FF"/>
      </right>
      <top/>
      <bottom style="medium">
        <color rgb="FF000000"/>
      </bottom>
      <diagonal/>
    </border>
    <border>
      <left style="thin">
        <color rgb="FF0000FF"/>
      </left>
      <right style="thin">
        <color rgb="FF0000FF"/>
      </right>
      <top style="thin">
        <color rgb="FF0000FF"/>
      </top>
      <bottom style="medium">
        <color rgb="FF000000"/>
      </bottom>
      <diagonal/>
    </border>
    <border>
      <left style="thin">
        <color rgb="FF0000FF"/>
      </left>
      <right/>
      <top/>
      <bottom style="medium">
        <color rgb="FF000000"/>
      </bottom>
      <diagonal/>
    </border>
    <border>
      <left/>
      <right/>
      <top/>
      <bottom style="thin">
        <color rgb="FF8EA9DB"/>
      </bottom>
      <diagonal/>
    </border>
    <border>
      <left/>
      <right/>
      <top style="thin">
        <color rgb="FF8EA9DB"/>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rgb="FF000000"/>
      </bottom>
      <diagonal/>
    </border>
    <border>
      <left style="thin">
        <color rgb="FF806000"/>
      </left>
      <right/>
      <top style="medium">
        <color rgb="FF806000"/>
      </top>
      <bottom/>
      <diagonal/>
    </border>
    <border>
      <left style="medium">
        <color rgb="FF000000"/>
      </left>
      <right style="medium">
        <color rgb="FF806000"/>
      </right>
      <top style="medium">
        <color rgb="FF806000"/>
      </top>
      <bottom/>
      <diagonal/>
    </border>
    <border>
      <left/>
      <right style="thin">
        <color rgb="FF806000"/>
      </right>
      <top style="medium">
        <color rgb="FF806000"/>
      </top>
      <bottom/>
      <diagonal/>
    </border>
    <border>
      <left style="thin">
        <color rgb="FF806000"/>
      </left>
      <right style="thin">
        <color rgb="FF806000"/>
      </right>
      <top style="medium">
        <color rgb="FF806000"/>
      </top>
      <bottom/>
      <diagonal/>
    </border>
    <border>
      <left style="medium">
        <color indexed="64"/>
      </left>
      <right style="medium">
        <color rgb="FF806000"/>
      </right>
      <top style="medium">
        <color indexed="64"/>
      </top>
      <bottom style="medium">
        <color indexed="64"/>
      </bottom>
      <diagonal/>
    </border>
    <border>
      <left style="thin">
        <color rgb="FF806000"/>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806000"/>
      </right>
      <top style="medium">
        <color indexed="64"/>
      </top>
      <bottom style="thin">
        <color rgb="FF806000"/>
      </bottom>
      <diagonal/>
    </border>
    <border>
      <left style="medium">
        <color rgb="FF806000"/>
      </left>
      <right/>
      <top style="medium">
        <color indexed="64"/>
      </top>
      <bottom style="thin">
        <color rgb="FF806000"/>
      </bottom>
      <diagonal/>
    </border>
    <border>
      <left style="thin">
        <color rgb="FF806000"/>
      </left>
      <right style="thin">
        <color rgb="FF806000"/>
      </right>
      <top style="medium">
        <color indexed="64"/>
      </top>
      <bottom style="thin">
        <color rgb="FF806000"/>
      </bottom>
      <diagonal/>
    </border>
    <border>
      <left/>
      <right style="thin">
        <color rgb="FF806000"/>
      </right>
      <top style="medium">
        <color indexed="64"/>
      </top>
      <bottom style="thin">
        <color rgb="FF806000"/>
      </bottom>
      <diagonal/>
    </border>
    <border>
      <left style="thin">
        <color rgb="FF806000"/>
      </left>
      <right style="thin">
        <color rgb="FF806000"/>
      </right>
      <top style="medium">
        <color indexed="64"/>
      </top>
      <bottom/>
      <diagonal/>
    </border>
    <border>
      <left style="thin">
        <color rgb="FF806000"/>
      </left>
      <right/>
      <top style="medium">
        <color indexed="64"/>
      </top>
      <bottom style="thin">
        <color rgb="FF806000"/>
      </bottom>
      <diagonal/>
    </border>
    <border>
      <left style="thin">
        <color indexed="64"/>
      </left>
      <right style="thin">
        <color indexed="64"/>
      </right>
      <top style="medium">
        <color indexed="64"/>
      </top>
      <bottom style="thin">
        <color indexed="64"/>
      </bottom>
      <diagonal/>
    </border>
    <border>
      <left/>
      <right style="thin">
        <color rgb="FF806000"/>
      </right>
      <top style="medium">
        <color indexed="64"/>
      </top>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806000"/>
      </right>
      <top style="thin">
        <color rgb="FF806000"/>
      </top>
      <bottom style="medium">
        <color indexed="64"/>
      </bottom>
      <diagonal/>
    </border>
    <border>
      <left style="medium">
        <color rgb="FF806000"/>
      </left>
      <right style="thin">
        <color rgb="FF806000"/>
      </right>
      <top/>
      <bottom style="medium">
        <color indexed="64"/>
      </bottom>
      <diagonal/>
    </border>
    <border>
      <left style="thin">
        <color rgb="FF806000"/>
      </left>
      <right style="thin">
        <color rgb="FF806000"/>
      </right>
      <top/>
      <bottom style="medium">
        <color indexed="64"/>
      </bottom>
      <diagonal/>
    </border>
    <border>
      <left style="thin">
        <color rgb="FF806000"/>
      </left>
      <right style="thin">
        <color rgb="FF806000"/>
      </right>
      <top style="thin">
        <color rgb="FF806000"/>
      </top>
      <bottom style="medium">
        <color indexed="64"/>
      </bottom>
      <diagonal/>
    </border>
    <border>
      <left style="thin">
        <color rgb="FF806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806000"/>
      </right>
      <top style="thin">
        <color rgb="FF806000"/>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rgb="FF000000"/>
      </left>
      <right style="medium">
        <color rgb="FF000000"/>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rgb="FF000000"/>
      </right>
      <top style="thin">
        <color rgb="FF000000"/>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diagonal/>
    </border>
    <border>
      <left style="medium">
        <color rgb="FF000000"/>
      </left>
      <right/>
      <top style="medium">
        <color indexed="64"/>
      </top>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rgb="FF000000"/>
      </right>
      <top style="medium">
        <color rgb="FF000000"/>
      </top>
      <bottom style="medium">
        <color rgb="FF000000"/>
      </bottom>
      <diagonal/>
    </border>
    <border>
      <left/>
      <right/>
      <top style="thin">
        <color rgb="FF000000"/>
      </top>
      <bottom style="medium">
        <color indexed="64"/>
      </bottom>
      <diagonal/>
    </border>
    <border>
      <left style="medium">
        <color rgb="FF000000"/>
      </left>
      <right style="medium">
        <color indexed="64"/>
      </right>
      <top/>
      <bottom style="thin">
        <color rgb="FF000000"/>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indexed="64"/>
      </left>
      <right style="medium">
        <color indexed="64"/>
      </right>
      <top style="medium">
        <color rgb="FF000000"/>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rgb="FF000000"/>
      </top>
      <bottom style="thin">
        <color rgb="FF000000"/>
      </bottom>
      <diagonal/>
    </border>
    <border>
      <left style="thin">
        <color indexed="64"/>
      </left>
      <right/>
      <top/>
      <bottom/>
      <diagonal/>
    </border>
    <border>
      <left/>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bottom/>
      <diagonal/>
    </border>
    <border>
      <left/>
      <right/>
      <top style="medium">
        <color indexed="64"/>
      </top>
      <bottom style="medium">
        <color rgb="FF000000"/>
      </bottom>
      <diagonal/>
    </border>
    <border>
      <left/>
      <right/>
      <top style="medium">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s>
  <cellStyleXfs count="15">
    <xf numFmtId="0" fontId="0" fillId="0" borderId="0"/>
    <xf numFmtId="0" fontId="7" fillId="0" borderId="1" applyNumberFormat="0" applyFill="0" applyAlignment="0" applyProtection="0"/>
    <xf numFmtId="0" fontId="4" fillId="2" borderId="0" applyNumberFormat="0" applyBorder="0" applyAlignment="0" applyProtection="0"/>
    <xf numFmtId="0" fontId="5" fillId="3" borderId="0" applyNumberFormat="0" applyBorder="0" applyAlignment="0" applyProtection="0"/>
    <xf numFmtId="0" fontId="3" fillId="0" borderId="0" applyNumberFormat="0" applyFont="0" applyBorder="0" applyProtection="0"/>
    <xf numFmtId="0" fontId="3" fillId="0" borderId="0" applyNumberFormat="0" applyBorder="0" applyProtection="0"/>
    <xf numFmtId="0" fontId="3" fillId="0" borderId="0" applyNumberFormat="0" applyFont="0" applyBorder="0" applyProtection="0"/>
    <xf numFmtId="0" fontId="3" fillId="0" borderId="0" applyNumberFormat="0" applyBorder="0" applyProtection="0"/>
    <xf numFmtId="0" fontId="3" fillId="0" borderId="0" applyNumberFormat="0" applyFont="0" applyBorder="0" applyProtection="0"/>
    <xf numFmtId="0" fontId="3" fillId="0" borderId="0" applyNumberFormat="0" applyBorder="0" applyProtection="0"/>
    <xf numFmtId="0" fontId="6" fillId="0" borderId="0" applyNumberFormat="0" applyBorder="0" applyProtection="0"/>
    <xf numFmtId="0" fontId="3" fillId="0" borderId="0" applyNumberFormat="0" applyFont="0" applyBorder="0" applyProtection="0"/>
    <xf numFmtId="166" fontId="3" fillId="0" borderId="0" applyFont="0" applyFill="0" applyBorder="0" applyAlignment="0" applyProtection="0"/>
    <xf numFmtId="43" fontId="3" fillId="0" borderId="0" applyFont="0" applyFill="0" applyBorder="0" applyAlignment="0" applyProtection="0"/>
    <xf numFmtId="0" fontId="2" fillId="0" borderId="0"/>
  </cellStyleXfs>
  <cellXfs count="1129">
    <xf numFmtId="0" fontId="0" fillId="0" borderId="0" xfId="0"/>
    <xf numFmtId="0" fontId="8" fillId="0" borderId="0" xfId="0" applyFont="1"/>
    <xf numFmtId="1" fontId="0" fillId="0" borderId="0" xfId="0" applyNumberFormat="1"/>
    <xf numFmtId="165" fontId="0" fillId="0" borderId="0" xfId="0" applyNumberFormat="1"/>
    <xf numFmtId="0" fontId="8" fillId="4" borderId="2" xfId="0" applyFont="1" applyFill="1" applyBorder="1" applyAlignment="1">
      <alignment horizontal="center"/>
    </xf>
    <xf numFmtId="0" fontId="8" fillId="4" borderId="3" xfId="0" applyFont="1" applyFill="1" applyBorder="1" applyAlignment="1">
      <alignment horizontal="center"/>
    </xf>
    <xf numFmtId="0" fontId="8" fillId="0" borderId="0" xfId="0" applyFont="1" applyAlignment="1">
      <alignment horizontal="center"/>
    </xf>
    <xf numFmtId="3" fontId="9" fillId="0" borderId="5" xfId="0" applyNumberFormat="1" applyFont="1" applyBorder="1" applyAlignment="1">
      <alignment horizontal="center"/>
    </xf>
    <xf numFmtId="2" fontId="9" fillId="0" borderId="0" xfId="0" applyNumberFormat="1" applyFont="1" applyAlignment="1">
      <alignment horizontal="center"/>
    </xf>
    <xf numFmtId="0" fontId="9" fillId="0" borderId="0" xfId="0" applyFont="1"/>
    <xf numFmtId="165" fontId="9" fillId="0" borderId="0" xfId="0" applyNumberFormat="1" applyFont="1" applyAlignment="1">
      <alignment horizontal="center"/>
    </xf>
    <xf numFmtId="2" fontId="0" fillId="0" borderId="0" xfId="0" applyNumberFormat="1"/>
    <xf numFmtId="0" fontId="10" fillId="0" borderId="10" xfId="0" applyFont="1" applyBorder="1" applyAlignment="1">
      <alignment horizontal="right"/>
    </xf>
    <xf numFmtId="0" fontId="10" fillId="0" borderId="3" xfId="0" applyFont="1" applyBorder="1" applyAlignment="1">
      <alignment horizontal="right"/>
    </xf>
    <xf numFmtId="3" fontId="9" fillId="0" borderId="12" xfId="0" applyNumberFormat="1" applyFont="1" applyBorder="1" applyAlignment="1">
      <alignment horizontal="center"/>
    </xf>
    <xf numFmtId="0" fontId="8" fillId="5" borderId="3" xfId="0" applyFont="1" applyFill="1" applyBorder="1" applyAlignment="1">
      <alignment horizontal="center" vertical="center" wrapText="1"/>
    </xf>
    <xf numFmtId="17" fontId="8" fillId="5" borderId="3" xfId="0" applyNumberFormat="1" applyFont="1" applyFill="1" applyBorder="1" applyAlignment="1">
      <alignment horizontal="center" vertical="center"/>
    </xf>
    <xf numFmtId="17" fontId="8" fillId="5" borderId="2" xfId="0" applyNumberFormat="1" applyFont="1" applyFill="1" applyBorder="1" applyAlignment="1">
      <alignment horizontal="center" vertical="center"/>
    </xf>
    <xf numFmtId="17" fontId="8" fillId="5" borderId="13" xfId="0" applyNumberFormat="1" applyFont="1" applyFill="1" applyBorder="1" applyAlignment="1">
      <alignment horizontal="center" vertical="center"/>
    </xf>
    <xf numFmtId="17" fontId="8" fillId="5" borderId="14" xfId="0" applyNumberFormat="1" applyFont="1" applyFill="1" applyBorder="1" applyAlignment="1">
      <alignment horizontal="center" vertical="center"/>
    </xf>
    <xf numFmtId="0" fontId="8" fillId="0" borderId="4" xfId="0" applyFont="1" applyBorder="1"/>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8" xfId="0" applyFont="1" applyBorder="1" applyAlignment="1">
      <alignment horizontal="center" vertical="center"/>
    </xf>
    <xf numFmtId="0" fontId="9" fillId="0" borderId="19" xfId="0" applyFont="1" applyBorder="1" applyAlignment="1">
      <alignment horizontal="center"/>
    </xf>
    <xf numFmtId="0" fontId="9" fillId="0" borderId="20" xfId="0" applyFont="1" applyBorder="1" applyAlignment="1">
      <alignment horizontal="center" vertical="top"/>
    </xf>
    <xf numFmtId="0" fontId="9" fillId="0" borderId="21" xfId="0" applyFont="1" applyBorder="1" applyAlignment="1">
      <alignment horizontal="center"/>
    </xf>
    <xf numFmtId="0" fontId="8" fillId="0" borderId="4" xfId="0" applyFont="1" applyBorder="1" applyAlignment="1">
      <alignment horizontal="center"/>
    </xf>
    <xf numFmtId="165" fontId="8" fillId="0" borderId="16" xfId="0" applyNumberFormat="1" applyFont="1" applyBorder="1" applyAlignment="1">
      <alignment horizontal="center"/>
    </xf>
    <xf numFmtId="0" fontId="11" fillId="0" borderId="0" xfId="0" applyFont="1" applyAlignment="1">
      <alignment wrapText="1"/>
    </xf>
    <xf numFmtId="0" fontId="8" fillId="0" borderId="6" xfId="0" applyFont="1" applyBorder="1"/>
    <xf numFmtId="0" fontId="9" fillId="0" borderId="22" xfId="0" applyFont="1" applyBorder="1" applyAlignment="1">
      <alignment horizontal="center"/>
    </xf>
    <xf numFmtId="0" fontId="9" fillId="0" borderId="23" xfId="0" applyFont="1" applyBorder="1" applyAlignment="1">
      <alignment horizontal="center"/>
    </xf>
    <xf numFmtId="0" fontId="9" fillId="0" borderId="20" xfId="0" applyFont="1" applyBorder="1" applyAlignment="1">
      <alignment horizontal="center"/>
    </xf>
    <xf numFmtId="0" fontId="9" fillId="0" borderId="20" xfId="0" applyFont="1" applyBorder="1" applyAlignment="1">
      <alignment horizontal="center" vertical="center"/>
    </xf>
    <xf numFmtId="0" fontId="9" fillId="0" borderId="24" xfId="0" applyFont="1" applyBorder="1" applyAlignment="1">
      <alignment horizontal="center"/>
    </xf>
    <xf numFmtId="0" fontId="8" fillId="0" borderId="6" xfId="0" applyFont="1" applyBorder="1" applyAlignment="1">
      <alignment horizontal="center"/>
    </xf>
    <xf numFmtId="165" fontId="8" fillId="0" borderId="22" xfId="0" applyNumberFormat="1"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9" fillId="0" borderId="26" xfId="0" applyFont="1" applyBorder="1" applyAlignment="1">
      <alignment horizontal="center" vertical="center"/>
    </xf>
    <xf numFmtId="0" fontId="9" fillId="0" borderId="27" xfId="0" applyFont="1" applyBorder="1" applyAlignment="1">
      <alignment horizontal="center"/>
    </xf>
    <xf numFmtId="0" fontId="8" fillId="0" borderId="28" xfId="0" applyFont="1" applyBorder="1" applyAlignment="1">
      <alignment horizontal="center"/>
    </xf>
    <xf numFmtId="165" fontId="8" fillId="0" borderId="25" xfId="0" applyNumberFormat="1" applyFont="1" applyBorder="1" applyAlignment="1">
      <alignment horizontal="center"/>
    </xf>
    <xf numFmtId="0" fontId="8" fillId="5" borderId="3"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 xfId="0" applyFont="1" applyFill="1" applyBorder="1" applyAlignment="1">
      <alignment horizontal="center"/>
    </xf>
    <xf numFmtId="17" fontId="8" fillId="5" borderId="31" xfId="0" applyNumberFormat="1" applyFont="1" applyFill="1" applyBorder="1" applyAlignment="1">
      <alignment horizontal="center" vertical="center"/>
    </xf>
    <xf numFmtId="1" fontId="9" fillId="0" borderId="18" xfId="0" applyNumberFormat="1" applyFont="1" applyBorder="1" applyAlignment="1">
      <alignment horizontal="center" vertical="center"/>
    </xf>
    <xf numFmtId="1" fontId="9" fillId="0" borderId="17" xfId="0" applyNumberFormat="1" applyFont="1" applyBorder="1" applyAlignment="1">
      <alignment horizontal="center"/>
    </xf>
    <xf numFmtId="3" fontId="8" fillId="0" borderId="3" xfId="0" applyNumberFormat="1" applyFont="1" applyBorder="1" applyAlignment="1">
      <alignment horizontal="center" vertical="center"/>
    </xf>
    <xf numFmtId="3" fontId="8" fillId="0" borderId="11" xfId="0" applyNumberFormat="1" applyFont="1" applyBorder="1" applyAlignment="1">
      <alignment horizontal="center" vertical="center"/>
    </xf>
    <xf numFmtId="2" fontId="8" fillId="0" borderId="3" xfId="0" applyNumberFormat="1" applyFont="1" applyBorder="1" applyAlignment="1">
      <alignment horizontal="center" vertical="center"/>
    </xf>
    <xf numFmtId="1" fontId="9" fillId="0" borderId="20" xfId="0" applyNumberFormat="1" applyFont="1" applyBorder="1" applyAlignment="1">
      <alignment horizontal="center" vertical="center"/>
    </xf>
    <xf numFmtId="1" fontId="9" fillId="0" borderId="23" xfId="0" applyNumberFormat="1" applyFont="1" applyBorder="1" applyAlignment="1">
      <alignment horizontal="center"/>
    </xf>
    <xf numFmtId="3" fontId="13" fillId="0" borderId="0" xfId="0" applyNumberFormat="1" applyFont="1" applyAlignment="1">
      <alignment horizontal="center" vertical="center"/>
    </xf>
    <xf numFmtId="3" fontId="0" fillId="0" borderId="0" xfId="0" applyNumberFormat="1"/>
    <xf numFmtId="0" fontId="15" fillId="0" borderId="0" xfId="0" applyFont="1"/>
    <xf numFmtId="164" fontId="0" fillId="0" borderId="0" xfId="0" applyNumberFormat="1"/>
    <xf numFmtId="0" fontId="16" fillId="0" borderId="0" xfId="0" applyFont="1"/>
    <xf numFmtId="3" fontId="16" fillId="0" borderId="0" xfId="0" applyNumberFormat="1" applyFont="1"/>
    <xf numFmtId="3" fontId="15" fillId="0" borderId="0" xfId="0" applyNumberFormat="1" applyFont="1" applyAlignment="1">
      <alignment horizontal="center"/>
    </xf>
    <xf numFmtId="0" fontId="8"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7" fontId="8" fillId="5" borderId="11" xfId="0" applyNumberFormat="1" applyFont="1" applyFill="1" applyBorder="1" applyAlignment="1">
      <alignment horizontal="center" vertical="center"/>
    </xf>
    <xf numFmtId="0" fontId="0" fillId="0" borderId="0" xfId="4" applyFont="1"/>
    <xf numFmtId="0" fontId="1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8" fillId="0" borderId="0" xfId="8" applyFont="1"/>
    <xf numFmtId="0" fontId="8" fillId="0" borderId="0" xfId="8" applyFont="1" applyAlignment="1">
      <alignment horizontal="center" vertical="center"/>
    </xf>
    <xf numFmtId="1" fontId="9" fillId="0" borderId="0" xfId="0" applyNumberFormat="1" applyFont="1"/>
    <xf numFmtId="0" fontId="17" fillId="0" borderId="0" xfId="0" applyFont="1"/>
    <xf numFmtId="0" fontId="9"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center"/>
    </xf>
    <xf numFmtId="1" fontId="9" fillId="0" borderId="0" xfId="0" applyNumberFormat="1" applyFont="1" applyAlignment="1">
      <alignment horizontal="center"/>
    </xf>
    <xf numFmtId="0" fontId="9" fillId="0" borderId="0" xfId="0" applyFont="1" applyAlignment="1">
      <alignment vertical="center"/>
    </xf>
    <xf numFmtId="0" fontId="8" fillId="4" borderId="10" xfId="0" applyFont="1" applyFill="1" applyBorder="1" applyAlignment="1">
      <alignment horizontal="center"/>
    </xf>
    <xf numFmtId="3" fontId="9" fillId="0" borderId="4" xfId="0" applyNumberFormat="1" applyFont="1" applyBorder="1" applyAlignment="1">
      <alignment horizontal="center"/>
    </xf>
    <xf numFmtId="0" fontId="8" fillId="4" borderId="15" xfId="0" applyFont="1" applyFill="1" applyBorder="1" applyAlignment="1">
      <alignment horizontal="center"/>
    </xf>
    <xf numFmtId="0" fontId="8" fillId="4" borderId="45" xfId="0" applyFont="1" applyFill="1" applyBorder="1" applyAlignment="1">
      <alignment horizontal="center"/>
    </xf>
    <xf numFmtId="1" fontId="0" fillId="0" borderId="0" xfId="0" applyNumberFormat="1" applyAlignment="1">
      <alignment horizontal="center"/>
    </xf>
    <xf numFmtId="1" fontId="0" fillId="0" borderId="0" xfId="0" applyNumberFormat="1" applyAlignment="1">
      <alignment horizontal="center" vertical="center"/>
    </xf>
    <xf numFmtId="0" fontId="18" fillId="0" borderId="0" xfId="0" applyFont="1"/>
    <xf numFmtId="17" fontId="8" fillId="5" borderId="3" xfId="0" applyNumberFormat="1" applyFont="1" applyFill="1" applyBorder="1" applyAlignment="1">
      <alignment horizontal="center"/>
    </xf>
    <xf numFmtId="0" fontId="18" fillId="0" borderId="0" xfId="4" applyFont="1"/>
    <xf numFmtId="0" fontId="19" fillId="0" borderId="0" xfId="0" applyFont="1"/>
    <xf numFmtId="0" fontId="18" fillId="0" borderId="0" xfId="0" applyFont="1" applyAlignment="1">
      <alignment horizontal="center" vertical="center"/>
    </xf>
    <xf numFmtId="0" fontId="8" fillId="0" borderId="0" xfId="8" applyFont="1" applyAlignment="1">
      <alignment horizontal="center"/>
    </xf>
    <xf numFmtId="0" fontId="8" fillId="0" borderId="0" xfId="0" applyFont="1" applyAlignment="1">
      <alignment horizontal="left"/>
    </xf>
    <xf numFmtId="17" fontId="8" fillId="5" borderId="14" xfId="0" applyNumberFormat="1" applyFont="1" applyFill="1" applyBorder="1" applyAlignment="1">
      <alignment horizontal="center"/>
    </xf>
    <xf numFmtId="17" fontId="8" fillId="5" borderId="31" xfId="0" applyNumberFormat="1" applyFont="1" applyFill="1" applyBorder="1" applyAlignment="1">
      <alignment horizontal="center"/>
    </xf>
    <xf numFmtId="17" fontId="8" fillId="5" borderId="30" xfId="0" applyNumberFormat="1" applyFont="1" applyFill="1" applyBorder="1" applyAlignment="1">
      <alignment horizontal="center"/>
    </xf>
    <xf numFmtId="0" fontId="20" fillId="0" borderId="0" xfId="0" applyFont="1" applyAlignment="1">
      <alignment horizontal="left"/>
    </xf>
    <xf numFmtId="0" fontId="21" fillId="0" borderId="0" xfId="0" applyFont="1"/>
    <xf numFmtId="1" fontId="9" fillId="0" borderId="19" xfId="0" applyNumberFormat="1" applyFont="1" applyBorder="1" applyAlignment="1">
      <alignment horizontal="center"/>
    </xf>
    <xf numFmtId="1" fontId="9" fillId="0" borderId="20" xfId="0" applyNumberFormat="1" applyFont="1" applyBorder="1" applyAlignment="1">
      <alignment horizontal="center"/>
    </xf>
    <xf numFmtId="1" fontId="9" fillId="0" borderId="26" xfId="0" applyNumberFormat="1" applyFont="1" applyBorder="1" applyAlignment="1">
      <alignment horizontal="center"/>
    </xf>
    <xf numFmtId="0" fontId="23" fillId="0" borderId="0" xfId="0" applyFont="1"/>
    <xf numFmtId="0" fontId="21" fillId="0" borderId="0" xfId="0" applyFont="1" applyAlignment="1">
      <alignment horizontal="left"/>
    </xf>
    <xf numFmtId="0" fontId="21" fillId="0" borderId="0" xfId="0" applyFont="1" applyAlignment="1">
      <alignment horizontal="center"/>
    </xf>
    <xf numFmtId="0" fontId="21" fillId="0" borderId="0" xfId="0" applyFont="1" applyAlignment="1">
      <alignment horizontal="center" vertical="center"/>
    </xf>
    <xf numFmtId="1" fontId="21" fillId="0" borderId="0" xfId="0" applyNumberFormat="1" applyFont="1" applyAlignment="1">
      <alignment horizontal="center"/>
    </xf>
    <xf numFmtId="0" fontId="17" fillId="0" borderId="0" xfId="0" applyFont="1" applyAlignment="1">
      <alignment horizontal="center"/>
    </xf>
    <xf numFmtId="0" fontId="8" fillId="0" borderId="0" xfId="8" applyFont="1" applyAlignment="1">
      <alignment horizontal="left"/>
    </xf>
    <xf numFmtId="0" fontId="0" fillId="0" borderId="0" xfId="0" applyAlignment="1">
      <alignment horizontal="left"/>
    </xf>
    <xf numFmtId="17" fontId="12" fillId="5" borderId="3" xfId="0" applyNumberFormat="1" applyFont="1" applyFill="1" applyBorder="1" applyAlignment="1">
      <alignment horizontal="center" vertical="center"/>
    </xf>
    <xf numFmtId="17" fontId="12" fillId="5" borderId="11" xfId="0" applyNumberFormat="1" applyFont="1" applyFill="1" applyBorder="1" applyAlignment="1">
      <alignment horizontal="center" vertical="center"/>
    </xf>
    <xf numFmtId="17" fontId="12" fillId="5" borderId="30" xfId="0" applyNumberFormat="1" applyFont="1" applyFill="1" applyBorder="1" applyAlignment="1">
      <alignment horizontal="center" vertical="center"/>
    </xf>
    <xf numFmtId="165" fontId="12" fillId="5" borderId="31" xfId="0" applyNumberFormat="1" applyFont="1" applyFill="1" applyBorder="1" applyAlignment="1">
      <alignment horizontal="center" wrapText="1"/>
    </xf>
    <xf numFmtId="0" fontId="8" fillId="5" borderId="29" xfId="0" applyFont="1" applyFill="1" applyBorder="1" applyAlignment="1">
      <alignment horizontal="left"/>
    </xf>
    <xf numFmtId="1" fontId="18" fillId="0" borderId="0" xfId="0" applyNumberFormat="1" applyFont="1"/>
    <xf numFmtId="0" fontId="24" fillId="0" borderId="0" xfId="0" applyFont="1"/>
    <xf numFmtId="0" fontId="9" fillId="0" borderId="0" xfId="0" applyFont="1" applyAlignment="1">
      <alignment wrapText="1"/>
    </xf>
    <xf numFmtId="0" fontId="25" fillId="0" borderId="59" xfId="0" applyFont="1" applyBorder="1" applyAlignment="1">
      <alignment horizontal="center" vertical="center" wrapText="1"/>
    </xf>
    <xf numFmtId="17" fontId="12" fillId="6" borderId="2" xfId="0" applyNumberFormat="1" applyFont="1" applyFill="1" applyBorder="1" applyAlignment="1">
      <alignment horizontal="center" vertical="center" wrapText="1"/>
    </xf>
    <xf numFmtId="17" fontId="12" fillId="6" borderId="13" xfId="0" applyNumberFormat="1" applyFont="1" applyFill="1" applyBorder="1" applyAlignment="1">
      <alignment horizontal="center" vertical="center" wrapText="1"/>
    </xf>
    <xf numFmtId="17" fontId="12" fillId="6" borderId="31" xfId="0" applyNumberFormat="1" applyFont="1" applyFill="1" applyBorder="1" applyAlignment="1">
      <alignment horizontal="center" vertical="center" wrapText="1"/>
    </xf>
    <xf numFmtId="17" fontId="12" fillId="5" borderId="2" xfId="0" applyNumberFormat="1" applyFont="1" applyFill="1" applyBorder="1" applyAlignment="1">
      <alignment horizontal="center" vertical="center" wrapText="1"/>
    </xf>
    <xf numFmtId="0" fontId="12" fillId="5" borderId="13" xfId="0" applyFont="1" applyFill="1" applyBorder="1" applyAlignment="1">
      <alignment horizontal="center" vertical="center" wrapText="1"/>
    </xf>
    <xf numFmtId="2" fontId="26" fillId="5" borderId="2" xfId="0" applyNumberFormat="1"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0" fontId="25" fillId="0" borderId="59" xfId="0" applyFont="1" applyBorder="1" applyAlignment="1">
      <alignment horizontal="center"/>
    </xf>
    <xf numFmtId="0" fontId="27" fillId="7" borderId="60" xfId="0" applyFont="1" applyFill="1" applyBorder="1"/>
    <xf numFmtId="0" fontId="27" fillId="7" borderId="57" xfId="0" applyFont="1" applyFill="1" applyBorder="1"/>
    <xf numFmtId="0" fontId="27" fillId="7" borderId="2" xfId="0" applyFont="1" applyFill="1" applyBorder="1"/>
    <xf numFmtId="1" fontId="27" fillId="7" borderId="14" xfId="0" applyNumberFormat="1" applyFont="1" applyFill="1" applyBorder="1"/>
    <xf numFmtId="2" fontId="27" fillId="7" borderId="2" xfId="0" applyNumberFormat="1" applyFont="1" applyFill="1" applyBorder="1"/>
    <xf numFmtId="2" fontId="27" fillId="7" borderId="31" xfId="0" applyNumberFormat="1" applyFont="1" applyFill="1" applyBorder="1"/>
    <xf numFmtId="0" fontId="27" fillId="0" borderId="32" xfId="0" applyFont="1" applyBorder="1" applyAlignment="1">
      <alignment vertical="center"/>
    </xf>
    <xf numFmtId="0" fontId="27" fillId="0" borderId="24" xfId="0" applyFont="1" applyBorder="1" applyAlignment="1">
      <alignment vertical="center"/>
    </xf>
    <xf numFmtId="0" fontId="27" fillId="0" borderId="62" xfId="0" applyFont="1" applyBorder="1" applyAlignment="1">
      <alignment horizontal="left"/>
    </xf>
    <xf numFmtId="0" fontId="25" fillId="9" borderId="3" xfId="0" applyFont="1" applyFill="1" applyBorder="1" applyAlignment="1">
      <alignment horizontal="left"/>
    </xf>
    <xf numFmtId="2" fontId="25" fillId="7" borderId="3" xfId="0" applyNumberFormat="1" applyFont="1" applyFill="1" applyBorder="1"/>
    <xf numFmtId="0" fontId="27" fillId="7" borderId="62" xfId="0" applyFont="1" applyFill="1" applyBorder="1"/>
    <xf numFmtId="0" fontId="27" fillId="7" borderId="15" xfId="0" applyFont="1" applyFill="1" applyBorder="1"/>
    <xf numFmtId="0" fontId="27" fillId="7" borderId="0" xfId="0" applyFont="1" applyFill="1"/>
    <xf numFmtId="0" fontId="27" fillId="7" borderId="41" xfId="0" applyFont="1" applyFill="1" applyBorder="1"/>
    <xf numFmtId="1" fontId="27" fillId="7" borderId="53" xfId="0" applyNumberFormat="1" applyFont="1" applyFill="1" applyBorder="1"/>
    <xf numFmtId="2" fontId="27" fillId="7" borderId="41" xfId="0" applyNumberFormat="1" applyFont="1" applyFill="1" applyBorder="1"/>
    <xf numFmtId="0" fontId="25" fillId="0" borderId="3" xfId="0" applyFont="1" applyBorder="1" applyAlignment="1">
      <alignment horizontal="center"/>
    </xf>
    <xf numFmtId="0" fontId="27" fillId="7" borderId="31" xfId="0" applyFont="1" applyFill="1" applyBorder="1"/>
    <xf numFmtId="0" fontId="27" fillId="7" borderId="6" xfId="0" applyFont="1" applyFill="1" applyBorder="1"/>
    <xf numFmtId="1" fontId="27" fillId="7" borderId="22" xfId="0" applyNumberFormat="1" applyFont="1" applyFill="1" applyBorder="1"/>
    <xf numFmtId="2" fontId="27" fillId="7" borderId="6" xfId="0" applyNumberFormat="1" applyFont="1" applyFill="1" applyBorder="1"/>
    <xf numFmtId="0" fontId="27" fillId="0" borderId="62" xfId="0" applyFont="1" applyBorder="1"/>
    <xf numFmtId="0" fontId="27" fillId="0" borderId="55" xfId="0" applyFont="1" applyBorder="1"/>
    <xf numFmtId="2" fontId="25" fillId="7" borderId="28" xfId="0" applyNumberFormat="1" applyFont="1" applyFill="1" applyBorder="1"/>
    <xf numFmtId="2" fontId="25" fillId="7" borderId="45" xfId="0" applyNumberFormat="1" applyFont="1" applyFill="1" applyBorder="1"/>
    <xf numFmtId="2" fontId="25" fillId="7" borderId="52" xfId="0" applyNumberFormat="1" applyFont="1" applyFill="1" applyBorder="1"/>
    <xf numFmtId="0" fontId="25" fillId="0" borderId="8" xfId="0" applyFont="1" applyBorder="1"/>
    <xf numFmtId="0" fontId="27" fillId="0" borderId="0" xfId="0" applyFont="1"/>
    <xf numFmtId="2" fontId="6" fillId="0" borderId="0" xfId="0" applyNumberFormat="1" applyFont="1" applyAlignment="1">
      <alignment horizontal="center"/>
    </xf>
    <xf numFmtId="0" fontId="27" fillId="0" borderId="0" xfId="0" applyFont="1" applyAlignment="1">
      <alignment wrapText="1"/>
    </xf>
    <xf numFmtId="0" fontId="25" fillId="0" borderId="54" xfId="0" applyFont="1" applyBorder="1" applyAlignment="1">
      <alignment horizontal="left" wrapText="1"/>
    </xf>
    <xf numFmtId="0" fontId="25" fillId="0" borderId="55" xfId="0" applyFont="1" applyBorder="1" applyAlignment="1">
      <alignment horizontal="left" wrapText="1"/>
    </xf>
    <xf numFmtId="0" fontId="25" fillId="0" borderId="64" xfId="0" applyFont="1" applyBorder="1" applyAlignment="1">
      <alignment horizontal="left" wrapText="1"/>
    </xf>
    <xf numFmtId="0" fontId="25" fillId="0" borderId="3" xfId="0" applyFont="1" applyBorder="1" applyAlignment="1">
      <alignment wrapText="1"/>
    </xf>
    <xf numFmtId="0" fontId="27" fillId="7" borderId="65" xfId="0" applyFont="1" applyFill="1" applyBorder="1" applyAlignment="1">
      <alignment horizontal="left" wrapText="1"/>
    </xf>
    <xf numFmtId="0" fontId="27" fillId="7" borderId="66" xfId="0" applyFont="1" applyFill="1" applyBorder="1" applyAlignment="1">
      <alignment horizontal="left" wrapText="1"/>
    </xf>
    <xf numFmtId="0" fontId="27" fillId="0" borderId="47" xfId="0" applyFont="1" applyBorder="1" applyAlignment="1">
      <alignment horizontal="center" wrapText="1"/>
    </xf>
    <xf numFmtId="0" fontId="27" fillId="0" borderId="18" xfId="0" applyFont="1" applyBorder="1" applyAlignment="1">
      <alignment horizontal="center" wrapText="1"/>
    </xf>
    <xf numFmtId="0" fontId="27" fillId="0" borderId="21" xfId="0" applyFont="1" applyBorder="1" applyAlignment="1">
      <alignment horizontal="center" wrapText="1"/>
    </xf>
    <xf numFmtId="0" fontId="27" fillId="0" borderId="44" xfId="0" applyFont="1" applyBorder="1" applyAlignment="1">
      <alignment horizontal="center" wrapText="1"/>
    </xf>
    <xf numFmtId="0" fontId="27" fillId="0" borderId="20" xfId="0" applyFont="1" applyBorder="1" applyAlignment="1">
      <alignment horizontal="center" wrapText="1"/>
    </xf>
    <xf numFmtId="0" fontId="27" fillId="0" borderId="24" xfId="0" applyFont="1" applyBorder="1" applyAlignment="1">
      <alignment horizontal="center" wrapText="1"/>
    </xf>
    <xf numFmtId="0" fontId="27" fillId="0" borderId="48" xfId="0" applyFont="1" applyBorder="1" applyAlignment="1">
      <alignment horizontal="center" wrapText="1"/>
    </xf>
    <xf numFmtId="0" fontId="27" fillId="0" borderId="38" xfId="0" applyFont="1" applyBorder="1" applyAlignment="1">
      <alignment horizontal="center" wrapText="1"/>
    </xf>
    <xf numFmtId="0" fontId="27" fillId="0" borderId="39" xfId="0" applyFont="1" applyBorder="1" applyAlignment="1">
      <alignment horizontal="center" wrapText="1"/>
    </xf>
    <xf numFmtId="0" fontId="25" fillId="5" borderId="54" xfId="0" applyFont="1" applyFill="1" applyBorder="1" applyAlignment="1">
      <alignment horizontal="center"/>
    </xf>
    <xf numFmtId="0" fontId="25" fillId="5" borderId="10" xfId="0" applyFont="1" applyFill="1" applyBorder="1" applyAlignment="1">
      <alignment horizontal="center"/>
    </xf>
    <xf numFmtId="0" fontId="27" fillId="7" borderId="19" xfId="0" applyFont="1" applyFill="1" applyBorder="1"/>
    <xf numFmtId="0" fontId="27" fillId="7" borderId="46" xfId="0" applyFont="1" applyFill="1" applyBorder="1"/>
    <xf numFmtId="0" fontId="27" fillId="7" borderId="26" xfId="0" applyFont="1" applyFill="1" applyBorder="1"/>
    <xf numFmtId="0" fontId="27" fillId="0" borderId="47" xfId="0" applyFont="1" applyBorder="1" applyAlignment="1">
      <alignment horizontal="center"/>
    </xf>
    <xf numFmtId="0" fontId="27" fillId="0" borderId="18" xfId="0" applyFont="1" applyBorder="1" applyAlignment="1">
      <alignment horizontal="center"/>
    </xf>
    <xf numFmtId="0" fontId="27" fillId="0" borderId="21" xfId="0" applyFont="1" applyBorder="1" applyAlignment="1">
      <alignment horizontal="center"/>
    </xf>
    <xf numFmtId="0" fontId="27" fillId="0" borderId="44" xfId="0" applyFont="1" applyBorder="1" applyAlignment="1">
      <alignment horizontal="center"/>
    </xf>
    <xf numFmtId="0" fontId="27" fillId="0" borderId="20" xfId="0" applyFont="1" applyBorder="1" applyAlignment="1">
      <alignment horizontal="center"/>
    </xf>
    <xf numFmtId="0" fontId="27" fillId="0" borderId="24" xfId="0" applyFont="1" applyBorder="1" applyAlignment="1">
      <alignment horizontal="center"/>
    </xf>
    <xf numFmtId="0" fontId="27" fillId="0" borderId="48" xfId="0" applyFont="1" applyBorder="1" applyAlignment="1">
      <alignment horizontal="center"/>
    </xf>
    <xf numFmtId="0" fontId="27" fillId="0" borderId="38" xfId="0" applyFont="1" applyBorder="1" applyAlignment="1">
      <alignment horizontal="center"/>
    </xf>
    <xf numFmtId="0" fontId="27" fillId="0" borderId="39" xfId="0" applyFont="1" applyBorder="1" applyAlignment="1">
      <alignment horizontal="center"/>
    </xf>
    <xf numFmtId="0" fontId="25" fillId="5" borderId="67" xfId="0" applyFont="1" applyFill="1" applyBorder="1" applyAlignment="1">
      <alignment horizontal="center"/>
    </xf>
    <xf numFmtId="0" fontId="25" fillId="5" borderId="49" xfId="0" applyFont="1" applyFill="1" applyBorder="1" applyAlignment="1">
      <alignment horizontal="center"/>
    </xf>
    <xf numFmtId="0" fontId="25" fillId="5" borderId="3" xfId="0" applyFont="1" applyFill="1" applyBorder="1" applyAlignment="1">
      <alignment horizontal="center"/>
    </xf>
    <xf numFmtId="0" fontId="27" fillId="7" borderId="66" xfId="0" applyFont="1" applyFill="1" applyBorder="1"/>
    <xf numFmtId="0" fontId="29" fillId="4" borderId="3" xfId="0" applyFont="1" applyFill="1" applyBorder="1" applyAlignment="1">
      <alignment horizontal="right" vertical="center" wrapText="1"/>
    </xf>
    <xf numFmtId="0" fontId="25" fillId="10" borderId="54" xfId="0" applyFont="1" applyFill="1" applyBorder="1" applyAlignment="1">
      <alignment horizontal="center"/>
    </xf>
    <xf numFmtId="0" fontId="25" fillId="10" borderId="3" xfId="0" applyFont="1" applyFill="1" applyBorder="1" applyAlignment="1">
      <alignment horizontal="center"/>
    </xf>
    <xf numFmtId="165" fontId="0" fillId="0" borderId="0" xfId="0" applyNumberFormat="1" applyAlignment="1">
      <alignment horizontal="center" vertical="center"/>
    </xf>
    <xf numFmtId="3" fontId="9" fillId="0" borderId="22" xfId="0" applyNumberFormat="1" applyFont="1" applyBorder="1" applyAlignment="1">
      <alignment horizontal="center"/>
    </xf>
    <xf numFmtId="3" fontId="10" fillId="0" borderId="3" xfId="0" applyNumberFormat="1" applyFont="1" applyBorder="1" applyAlignment="1">
      <alignment horizontal="center"/>
    </xf>
    <xf numFmtId="0" fontId="30" fillId="5" borderId="3" xfId="0" applyFont="1" applyFill="1" applyBorder="1" applyAlignment="1">
      <alignment horizontal="left" vertical="center" wrapText="1"/>
    </xf>
    <xf numFmtId="17" fontId="30" fillId="5" borderId="3" xfId="0" applyNumberFormat="1" applyFont="1" applyFill="1" applyBorder="1" applyAlignment="1">
      <alignment horizontal="center" vertical="center" wrapText="1"/>
    </xf>
    <xf numFmtId="1" fontId="30" fillId="5" borderId="29" xfId="0" applyNumberFormat="1" applyFont="1" applyFill="1" applyBorder="1" applyAlignment="1">
      <alignment horizontal="center" vertical="center" wrapText="1"/>
    </xf>
    <xf numFmtId="165" fontId="30" fillId="5" borderId="3" xfId="0" applyNumberFormat="1" applyFont="1" applyFill="1" applyBorder="1" applyAlignment="1">
      <alignment horizontal="center" vertical="center" wrapText="1"/>
    </xf>
    <xf numFmtId="165" fontId="30" fillId="0" borderId="0" xfId="0" applyNumberFormat="1" applyFont="1" applyAlignment="1">
      <alignment horizontal="center" vertical="center" wrapText="1"/>
    </xf>
    <xf numFmtId="0" fontId="31" fillId="0" borderId="0" xfId="0" applyFont="1" applyAlignment="1">
      <alignment horizontal="center" vertical="center" wrapText="1"/>
    </xf>
    <xf numFmtId="0" fontId="28" fillId="0" borderId="42" xfId="0" applyFont="1" applyBorder="1" applyAlignment="1">
      <alignment horizontal="center" vertical="center"/>
    </xf>
    <xf numFmtId="0" fontId="28" fillId="0" borderId="19" xfId="0" applyFont="1" applyBorder="1" applyAlignment="1">
      <alignment horizontal="center" vertical="center"/>
    </xf>
    <xf numFmtId="0" fontId="28" fillId="0" borderId="19" xfId="0" applyFont="1" applyBorder="1" applyAlignment="1">
      <alignment horizontal="center" vertical="center" wrapText="1"/>
    </xf>
    <xf numFmtId="0" fontId="28" fillId="11" borderId="19" xfId="0" applyFont="1" applyFill="1" applyBorder="1" applyAlignment="1">
      <alignment horizontal="center" vertical="center"/>
    </xf>
    <xf numFmtId="0" fontId="28" fillId="0" borderId="51" xfId="0" applyFont="1" applyBorder="1" applyAlignment="1">
      <alignment horizontal="center" vertical="center"/>
    </xf>
    <xf numFmtId="0" fontId="28" fillId="0" borderId="41" xfId="0" applyFont="1" applyBorder="1" applyAlignment="1">
      <alignment horizontal="center" vertical="center"/>
    </xf>
    <xf numFmtId="1" fontId="28" fillId="0" borderId="53" xfId="0" applyNumberFormat="1" applyFont="1" applyBorder="1" applyAlignment="1">
      <alignment horizontal="center" vertical="center"/>
    </xf>
    <xf numFmtId="165" fontId="28" fillId="0" borderId="41" xfId="0" applyNumberFormat="1" applyFont="1" applyBorder="1" applyAlignment="1">
      <alignment horizontal="center" vertical="center"/>
    </xf>
    <xf numFmtId="165" fontId="28" fillId="0" borderId="0" xfId="0" applyNumberFormat="1" applyFont="1" applyAlignment="1">
      <alignment horizontal="center" vertical="center"/>
    </xf>
    <xf numFmtId="0" fontId="32" fillId="7" borderId="68" xfId="0" applyFont="1" applyFill="1" applyBorder="1" applyAlignment="1">
      <alignment horizontal="center" vertical="center" wrapText="1"/>
    </xf>
    <xf numFmtId="17" fontId="32" fillId="0" borderId="66" xfId="0" applyNumberFormat="1" applyFont="1" applyBorder="1" applyAlignment="1">
      <alignment horizontal="center" vertical="center" wrapText="1"/>
    </xf>
    <xf numFmtId="17" fontId="10" fillId="0" borderId="50" xfId="0" applyNumberFormat="1" applyFont="1" applyBorder="1" applyAlignment="1">
      <alignment horizontal="center" vertical="center" wrapText="1"/>
    </xf>
    <xf numFmtId="0" fontId="28" fillId="0" borderId="20" xfId="0" applyFont="1" applyBorder="1" applyAlignment="1">
      <alignment horizontal="center" vertical="center" wrapText="1"/>
    </xf>
    <xf numFmtId="0" fontId="28" fillId="11" borderId="20" xfId="0" applyFont="1" applyFill="1" applyBorder="1" applyAlignment="1">
      <alignment horizontal="center" vertical="center"/>
    </xf>
    <xf numFmtId="0" fontId="0" fillId="7" borderId="69" xfId="0" applyFill="1" applyBorder="1"/>
    <xf numFmtId="0" fontId="28" fillId="0" borderId="44" xfId="0" applyFont="1" applyBorder="1" applyAlignment="1">
      <alignment horizontal="center" vertical="center"/>
    </xf>
    <xf numFmtId="0" fontId="28" fillId="0" borderId="20" xfId="0" applyFont="1" applyBorder="1" applyAlignment="1">
      <alignment horizontal="center" vertical="center"/>
    </xf>
    <xf numFmtId="0" fontId="28" fillId="11" borderId="20"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6" xfId="0" applyFont="1" applyBorder="1" applyAlignment="1">
      <alignment horizontal="center" vertical="center"/>
    </xf>
    <xf numFmtId="1" fontId="28" fillId="0" borderId="22" xfId="0" applyNumberFormat="1" applyFont="1" applyBorder="1" applyAlignment="1">
      <alignment horizontal="center" vertical="center"/>
    </xf>
    <xf numFmtId="165" fontId="28" fillId="0" borderId="6" xfId="0" applyNumberFormat="1" applyFont="1" applyBorder="1" applyAlignment="1">
      <alignment horizontal="center" vertical="center"/>
    </xf>
    <xf numFmtId="0" fontId="32" fillId="5" borderId="69" xfId="0" applyFont="1" applyFill="1" applyBorder="1" applyAlignment="1">
      <alignment horizontal="justify" vertical="center" wrapText="1"/>
    </xf>
    <xf numFmtId="0" fontId="32" fillId="5" borderId="19" xfId="0" applyFont="1" applyFill="1" applyBorder="1" applyAlignment="1">
      <alignment horizontal="center" vertical="center" wrapText="1"/>
    </xf>
    <xf numFmtId="0" fontId="32" fillId="5" borderId="51" xfId="0" applyFont="1" applyFill="1" applyBorder="1" applyAlignment="1">
      <alignment horizontal="center" vertical="center" wrapText="1"/>
    </xf>
    <xf numFmtId="0" fontId="0" fillId="7" borderId="35" xfId="0" applyFill="1" applyBorder="1"/>
    <xf numFmtId="0" fontId="0" fillId="7" borderId="20" xfId="0" applyFill="1" applyBorder="1"/>
    <xf numFmtId="0" fontId="0" fillId="7" borderId="24" xfId="0" applyFill="1" applyBorder="1"/>
    <xf numFmtId="0" fontId="0" fillId="7" borderId="44" xfId="0" applyFill="1" applyBorder="1"/>
    <xf numFmtId="0" fontId="33" fillId="0" borderId="0" xfId="0" applyFont="1" applyAlignment="1">
      <alignment horizontal="center" vertical="center"/>
    </xf>
    <xf numFmtId="0" fontId="32" fillId="13" borderId="74" xfId="0" applyFont="1" applyFill="1" applyBorder="1" applyAlignment="1">
      <alignment horizontal="justify" vertical="center" wrapText="1"/>
    </xf>
    <xf numFmtId="0" fontId="32" fillId="13" borderId="75" xfId="0" applyFont="1" applyFill="1" applyBorder="1" applyAlignment="1">
      <alignment horizontal="center" vertical="center" wrapText="1"/>
    </xf>
    <xf numFmtId="0" fontId="32" fillId="13" borderId="76" xfId="0" applyFont="1" applyFill="1" applyBorder="1" applyAlignment="1">
      <alignment horizontal="center" vertical="center" wrapText="1"/>
    </xf>
    <xf numFmtId="0" fontId="34" fillId="13" borderId="77" xfId="0" applyFont="1" applyFill="1" applyBorder="1" applyAlignment="1">
      <alignment horizontal="right" vertical="center" wrapText="1"/>
    </xf>
    <xf numFmtId="0" fontId="34" fillId="13" borderId="78" xfId="0" applyFont="1" applyFill="1" applyBorder="1" applyAlignment="1">
      <alignment horizontal="center" vertical="center" wrapText="1"/>
    </xf>
    <xf numFmtId="0" fontId="34" fillId="13" borderId="79" xfId="0" applyFont="1" applyFill="1" applyBorder="1" applyAlignment="1">
      <alignment horizontal="center" vertical="center" wrapText="1"/>
    </xf>
    <xf numFmtId="0" fontId="34" fillId="13" borderId="80" xfId="0" applyFont="1" applyFill="1" applyBorder="1" applyAlignment="1">
      <alignment horizontal="center" vertical="center" wrapText="1"/>
    </xf>
    <xf numFmtId="0" fontId="34" fillId="13" borderId="81" xfId="0" applyFont="1" applyFill="1" applyBorder="1" applyAlignment="1">
      <alignment horizontal="center" vertical="center" wrapText="1"/>
    </xf>
    <xf numFmtId="0" fontId="34" fillId="13" borderId="82" xfId="0" applyFont="1" applyFill="1" applyBorder="1" applyAlignment="1">
      <alignment horizontal="right" vertical="center" wrapText="1"/>
    </xf>
    <xf numFmtId="0" fontId="34" fillId="13" borderId="83" xfId="0" applyFont="1" applyFill="1" applyBorder="1" applyAlignment="1">
      <alignment horizontal="center" vertical="center" wrapText="1"/>
    </xf>
    <xf numFmtId="0" fontId="34" fillId="13" borderId="84" xfId="0" applyFont="1" applyFill="1" applyBorder="1" applyAlignment="1">
      <alignment horizontal="center" vertical="center" wrapText="1"/>
    </xf>
    <xf numFmtId="0" fontId="34" fillId="13" borderId="85" xfId="0" applyFont="1" applyFill="1" applyBorder="1" applyAlignment="1">
      <alignment horizontal="center" vertical="center" wrapText="1"/>
    </xf>
    <xf numFmtId="0" fontId="34" fillId="13" borderId="86" xfId="0" applyFont="1" applyFill="1" applyBorder="1" applyAlignment="1">
      <alignment horizontal="center" vertical="center" wrapText="1"/>
    </xf>
    <xf numFmtId="0" fontId="0" fillId="7" borderId="68" xfId="0" applyFill="1" applyBorder="1"/>
    <xf numFmtId="0" fontId="0" fillId="7" borderId="66" xfId="0" applyFill="1" applyBorder="1"/>
    <xf numFmtId="0" fontId="0" fillId="7" borderId="50" xfId="0" applyFill="1" applyBorder="1"/>
    <xf numFmtId="0" fontId="32" fillId="18" borderId="89" xfId="0" applyFont="1" applyFill="1" applyBorder="1" applyAlignment="1">
      <alignment horizontal="justify" vertical="center" wrapText="1"/>
    </xf>
    <xf numFmtId="0" fontId="32" fillId="18" borderId="90" xfId="0" applyFont="1" applyFill="1" applyBorder="1" applyAlignment="1">
      <alignment horizontal="center" vertical="center" wrapText="1"/>
    </xf>
    <xf numFmtId="0" fontId="32" fillId="18" borderId="91" xfId="0" applyFont="1" applyFill="1" applyBorder="1" applyAlignment="1">
      <alignment horizontal="center" vertical="center" wrapText="1"/>
    </xf>
    <xf numFmtId="0" fontId="32" fillId="18" borderId="92" xfId="0" applyFont="1" applyFill="1" applyBorder="1" applyAlignment="1">
      <alignment horizontal="center" vertical="center" wrapText="1"/>
    </xf>
    <xf numFmtId="0" fontId="32" fillId="19" borderId="93" xfId="0" applyFont="1" applyFill="1" applyBorder="1" applyAlignment="1">
      <alignment horizontal="justify" vertical="center" wrapText="1"/>
    </xf>
    <xf numFmtId="0" fontId="32" fillId="19" borderId="91" xfId="0" applyFont="1" applyFill="1" applyBorder="1" applyAlignment="1">
      <alignment horizontal="center" vertical="center" wrapText="1"/>
    </xf>
    <xf numFmtId="0" fontId="32" fillId="19" borderId="92" xfId="0" applyFont="1" applyFill="1" applyBorder="1" applyAlignment="1">
      <alignment horizontal="center" vertical="center" wrapText="1"/>
    </xf>
    <xf numFmtId="0" fontId="34" fillId="19" borderId="94" xfId="0" applyFont="1" applyFill="1" applyBorder="1" applyAlignment="1">
      <alignment horizontal="right" vertical="center" wrapText="1"/>
    </xf>
    <xf numFmtId="0" fontId="34" fillId="19" borderId="95" xfId="0" applyFont="1" applyFill="1" applyBorder="1" applyAlignment="1">
      <alignment horizontal="center" vertical="center" wrapText="1"/>
    </xf>
    <xf numFmtId="0" fontId="34" fillId="19" borderId="96" xfId="0" applyFont="1" applyFill="1" applyBorder="1" applyAlignment="1">
      <alignment horizontal="center" vertical="center" wrapText="1"/>
    </xf>
    <xf numFmtId="0" fontId="34" fillId="19" borderId="97" xfId="0" applyFont="1" applyFill="1" applyBorder="1" applyAlignment="1">
      <alignment horizontal="center" vertical="center" wrapText="1"/>
    </xf>
    <xf numFmtId="0" fontId="34" fillId="19" borderId="98" xfId="0" applyFont="1" applyFill="1" applyBorder="1" applyAlignment="1">
      <alignment horizontal="center" vertical="center" wrapText="1"/>
    </xf>
    <xf numFmtId="0" fontId="34" fillId="19" borderId="99" xfId="0" applyFont="1" applyFill="1" applyBorder="1" applyAlignment="1">
      <alignment horizontal="right" vertical="center" wrapText="1"/>
    </xf>
    <xf numFmtId="0" fontId="34" fillId="19" borderId="100" xfId="0" applyFont="1" applyFill="1" applyBorder="1" applyAlignment="1">
      <alignment horizontal="center" vertical="center" wrapText="1"/>
    </xf>
    <xf numFmtId="0" fontId="34" fillId="19" borderId="101" xfId="0" applyFont="1" applyFill="1" applyBorder="1" applyAlignment="1">
      <alignment horizontal="center" vertical="center" wrapText="1"/>
    </xf>
    <xf numFmtId="0" fontId="34" fillId="19" borderId="102" xfId="0" applyFont="1" applyFill="1" applyBorder="1" applyAlignment="1">
      <alignment horizontal="center" vertical="center" wrapText="1"/>
    </xf>
    <xf numFmtId="0" fontId="32" fillId="18" borderId="103" xfId="0" applyFont="1" applyFill="1" applyBorder="1" applyAlignment="1">
      <alignment horizontal="justify" vertical="center" wrapText="1"/>
    </xf>
    <xf numFmtId="0" fontId="35" fillId="18" borderId="104" xfId="0" applyFont="1" applyFill="1" applyBorder="1" applyAlignment="1">
      <alignment vertical="center" wrapText="1"/>
    </xf>
    <xf numFmtId="0" fontId="0" fillId="7" borderId="19" xfId="0" applyFill="1" applyBorder="1"/>
    <xf numFmtId="0" fontId="0" fillId="7" borderId="51" xfId="0" applyFill="1" applyBorder="1"/>
    <xf numFmtId="0" fontId="32" fillId="21" borderId="109" xfId="0" applyFont="1" applyFill="1" applyBorder="1" applyAlignment="1">
      <alignment horizontal="justify" vertical="center" wrapText="1"/>
    </xf>
    <xf numFmtId="0" fontId="32" fillId="21" borderId="110" xfId="0" applyFont="1" applyFill="1" applyBorder="1" applyAlignment="1">
      <alignment horizontal="center" vertical="center" wrapText="1"/>
    </xf>
    <xf numFmtId="0" fontId="32" fillId="21" borderId="111" xfId="0" applyFont="1" applyFill="1" applyBorder="1" applyAlignment="1">
      <alignment horizontal="center" vertical="center" wrapText="1"/>
    </xf>
    <xf numFmtId="0" fontId="32" fillId="21" borderId="112" xfId="0" applyFont="1" applyFill="1" applyBorder="1" applyAlignment="1">
      <alignment horizontal="center" vertical="center" wrapText="1"/>
    </xf>
    <xf numFmtId="0" fontId="32" fillId="22" borderId="113" xfId="0" applyFont="1" applyFill="1" applyBorder="1" applyAlignment="1">
      <alignment horizontal="justify" vertical="center" wrapText="1"/>
    </xf>
    <xf numFmtId="0" fontId="32" fillId="22" borderId="112" xfId="0" applyFont="1" applyFill="1" applyBorder="1" applyAlignment="1">
      <alignment horizontal="center" vertical="center" wrapText="1"/>
    </xf>
    <xf numFmtId="0" fontId="32" fillId="22" borderId="114" xfId="0" applyFont="1" applyFill="1" applyBorder="1" applyAlignment="1">
      <alignment horizontal="center" vertical="center" wrapText="1"/>
    </xf>
    <xf numFmtId="0" fontId="34" fillId="22" borderId="115" xfId="0" applyFont="1" applyFill="1" applyBorder="1" applyAlignment="1">
      <alignment horizontal="right" vertical="center" wrapText="1"/>
    </xf>
    <xf numFmtId="0" fontId="34" fillId="22" borderId="116" xfId="0" applyFont="1" applyFill="1" applyBorder="1" applyAlignment="1">
      <alignment horizontal="center" vertical="center" wrapText="1"/>
    </xf>
    <xf numFmtId="0" fontId="34" fillId="22" borderId="117" xfId="0" applyFont="1" applyFill="1" applyBorder="1" applyAlignment="1">
      <alignment horizontal="center" vertical="center" wrapText="1"/>
    </xf>
    <xf numFmtId="0" fontId="34" fillId="22" borderId="118" xfId="0" applyFont="1" applyFill="1" applyBorder="1" applyAlignment="1">
      <alignment horizontal="center" vertical="center" wrapText="1"/>
    </xf>
    <xf numFmtId="0" fontId="34" fillId="22" borderId="119" xfId="0" applyFont="1" applyFill="1" applyBorder="1" applyAlignment="1">
      <alignment horizontal="center" vertical="center" wrapText="1"/>
    </xf>
    <xf numFmtId="0" fontId="34" fillId="22" borderId="120" xfId="0" applyFont="1" applyFill="1" applyBorder="1" applyAlignment="1">
      <alignment horizontal="right" vertical="center" wrapText="1"/>
    </xf>
    <xf numFmtId="0" fontId="34" fillId="22" borderId="121" xfId="0" applyFont="1" applyFill="1" applyBorder="1" applyAlignment="1">
      <alignment horizontal="center" vertical="center" wrapText="1"/>
    </xf>
    <xf numFmtId="0" fontId="34" fillId="22" borderId="122" xfId="0" applyFont="1" applyFill="1" applyBorder="1" applyAlignment="1">
      <alignment horizontal="center" vertical="center" wrapText="1"/>
    </xf>
    <xf numFmtId="0" fontId="34" fillId="22" borderId="123" xfId="0" applyFont="1" applyFill="1" applyBorder="1" applyAlignment="1">
      <alignment horizontal="center" vertical="center" wrapText="1"/>
    </xf>
    <xf numFmtId="0" fontId="34" fillId="22" borderId="124" xfId="0" applyFont="1" applyFill="1" applyBorder="1" applyAlignment="1">
      <alignment horizontal="center" vertical="center" wrapText="1"/>
    </xf>
    <xf numFmtId="17" fontId="10" fillId="0" borderId="0" xfId="0" applyNumberFormat="1" applyFont="1" applyAlignment="1">
      <alignment horizontal="center"/>
    </xf>
    <xf numFmtId="1" fontId="28" fillId="0" borderId="25" xfId="0" applyNumberFormat="1" applyFont="1" applyBorder="1" applyAlignment="1">
      <alignment horizontal="center" vertical="center"/>
    </xf>
    <xf numFmtId="165" fontId="28" fillId="0" borderId="28" xfId="0" applyNumberFormat="1" applyFont="1" applyBorder="1" applyAlignment="1">
      <alignment horizontal="center" vertical="center"/>
    </xf>
    <xf numFmtId="0" fontId="28" fillId="0" borderId="26" xfId="0" applyFont="1" applyBorder="1" applyAlignment="1">
      <alignment horizontal="center" vertical="center"/>
    </xf>
    <xf numFmtId="0" fontId="28" fillId="0" borderId="38" xfId="0" applyFont="1" applyBorder="1" applyAlignment="1">
      <alignment horizontal="center" vertical="center"/>
    </xf>
    <xf numFmtId="0" fontId="28" fillId="0" borderId="26" xfId="0" applyFont="1" applyBorder="1" applyAlignment="1">
      <alignment horizontal="center" vertical="center" wrapText="1"/>
    </xf>
    <xf numFmtId="0" fontId="28" fillId="11" borderId="26" xfId="0" applyFont="1" applyFill="1" applyBorder="1" applyAlignment="1">
      <alignment horizontal="center" vertical="center" wrapText="1"/>
    </xf>
    <xf numFmtId="0" fontId="28" fillId="0" borderId="27" xfId="0" applyFont="1" applyBorder="1" applyAlignment="1">
      <alignment horizontal="center" vertical="center" wrapText="1"/>
    </xf>
    <xf numFmtId="0" fontId="28" fillId="0" borderId="8" xfId="0" applyFont="1" applyBorder="1" applyAlignment="1">
      <alignment horizontal="center" vertical="center"/>
    </xf>
    <xf numFmtId="1" fontId="28" fillId="0" borderId="58" xfId="0" applyNumberFormat="1" applyFont="1" applyBorder="1" applyAlignment="1">
      <alignment horizontal="center" vertical="center"/>
    </xf>
    <xf numFmtId="165" fontId="28" fillId="0" borderId="8" xfId="0" applyNumberFormat="1" applyFont="1" applyBorder="1" applyAlignment="1">
      <alignment horizontal="center" vertical="center"/>
    </xf>
    <xf numFmtId="165" fontId="30" fillId="0" borderId="0" xfId="0" applyNumberFormat="1" applyFont="1" applyAlignment="1">
      <alignment horizontal="center" vertical="center"/>
    </xf>
    <xf numFmtId="0" fontId="18" fillId="0" borderId="0" xfId="0" applyFont="1" applyAlignment="1">
      <alignment horizontal="left"/>
    </xf>
    <xf numFmtId="0" fontId="30" fillId="5" borderId="10" xfId="0" applyFont="1" applyFill="1" applyBorder="1" applyAlignment="1">
      <alignment horizontal="right" vertical="center" wrapText="1"/>
    </xf>
    <xf numFmtId="0" fontId="30" fillId="5" borderId="10" xfId="0" applyFont="1" applyFill="1" applyBorder="1" applyAlignment="1">
      <alignment horizontal="center" vertical="center"/>
    </xf>
    <xf numFmtId="0" fontId="30" fillId="5" borderId="3" xfId="0" applyFont="1" applyFill="1" applyBorder="1" applyAlignment="1">
      <alignment horizontal="center" vertical="center"/>
    </xf>
    <xf numFmtId="1" fontId="30" fillId="5" borderId="58" xfId="0" applyNumberFormat="1" applyFont="1" applyFill="1" applyBorder="1" applyAlignment="1">
      <alignment horizontal="center" vertical="center"/>
    </xf>
    <xf numFmtId="165" fontId="30" fillId="5" borderId="3" xfId="0" applyNumberFormat="1" applyFont="1" applyFill="1" applyBorder="1" applyAlignment="1">
      <alignment horizontal="center" vertical="center"/>
    </xf>
    <xf numFmtId="0" fontId="19" fillId="0" borderId="0" xfId="0" applyFont="1" applyAlignment="1">
      <alignment horizontal="center"/>
    </xf>
    <xf numFmtId="1" fontId="0" fillId="0" borderId="0" xfId="0" applyNumberFormat="1" applyAlignment="1">
      <alignment horizontal="left" vertical="center"/>
    </xf>
    <xf numFmtId="0" fontId="10" fillId="23" borderId="125" xfId="0" applyFont="1" applyFill="1" applyBorder="1" applyAlignment="1">
      <alignment wrapText="1"/>
    </xf>
    <xf numFmtId="0" fontId="10" fillId="23" borderId="125" xfId="0" applyFont="1" applyFill="1" applyBorder="1"/>
    <xf numFmtId="0" fontId="7" fillId="9" borderId="1" xfId="1" applyFill="1" applyAlignment="1">
      <alignment horizontal="left" wrapText="1"/>
    </xf>
    <xf numFmtId="0" fontId="7" fillId="9" borderId="1" xfId="1" applyFill="1"/>
    <xf numFmtId="0" fontId="7" fillId="0" borderId="1" xfId="1" applyAlignment="1">
      <alignment horizontal="left" wrapText="1"/>
    </xf>
    <xf numFmtId="0" fontId="7" fillId="8" borderId="1" xfId="1" applyFill="1" applyAlignment="1">
      <alignment horizontal="left" wrapText="1"/>
    </xf>
    <xf numFmtId="0" fontId="10" fillId="23" borderId="126" xfId="0" applyFont="1" applyFill="1" applyBorder="1" applyAlignment="1">
      <alignment horizontal="left" wrapText="1"/>
    </xf>
    <xf numFmtId="0" fontId="10" fillId="23" borderId="126" xfId="0" applyFont="1" applyFill="1" applyBorder="1"/>
    <xf numFmtId="0" fontId="9" fillId="0" borderId="128" xfId="0" applyFont="1" applyBorder="1" applyAlignment="1">
      <alignment horizontal="center" vertical="center"/>
    </xf>
    <xf numFmtId="2" fontId="8" fillId="5" borderId="127" xfId="0" applyNumberFormat="1" applyFont="1" applyFill="1" applyBorder="1" applyAlignment="1">
      <alignment horizontal="center" vertical="center"/>
    </xf>
    <xf numFmtId="1" fontId="21" fillId="0" borderId="0" xfId="0" applyNumberFormat="1" applyFont="1"/>
    <xf numFmtId="0" fontId="23" fillId="0" borderId="0" xfId="0" applyFont="1" applyAlignment="1">
      <alignment horizontal="center" vertical="center"/>
    </xf>
    <xf numFmtId="0" fontId="37" fillId="0" borderId="0" xfId="0" applyFont="1"/>
    <xf numFmtId="0" fontId="37" fillId="0" borderId="0" xfId="0" applyFont="1" applyAlignment="1">
      <alignment horizontal="center" vertical="center"/>
    </xf>
    <xf numFmtId="1" fontId="37" fillId="0" borderId="0" xfId="0" applyNumberFormat="1" applyFont="1"/>
    <xf numFmtId="0" fontId="37" fillId="0" borderId="0" xfId="0" applyFont="1" applyAlignment="1">
      <alignment horizontal="left"/>
    </xf>
    <xf numFmtId="0" fontId="37" fillId="0" borderId="0" xfId="0" applyFont="1" applyAlignment="1">
      <alignment horizontal="center"/>
    </xf>
    <xf numFmtId="1" fontId="37" fillId="0" borderId="0" xfId="0" applyNumberFormat="1" applyFont="1" applyAlignment="1">
      <alignment horizontal="center"/>
    </xf>
    <xf numFmtId="2" fontId="37" fillId="0" borderId="0" xfId="0" applyNumberFormat="1" applyFont="1" applyAlignment="1">
      <alignment horizontal="center"/>
    </xf>
    <xf numFmtId="0" fontId="40" fillId="0" borderId="0" xfId="0" applyFont="1"/>
    <xf numFmtId="0" fontId="40" fillId="0" borderId="0" xfId="0" applyFont="1" applyAlignment="1">
      <alignment horizontal="center" vertical="center"/>
    </xf>
    <xf numFmtId="2" fontId="40" fillId="0" borderId="0" xfId="0" applyNumberFormat="1" applyFont="1"/>
    <xf numFmtId="0" fontId="42" fillId="0" borderId="0" xfId="0" applyFont="1" applyAlignment="1">
      <alignment wrapText="1"/>
    </xf>
    <xf numFmtId="3" fontId="40" fillId="0" borderId="0" xfId="0" applyNumberFormat="1" applyFont="1"/>
    <xf numFmtId="0" fontId="40" fillId="0" borderId="0" xfId="0" applyFont="1" applyAlignment="1">
      <alignment horizontal="left"/>
    </xf>
    <xf numFmtId="0" fontId="40" fillId="0" borderId="0" xfId="0" applyFont="1" applyAlignment="1">
      <alignment horizontal="center"/>
    </xf>
    <xf numFmtId="1" fontId="40" fillId="0" borderId="0" xfId="0" applyNumberFormat="1" applyFont="1" applyAlignment="1">
      <alignment horizontal="center"/>
    </xf>
    <xf numFmtId="0" fontId="42" fillId="0" borderId="0" xfId="0" applyFont="1"/>
    <xf numFmtId="0" fontId="41" fillId="0" borderId="0" xfId="0" applyFont="1"/>
    <xf numFmtId="1" fontId="41" fillId="0" borderId="0" xfId="0" applyNumberFormat="1" applyFont="1"/>
    <xf numFmtId="2" fontId="41" fillId="0" borderId="0" xfId="0" applyNumberFormat="1" applyFont="1"/>
    <xf numFmtId="0" fontId="41" fillId="0" borderId="0" xfId="0" applyFont="1" applyAlignment="1">
      <alignment horizontal="center" vertical="center"/>
    </xf>
    <xf numFmtId="0" fontId="42" fillId="0" borderId="0" xfId="0" applyFont="1" applyAlignment="1">
      <alignment horizontal="center" vertical="center" wrapText="1"/>
    </xf>
    <xf numFmtId="1" fontId="40" fillId="0" borderId="0" xfId="0" applyNumberFormat="1" applyFont="1"/>
    <xf numFmtId="0" fontId="42" fillId="0" borderId="0" xfId="0" applyFont="1" applyAlignment="1">
      <alignment horizontal="center" vertical="center"/>
    </xf>
    <xf numFmtId="0" fontId="46" fillId="0" borderId="0" xfId="0" applyFont="1"/>
    <xf numFmtId="17" fontId="40" fillId="0" borderId="0" xfId="0" applyNumberFormat="1" applyFont="1"/>
    <xf numFmtId="2" fontId="40" fillId="0" borderId="0" xfId="0" applyNumberFormat="1" applyFont="1" applyAlignment="1">
      <alignment horizontal="center"/>
    </xf>
    <xf numFmtId="0" fontId="42" fillId="0" borderId="0" xfId="0" applyFont="1" applyAlignment="1">
      <alignment horizontal="center" wrapText="1"/>
    </xf>
    <xf numFmtId="1" fontId="9" fillId="0" borderId="21" xfId="0" applyNumberFormat="1" applyFont="1" applyBorder="1" applyAlignment="1">
      <alignment horizontal="center" vertical="center"/>
    </xf>
    <xf numFmtId="1" fontId="9" fillId="0" borderId="24" xfId="0" applyNumberFormat="1" applyFont="1" applyBorder="1" applyAlignment="1">
      <alignment horizontal="center" vertical="center"/>
    </xf>
    <xf numFmtId="0" fontId="48" fillId="0" borderId="0" xfId="0" applyFont="1" applyAlignment="1">
      <alignment horizontal="center"/>
    </xf>
    <xf numFmtId="0" fontId="8" fillId="0" borderId="134" xfId="0" applyFont="1" applyBorder="1" applyAlignment="1">
      <alignment vertical="center"/>
    </xf>
    <xf numFmtId="0" fontId="8" fillId="0" borderId="0" xfId="0" applyFont="1" applyAlignment="1">
      <alignment vertical="center"/>
    </xf>
    <xf numFmtId="0" fontId="8" fillId="25" borderId="135" xfId="0" applyFont="1" applyFill="1" applyBorder="1" applyAlignment="1">
      <alignment horizontal="center"/>
    </xf>
    <xf numFmtId="0" fontId="49" fillId="26" borderId="129" xfId="0" applyFont="1" applyFill="1" applyBorder="1" applyAlignment="1">
      <alignment horizontal="center"/>
    </xf>
    <xf numFmtId="0" fontId="49" fillId="26" borderId="136" xfId="0" applyFont="1" applyFill="1" applyBorder="1" applyAlignment="1">
      <alignment horizontal="center"/>
    </xf>
    <xf numFmtId="0" fontId="49" fillId="26" borderId="130" xfId="0" applyFont="1" applyFill="1" applyBorder="1" applyAlignment="1">
      <alignment horizontal="center"/>
    </xf>
    <xf numFmtId="0" fontId="0" fillId="0" borderId="137" xfId="0" applyBorder="1" applyAlignment="1">
      <alignment horizontal="center"/>
    </xf>
    <xf numFmtId="0" fontId="0" fillId="0" borderId="128" xfId="0" applyBorder="1" applyAlignment="1">
      <alignment horizontal="center"/>
    </xf>
    <xf numFmtId="0" fontId="0" fillId="0" borderId="138" xfId="0" applyBorder="1" applyAlignment="1">
      <alignment horizontal="center"/>
    </xf>
    <xf numFmtId="0" fontId="8" fillId="25" borderId="137" xfId="0" applyFont="1" applyFill="1" applyBorder="1" applyAlignment="1">
      <alignment horizontal="center"/>
    </xf>
    <xf numFmtId="0" fontId="49" fillId="26" borderId="137" xfId="0" applyFont="1" applyFill="1" applyBorder="1" applyAlignment="1">
      <alignment horizontal="center"/>
    </xf>
    <xf numFmtId="0" fontId="41" fillId="0" borderId="0" xfId="0" applyFont="1" applyAlignment="1">
      <alignment horizontal="center"/>
    </xf>
    <xf numFmtId="0" fontId="43" fillId="0" borderId="0" xfId="0" applyFont="1" applyAlignment="1">
      <alignment horizontal="center" wrapText="1"/>
    </xf>
    <xf numFmtId="17" fontId="43" fillId="0" borderId="0" xfId="0" applyNumberFormat="1" applyFont="1"/>
    <xf numFmtId="17" fontId="43" fillId="0" borderId="0" xfId="0" applyNumberFormat="1" applyFont="1" applyAlignment="1">
      <alignment horizontal="center" vertical="center"/>
    </xf>
    <xf numFmtId="17" fontId="43" fillId="0" borderId="0" xfId="0" applyNumberFormat="1" applyFont="1" applyAlignment="1">
      <alignment horizontal="center" vertical="center" wrapText="1"/>
    </xf>
    <xf numFmtId="1" fontId="43" fillId="0" borderId="0" xfId="0" applyNumberFormat="1"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center" vertical="center" wrapText="1"/>
    </xf>
    <xf numFmtId="167" fontId="43" fillId="0" borderId="0" xfId="0" applyNumberFormat="1" applyFont="1" applyAlignment="1">
      <alignment horizontal="center" vertical="center"/>
    </xf>
    <xf numFmtId="0" fontId="43" fillId="0" borderId="0" xfId="0" applyFont="1"/>
    <xf numFmtId="0" fontId="43" fillId="0" borderId="0" xfId="0" applyFont="1" applyAlignment="1">
      <alignment horizontal="center"/>
    </xf>
    <xf numFmtId="1" fontId="43" fillId="0" borderId="0" xfId="0" applyNumberFormat="1" applyFont="1" applyAlignment="1">
      <alignment horizontal="center"/>
    </xf>
    <xf numFmtId="0" fontId="43" fillId="0" borderId="0" xfId="0" applyFont="1" applyAlignment="1">
      <alignment horizontal="center" vertical="center"/>
    </xf>
    <xf numFmtId="0" fontId="45" fillId="0" borderId="0" xfId="0" applyFont="1" applyAlignment="1">
      <alignment horizontal="center" vertical="center"/>
    </xf>
    <xf numFmtId="0" fontId="43" fillId="0" borderId="0" xfId="0" applyFont="1" applyAlignment="1">
      <alignment horizontal="center" vertical="center" wrapText="1"/>
    </xf>
    <xf numFmtId="0" fontId="30" fillId="5" borderId="40" xfId="0" applyFont="1" applyFill="1" applyBorder="1" applyAlignment="1">
      <alignment horizontal="center" vertical="center"/>
    </xf>
    <xf numFmtId="0" fontId="28" fillId="0" borderId="66" xfId="0" applyFont="1" applyBorder="1" applyAlignment="1">
      <alignment horizontal="center" vertical="center"/>
    </xf>
    <xf numFmtId="0" fontId="30" fillId="5" borderId="127" xfId="0" applyFont="1" applyFill="1" applyBorder="1" applyAlignment="1">
      <alignment horizontal="center" vertical="center"/>
    </xf>
    <xf numFmtId="0" fontId="39" fillId="0" borderId="0" xfId="0" applyFont="1"/>
    <xf numFmtId="0" fontId="39" fillId="0" borderId="0" xfId="0" applyFont="1" applyAlignment="1">
      <alignment horizontal="center"/>
    </xf>
    <xf numFmtId="0" fontId="39" fillId="0" borderId="0" xfId="0" applyFont="1" applyAlignment="1">
      <alignment horizontal="center" vertical="center"/>
    </xf>
    <xf numFmtId="0" fontId="51" fillId="0" borderId="0" xfId="0" applyFont="1" applyAlignment="1">
      <alignment horizontal="center" vertical="center"/>
    </xf>
    <xf numFmtId="1" fontId="39" fillId="0" borderId="0" xfId="0" applyNumberFormat="1" applyFont="1" applyAlignment="1">
      <alignment horizontal="center" vertical="center"/>
    </xf>
    <xf numFmtId="165" fontId="39" fillId="0" borderId="0" xfId="0" applyNumberFormat="1" applyFont="1" applyAlignment="1">
      <alignment horizontal="center" vertical="center"/>
    </xf>
    <xf numFmtId="165" fontId="52" fillId="0" borderId="0" xfId="0" applyNumberFormat="1" applyFont="1" applyAlignment="1">
      <alignment horizontal="center" vertical="center"/>
    </xf>
    <xf numFmtId="3" fontId="53" fillId="0" borderId="0" xfId="0" applyNumberFormat="1" applyFont="1" applyAlignment="1">
      <alignment horizontal="center" vertical="center"/>
    </xf>
    <xf numFmtId="165" fontId="41" fillId="0" borderId="0" xfId="0" applyNumberFormat="1" applyFont="1"/>
    <xf numFmtId="3" fontId="41" fillId="0" borderId="0" xfId="0" applyNumberFormat="1" applyFont="1"/>
    <xf numFmtId="0" fontId="28" fillId="0" borderId="48" xfId="0" applyFont="1" applyBorder="1" applyAlignment="1">
      <alignment horizontal="center" vertical="center"/>
    </xf>
    <xf numFmtId="17" fontId="8" fillId="5" borderId="146" xfId="0" applyNumberFormat="1" applyFont="1" applyFill="1" applyBorder="1" applyAlignment="1">
      <alignment horizontal="center" vertical="center"/>
    </xf>
    <xf numFmtId="17" fontId="8" fillId="5" borderId="147" xfId="0" applyNumberFormat="1" applyFont="1" applyFill="1" applyBorder="1" applyAlignment="1">
      <alignment horizontal="center" vertical="center"/>
    </xf>
    <xf numFmtId="17" fontId="8" fillId="5" borderId="148" xfId="0" applyNumberFormat="1" applyFont="1" applyFill="1" applyBorder="1" applyAlignment="1">
      <alignment horizontal="center" vertical="center"/>
    </xf>
    <xf numFmtId="1" fontId="22" fillId="5" borderId="149" xfId="0" applyNumberFormat="1" applyFont="1" applyFill="1" applyBorder="1" applyAlignment="1">
      <alignment horizontal="center" vertical="center" wrapText="1"/>
    </xf>
    <xf numFmtId="0" fontId="8" fillId="5" borderId="152" xfId="0" applyFont="1" applyFill="1" applyBorder="1" applyAlignment="1">
      <alignment horizontal="center" vertical="center"/>
    </xf>
    <xf numFmtId="1" fontId="39" fillId="0" borderId="0" xfId="0" applyNumberFormat="1" applyFont="1"/>
    <xf numFmtId="0" fontId="28" fillId="0" borderId="46" xfId="0" applyFont="1" applyBorder="1" applyAlignment="1">
      <alignment horizontal="center" vertical="center"/>
    </xf>
    <xf numFmtId="0" fontId="44" fillId="0" borderId="0" xfId="10" applyFont="1" applyBorder="1" applyAlignment="1" applyProtection="1">
      <alignment horizontal="center" wrapText="1"/>
    </xf>
    <xf numFmtId="1" fontId="44" fillId="0" borderId="0" xfId="0" applyNumberFormat="1" applyFont="1" applyAlignment="1">
      <alignment horizontal="center" vertical="center"/>
    </xf>
    <xf numFmtId="0" fontId="32" fillId="15" borderId="156" xfId="0" applyFont="1" applyFill="1" applyBorder="1" applyAlignment="1">
      <alignment horizontal="left" vertical="center"/>
    </xf>
    <xf numFmtId="0" fontId="32" fillId="15" borderId="157" xfId="0" applyFont="1" applyFill="1" applyBorder="1" applyAlignment="1">
      <alignment horizontal="center" vertical="center"/>
    </xf>
    <xf numFmtId="0" fontId="32" fillId="15" borderId="158" xfId="0" applyFont="1" applyFill="1" applyBorder="1" applyAlignment="1">
      <alignment horizontal="center" vertical="center"/>
    </xf>
    <xf numFmtId="0" fontId="32" fillId="15" borderId="158" xfId="0" applyFont="1" applyFill="1" applyBorder="1" applyAlignment="1">
      <alignment horizontal="center" vertical="center" wrapText="1"/>
    </xf>
    <xf numFmtId="0" fontId="32" fillId="15" borderId="155" xfId="0" applyFont="1" applyFill="1" applyBorder="1" applyAlignment="1">
      <alignment horizontal="center" vertical="center" wrapText="1"/>
    </xf>
    <xf numFmtId="0" fontId="32" fillId="16" borderId="159" xfId="0" applyFont="1" applyFill="1" applyBorder="1" applyAlignment="1">
      <alignment horizontal="justify" vertical="center" wrapText="1"/>
    </xf>
    <xf numFmtId="0" fontId="32" fillId="16" borderId="160" xfId="0" applyFont="1" applyFill="1" applyBorder="1" applyAlignment="1">
      <alignment horizontal="center" vertical="center" wrapText="1"/>
    </xf>
    <xf numFmtId="0" fontId="34" fillId="16" borderId="163" xfId="0" applyFont="1" applyFill="1" applyBorder="1" applyAlignment="1">
      <alignment horizontal="right" vertical="center" wrapText="1"/>
    </xf>
    <xf numFmtId="0" fontId="34" fillId="16" borderId="164" xfId="0" applyFont="1" applyFill="1" applyBorder="1" applyAlignment="1">
      <alignment horizontal="center" vertical="center" wrapText="1"/>
    </xf>
    <xf numFmtId="0" fontId="34" fillId="16" borderId="165" xfId="0" applyFont="1" applyFill="1" applyBorder="1" applyAlignment="1">
      <alignment horizontal="center" vertical="center" wrapText="1"/>
    </xf>
    <xf numFmtId="0" fontId="34" fillId="16" borderId="166" xfId="0" applyFont="1" applyFill="1" applyBorder="1" applyAlignment="1">
      <alignment horizontal="center" vertical="center" wrapText="1"/>
    </xf>
    <xf numFmtId="0" fontId="34" fillId="16" borderId="167" xfId="0" applyFont="1" applyFill="1" applyBorder="1" applyAlignment="1">
      <alignment horizontal="center" vertical="center" wrapText="1"/>
    </xf>
    <xf numFmtId="0" fontId="34" fillId="16" borderId="168" xfId="0" applyFont="1" applyFill="1" applyBorder="1" applyAlignment="1">
      <alignment horizontal="center" vertical="center" wrapText="1"/>
    </xf>
    <xf numFmtId="0" fontId="34" fillId="24" borderId="169" xfId="0" applyFont="1" applyFill="1" applyBorder="1" applyAlignment="1">
      <alignment horizontal="center" vertical="center" wrapText="1"/>
    </xf>
    <xf numFmtId="0" fontId="34" fillId="16" borderId="170" xfId="0" applyFont="1" applyFill="1" applyBorder="1" applyAlignment="1">
      <alignment horizontal="center" vertical="center" wrapText="1"/>
    </xf>
    <xf numFmtId="0" fontId="34" fillId="16" borderId="173" xfId="0" applyFont="1" applyFill="1" applyBorder="1" applyAlignment="1">
      <alignment horizontal="right" vertical="center" wrapText="1"/>
    </xf>
    <xf numFmtId="0" fontId="34" fillId="16" borderId="174" xfId="0" applyFont="1" applyFill="1" applyBorder="1" applyAlignment="1">
      <alignment horizontal="center" vertical="center" wrapText="1"/>
    </xf>
    <xf numFmtId="0" fontId="34" fillId="16" borderId="175" xfId="0" applyFont="1" applyFill="1" applyBorder="1" applyAlignment="1">
      <alignment horizontal="center" vertical="center" wrapText="1"/>
    </xf>
    <xf numFmtId="0" fontId="34" fillId="16" borderId="176" xfId="0" applyFont="1" applyFill="1" applyBorder="1" applyAlignment="1">
      <alignment horizontal="center" vertical="center" wrapText="1"/>
    </xf>
    <xf numFmtId="0" fontId="34" fillId="16" borderId="177" xfId="0" applyFont="1" applyFill="1" applyBorder="1" applyAlignment="1">
      <alignment horizontal="center" vertical="center" wrapText="1"/>
    </xf>
    <xf numFmtId="0" fontId="34" fillId="24" borderId="178" xfId="0" applyFont="1" applyFill="1" applyBorder="1" applyAlignment="1">
      <alignment horizontal="center" vertical="center" wrapText="1"/>
    </xf>
    <xf numFmtId="0" fontId="34" fillId="16" borderId="179"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26" fillId="4" borderId="127" xfId="0" applyFont="1" applyFill="1" applyBorder="1" applyAlignment="1">
      <alignment horizontal="center"/>
    </xf>
    <xf numFmtId="0" fontId="10" fillId="6" borderId="127" xfId="0" applyFont="1" applyFill="1" applyBorder="1" applyAlignment="1">
      <alignment horizontal="right"/>
    </xf>
    <xf numFmtId="0" fontId="6" fillId="27" borderId="139" xfId="0" applyFont="1" applyFill="1" applyBorder="1" applyAlignment="1">
      <alignment vertical="center"/>
    </xf>
    <xf numFmtId="0" fontId="6" fillId="0" borderId="187" xfId="0" applyFont="1" applyBorder="1"/>
    <xf numFmtId="0" fontId="12" fillId="27" borderId="188" xfId="0" applyFont="1" applyFill="1" applyBorder="1" applyAlignment="1">
      <alignment vertical="center"/>
    </xf>
    <xf numFmtId="17" fontId="8" fillId="6" borderId="189" xfId="0" applyNumberFormat="1" applyFont="1" applyFill="1" applyBorder="1" applyAlignment="1">
      <alignment horizontal="center" vertical="center"/>
    </xf>
    <xf numFmtId="43" fontId="0" fillId="0" borderId="0" xfId="13" applyFont="1" applyFill="1"/>
    <xf numFmtId="2" fontId="51" fillId="0" borderId="154" xfId="13" applyNumberFormat="1" applyFont="1" applyFill="1" applyBorder="1" applyAlignment="1">
      <alignment horizontal="center" vertical="center"/>
    </xf>
    <xf numFmtId="17" fontId="8" fillId="5" borderId="127" xfId="0" applyNumberFormat="1" applyFont="1" applyFill="1" applyBorder="1" applyAlignment="1">
      <alignment horizontal="center" vertical="center"/>
    </xf>
    <xf numFmtId="0" fontId="8" fillId="4" borderId="145" xfId="0" applyFont="1" applyFill="1" applyBorder="1" applyAlignment="1">
      <alignment horizontal="center"/>
    </xf>
    <xf numFmtId="0" fontId="8" fillId="4" borderId="146" xfId="0" applyFont="1" applyFill="1" applyBorder="1" applyAlignment="1">
      <alignment horizontal="center"/>
    </xf>
    <xf numFmtId="0" fontId="8" fillId="4" borderId="190" xfId="0" applyFont="1" applyFill="1" applyBorder="1" applyAlignment="1">
      <alignment horizontal="center"/>
    </xf>
    <xf numFmtId="0" fontId="8" fillId="4" borderId="197" xfId="0" applyFont="1" applyFill="1" applyBorder="1" applyAlignment="1">
      <alignment horizontal="center"/>
    </xf>
    <xf numFmtId="0" fontId="8" fillId="4" borderId="201" xfId="0" applyFont="1" applyFill="1" applyBorder="1" applyAlignment="1">
      <alignment horizontal="center"/>
    </xf>
    <xf numFmtId="0" fontId="8" fillId="4" borderId="202" xfId="0" applyFont="1" applyFill="1" applyBorder="1" applyAlignment="1">
      <alignment horizontal="center"/>
    </xf>
    <xf numFmtId="0" fontId="8" fillId="4" borderId="203" xfId="0" applyFont="1" applyFill="1" applyBorder="1" applyAlignment="1">
      <alignment horizontal="center"/>
    </xf>
    <xf numFmtId="0" fontId="8" fillId="4" borderId="204" xfId="0" applyFont="1" applyFill="1" applyBorder="1" applyAlignment="1">
      <alignment horizontal="center"/>
    </xf>
    <xf numFmtId="0" fontId="8" fillId="4" borderId="205" xfId="0" applyFont="1" applyFill="1" applyBorder="1" applyAlignment="1">
      <alignment horizontal="center"/>
    </xf>
    <xf numFmtId="0" fontId="8" fillId="4" borderId="184" xfId="0" applyFont="1" applyFill="1" applyBorder="1" applyAlignment="1">
      <alignment horizontal="center"/>
    </xf>
    <xf numFmtId="0" fontId="8" fillId="4" borderId="134" xfId="0" applyFont="1" applyFill="1" applyBorder="1" applyAlignment="1">
      <alignment horizontal="center"/>
    </xf>
    <xf numFmtId="1" fontId="55" fillId="5" borderId="31" xfId="0" applyNumberFormat="1" applyFont="1" applyFill="1" applyBorder="1" applyAlignment="1">
      <alignment horizontal="center" vertical="center" wrapText="1"/>
    </xf>
    <xf numFmtId="17" fontId="54" fillId="5" borderId="127" xfId="0" applyNumberFormat="1" applyFont="1" applyFill="1" applyBorder="1" applyAlignment="1">
      <alignment horizontal="center" vertical="center"/>
    </xf>
    <xf numFmtId="0" fontId="8" fillId="4" borderId="149" xfId="0" applyFont="1" applyFill="1" applyBorder="1" applyAlignment="1">
      <alignment horizontal="center"/>
    </xf>
    <xf numFmtId="17" fontId="57" fillId="0" borderId="127" xfId="0" applyNumberFormat="1" applyFont="1" applyBorder="1" applyAlignment="1">
      <alignment horizontal="center"/>
    </xf>
    <xf numFmtId="0" fontId="58" fillId="0" borderId="127" xfId="0" applyFont="1" applyBorder="1" applyAlignment="1">
      <alignment horizontal="center"/>
    </xf>
    <xf numFmtId="2" fontId="58" fillId="0" borderId="127" xfId="0" applyNumberFormat="1" applyFont="1" applyBorder="1" applyAlignment="1">
      <alignment horizontal="center"/>
    </xf>
    <xf numFmtId="1" fontId="39" fillId="0" borderId="0" xfId="0" applyNumberFormat="1" applyFont="1" applyAlignment="1">
      <alignment horizontal="left" vertical="center"/>
    </xf>
    <xf numFmtId="0" fontId="59" fillId="0" borderId="0" xfId="0" applyFont="1" applyAlignment="1">
      <alignment horizontal="center"/>
    </xf>
    <xf numFmtId="3" fontId="9" fillId="0" borderId="0" xfId="0" applyNumberFormat="1" applyFont="1" applyAlignment="1">
      <alignment horizontal="center"/>
    </xf>
    <xf numFmtId="0" fontId="8" fillId="5" borderId="213" xfId="0" applyFont="1" applyFill="1" applyBorder="1" applyAlignment="1">
      <alignment horizontal="left" vertical="center"/>
    </xf>
    <xf numFmtId="17" fontId="8" fillId="5" borderId="197" xfId="0" applyNumberFormat="1" applyFont="1" applyFill="1" applyBorder="1" applyAlignment="1">
      <alignment horizontal="center" vertical="center"/>
    </xf>
    <xf numFmtId="17" fontId="8" fillId="5" borderId="214" xfId="0" applyNumberFormat="1" applyFont="1" applyFill="1" applyBorder="1" applyAlignment="1">
      <alignment horizontal="center" vertical="center"/>
    </xf>
    <xf numFmtId="0" fontId="8" fillId="5" borderId="197" xfId="0" applyFont="1" applyFill="1" applyBorder="1" applyAlignment="1">
      <alignment horizontal="center" vertical="center"/>
    </xf>
    <xf numFmtId="3" fontId="8" fillId="5" borderId="215" xfId="0" applyNumberFormat="1" applyFont="1" applyFill="1" applyBorder="1" applyAlignment="1">
      <alignment horizontal="center" vertical="center"/>
    </xf>
    <xf numFmtId="3" fontId="8" fillId="5" borderId="151" xfId="0" applyNumberFormat="1" applyFont="1" applyFill="1" applyBorder="1" applyAlignment="1">
      <alignment horizontal="center" vertical="center"/>
    </xf>
    <xf numFmtId="2" fontId="8" fillId="5" borderId="153" xfId="0" applyNumberFormat="1" applyFont="1" applyFill="1" applyBorder="1" applyAlignment="1">
      <alignment horizontal="center" vertical="center"/>
    </xf>
    <xf numFmtId="1" fontId="12" fillId="5" borderId="216" xfId="0" applyNumberFormat="1" applyFont="1" applyFill="1" applyBorder="1" applyAlignment="1">
      <alignment horizontal="center" vertical="center" wrapText="1"/>
    </xf>
    <xf numFmtId="0" fontId="61" fillId="0" borderId="0" xfId="0" applyFont="1" applyAlignment="1">
      <alignment wrapText="1"/>
    </xf>
    <xf numFmtId="0" fontId="61" fillId="0" borderId="0" xfId="0" applyFont="1" applyAlignment="1">
      <alignment horizontal="center" vertical="center" wrapText="1"/>
    </xf>
    <xf numFmtId="0" fontId="50" fillId="0" borderId="0" xfId="0" applyFont="1"/>
    <xf numFmtId="0" fontId="62" fillId="0" borderId="0" xfId="0" applyFont="1"/>
    <xf numFmtId="0" fontId="60" fillId="0" borderId="0" xfId="0" applyFont="1" applyAlignment="1">
      <alignment horizontal="left" vertical="top" wrapText="1"/>
    </xf>
    <xf numFmtId="1" fontId="50" fillId="0" borderId="0" xfId="0" applyNumberFormat="1" applyFont="1"/>
    <xf numFmtId="0" fontId="50" fillId="0" borderId="0" xfId="0" applyFont="1" applyAlignment="1">
      <alignment horizontal="left"/>
    </xf>
    <xf numFmtId="0" fontId="50" fillId="0" borderId="0" xfId="0" applyFont="1" applyAlignment="1">
      <alignment horizontal="center"/>
    </xf>
    <xf numFmtId="0" fontId="50" fillId="0" borderId="0" xfId="0" applyFont="1" applyAlignment="1">
      <alignment horizontal="center" vertical="center"/>
    </xf>
    <xf numFmtId="1" fontId="50" fillId="0" borderId="0" xfId="0" applyNumberFormat="1" applyFont="1" applyAlignment="1">
      <alignment horizontal="center"/>
    </xf>
    <xf numFmtId="0" fontId="61" fillId="0" borderId="0" xfId="0" applyFont="1"/>
    <xf numFmtId="0" fontId="61" fillId="0" borderId="0" xfId="0" applyFont="1" applyAlignment="1">
      <alignment horizontal="center" vertical="center"/>
    </xf>
    <xf numFmtId="17" fontId="50" fillId="0" borderId="0" xfId="0" applyNumberFormat="1" applyFont="1"/>
    <xf numFmtId="1" fontId="8" fillId="5" borderId="127" xfId="0" applyNumberFormat="1" applyFont="1" applyFill="1" applyBorder="1" applyAlignment="1">
      <alignment horizontal="center" vertical="center"/>
    </xf>
    <xf numFmtId="0" fontId="25" fillId="5" borderId="218" xfId="0" applyFont="1" applyFill="1" applyBorder="1" applyAlignment="1">
      <alignment horizontal="center"/>
    </xf>
    <xf numFmtId="17" fontId="25" fillId="9" borderId="217" xfId="0" applyNumberFormat="1" applyFont="1" applyFill="1" applyBorder="1" applyAlignment="1">
      <alignment horizontal="center" wrapText="1"/>
    </xf>
    <xf numFmtId="0" fontId="29" fillId="9" borderId="127" xfId="0" applyFont="1" applyFill="1" applyBorder="1" applyAlignment="1">
      <alignment horizontal="center" wrapText="1"/>
    </xf>
    <xf numFmtId="0" fontId="25" fillId="5" borderId="127" xfId="0" applyFont="1" applyFill="1" applyBorder="1" applyAlignment="1">
      <alignment horizontal="right" wrapText="1"/>
    </xf>
    <xf numFmtId="0" fontId="12" fillId="4" borderId="11" xfId="0" applyFont="1" applyFill="1" applyBorder="1" applyAlignment="1">
      <alignment horizontal="center"/>
    </xf>
    <xf numFmtId="17" fontId="12" fillId="4" borderId="137" xfId="0" applyNumberFormat="1" applyFont="1" applyFill="1" applyBorder="1" applyAlignment="1">
      <alignment horizontal="center"/>
    </xf>
    <xf numFmtId="0" fontId="12" fillId="4" borderId="127" xfId="0" applyFont="1" applyFill="1" applyBorder="1" applyAlignment="1">
      <alignment horizontal="center"/>
    </xf>
    <xf numFmtId="0" fontId="10" fillId="5" borderId="40" xfId="0" applyFont="1" applyFill="1" applyBorder="1" applyAlignment="1">
      <alignment horizontal="right"/>
    </xf>
    <xf numFmtId="0" fontId="10" fillId="5" borderId="127" xfId="0" applyFont="1" applyFill="1" applyBorder="1" applyAlignment="1">
      <alignment horizontal="right"/>
    </xf>
    <xf numFmtId="0" fontId="32" fillId="0" borderId="10" xfId="0" applyFont="1" applyBorder="1" applyAlignment="1">
      <alignment horizontal="center" vertical="center"/>
    </xf>
    <xf numFmtId="1" fontId="32" fillId="0" borderId="10" xfId="0" applyNumberFormat="1" applyFont="1" applyBorder="1" applyAlignment="1">
      <alignment horizontal="center" vertical="center"/>
    </xf>
    <xf numFmtId="0" fontId="34" fillId="7" borderId="69" xfId="0" applyFont="1" applyFill="1" applyBorder="1" applyAlignment="1">
      <alignment horizontal="center" vertical="center"/>
    </xf>
    <xf numFmtId="1" fontId="34" fillId="7" borderId="70" xfId="0" applyNumberFormat="1" applyFont="1" applyFill="1" applyBorder="1" applyAlignment="1">
      <alignment horizontal="center" vertical="center"/>
    </xf>
    <xf numFmtId="0" fontId="34" fillId="0" borderId="34" xfId="0" applyFont="1" applyBorder="1" applyAlignment="1">
      <alignment horizontal="center" vertical="center"/>
    </xf>
    <xf numFmtId="1" fontId="34" fillId="0" borderId="3" xfId="0" applyNumberFormat="1" applyFont="1" applyBorder="1" applyAlignment="1">
      <alignment horizontal="center" vertical="center"/>
    </xf>
    <xf numFmtId="0" fontId="34" fillId="7" borderId="35" xfId="0" applyFont="1" applyFill="1" applyBorder="1" applyAlignment="1">
      <alignment horizontal="center" vertical="center"/>
    </xf>
    <xf numFmtId="1" fontId="34" fillId="7" borderId="71" xfId="0" applyNumberFormat="1" applyFont="1" applyFill="1" applyBorder="1" applyAlignment="1">
      <alignment horizontal="center" vertical="center"/>
    </xf>
    <xf numFmtId="0" fontId="34" fillId="7" borderId="72" xfId="0" applyFont="1" applyFill="1" applyBorder="1" applyAlignment="1">
      <alignment horizontal="center" vertical="center"/>
    </xf>
    <xf numFmtId="1" fontId="34" fillId="7" borderId="73" xfId="0" applyNumberFormat="1" applyFont="1" applyFill="1" applyBorder="1" applyAlignment="1">
      <alignment horizontal="center" vertical="center"/>
    </xf>
    <xf numFmtId="0" fontId="34" fillId="0" borderId="29" xfId="0" applyFont="1" applyBorder="1" applyAlignment="1">
      <alignment horizontal="center" vertical="center"/>
    </xf>
    <xf numFmtId="0" fontId="34" fillId="0" borderId="32" xfId="0" applyFont="1" applyBorder="1" applyAlignment="1">
      <alignment horizontal="center" vertical="center"/>
    </xf>
    <xf numFmtId="1" fontId="34" fillId="0" borderId="45" xfId="0" applyNumberFormat="1" applyFont="1" applyBorder="1" applyAlignment="1">
      <alignment horizontal="center" vertical="center"/>
    </xf>
    <xf numFmtId="0" fontId="34" fillId="0" borderId="43" xfId="0" applyFont="1" applyBorder="1" applyAlignment="1">
      <alignment horizontal="center" vertical="center"/>
    </xf>
    <xf numFmtId="1" fontId="34" fillId="0" borderId="8" xfId="0" applyNumberFormat="1" applyFont="1" applyBorder="1" applyAlignment="1">
      <alignment horizontal="center" vertical="center"/>
    </xf>
    <xf numFmtId="0" fontId="34" fillId="0" borderId="13" xfId="0" applyFont="1" applyBorder="1" applyAlignment="1">
      <alignment horizontal="center" vertical="center"/>
    </xf>
    <xf numFmtId="1" fontId="34" fillId="0" borderId="2" xfId="0" applyNumberFormat="1" applyFont="1" applyBorder="1" applyAlignment="1">
      <alignment horizontal="center" vertical="center"/>
    </xf>
    <xf numFmtId="0" fontId="34" fillId="0" borderId="161" xfId="0" applyFont="1" applyBorder="1" applyAlignment="1">
      <alignment horizontal="center" vertical="center"/>
    </xf>
    <xf numFmtId="1" fontId="34" fillId="0" borderId="162" xfId="0" applyNumberFormat="1" applyFont="1" applyBorder="1" applyAlignment="1">
      <alignment horizontal="center" vertical="center"/>
    </xf>
    <xf numFmtId="0" fontId="34" fillId="0" borderId="171" xfId="0" applyFont="1" applyBorder="1" applyAlignment="1">
      <alignment horizontal="center" vertical="center"/>
    </xf>
    <xf numFmtId="1" fontId="34" fillId="0" borderId="172" xfId="0" applyNumberFormat="1" applyFont="1" applyBorder="1" applyAlignment="1">
      <alignment horizontal="center" vertical="center"/>
    </xf>
    <xf numFmtId="0" fontId="34" fillId="0" borderId="180" xfId="0" applyFont="1" applyBorder="1" applyAlignment="1">
      <alignment horizontal="center" vertical="center"/>
    </xf>
    <xf numFmtId="1" fontId="34" fillId="0" borderId="181" xfId="0" applyNumberFormat="1" applyFont="1" applyBorder="1" applyAlignment="1">
      <alignment horizontal="center" vertical="center"/>
    </xf>
    <xf numFmtId="0" fontId="34" fillId="0" borderId="3" xfId="0" applyFont="1" applyBorder="1" applyAlignment="1">
      <alignment horizontal="center" vertical="center"/>
    </xf>
    <xf numFmtId="0" fontId="34" fillId="0" borderId="41" xfId="0" applyFont="1" applyBorder="1" applyAlignment="1">
      <alignment horizontal="center" vertical="center"/>
    </xf>
    <xf numFmtId="1" fontId="34" fillId="0" borderId="41" xfId="0" applyNumberFormat="1" applyFont="1" applyBorder="1" applyAlignment="1">
      <alignment horizontal="center" vertical="center"/>
    </xf>
    <xf numFmtId="0" fontId="34" fillId="0" borderId="40" xfId="0" applyFont="1" applyBorder="1" applyAlignment="1">
      <alignment horizontal="center" vertical="center"/>
    </xf>
    <xf numFmtId="1" fontId="34" fillId="0" borderId="10" xfId="0" applyNumberFormat="1" applyFont="1" applyBorder="1" applyAlignment="1">
      <alignment horizontal="center" vertical="center"/>
    </xf>
    <xf numFmtId="1" fontId="34" fillId="0" borderId="15" xfId="0" applyNumberFormat="1" applyFont="1" applyBorder="1" applyAlignment="1">
      <alignment horizontal="center" vertical="center"/>
    </xf>
    <xf numFmtId="0" fontId="34" fillId="7" borderId="54" xfId="0" applyFont="1" applyFill="1" applyBorder="1" applyAlignment="1">
      <alignment horizontal="center" vertical="center"/>
    </xf>
    <xf numFmtId="1" fontId="34" fillId="7" borderId="56" xfId="0" applyNumberFormat="1" applyFont="1" applyFill="1" applyBorder="1" applyAlignment="1">
      <alignment horizontal="center" vertical="center"/>
    </xf>
    <xf numFmtId="0" fontId="34" fillId="0" borderId="2" xfId="0" applyFont="1" applyBorder="1" applyAlignment="1">
      <alignment horizontal="center" vertical="center"/>
    </xf>
    <xf numFmtId="0" fontId="44" fillId="0" borderId="0" xfId="10" applyFont="1" applyBorder="1" applyAlignment="1" applyProtection="1">
      <alignment horizontal="center" vertical="center" wrapText="1"/>
    </xf>
    <xf numFmtId="0" fontId="44" fillId="0" borderId="0" xfId="0" applyFont="1" applyAlignment="1">
      <alignment horizontal="center" wrapText="1"/>
    </xf>
    <xf numFmtId="0" fontId="44" fillId="0" borderId="0" xfId="0" applyFont="1" applyAlignment="1">
      <alignment horizontal="left" vertical="center" wrapText="1"/>
    </xf>
    <xf numFmtId="0" fontId="44" fillId="0" borderId="0" xfId="0" applyFont="1" applyAlignment="1">
      <alignment horizontal="center"/>
    </xf>
    <xf numFmtId="0" fontId="26" fillId="4" borderId="30" xfId="0" applyFont="1" applyFill="1" applyBorder="1" applyAlignment="1">
      <alignment horizontal="center"/>
    </xf>
    <xf numFmtId="0" fontId="8" fillId="4" borderId="127" xfId="0" applyFont="1" applyFill="1" applyBorder="1" applyAlignment="1">
      <alignment horizontal="center"/>
    </xf>
    <xf numFmtId="3" fontId="10" fillId="0" borderId="11" xfId="0" applyNumberFormat="1" applyFont="1" applyBorder="1" applyAlignment="1">
      <alignment horizontal="center"/>
    </xf>
    <xf numFmtId="0" fontId="10" fillId="0" borderId="40" xfId="0" applyFont="1" applyBorder="1" applyAlignment="1">
      <alignment horizontal="right"/>
    </xf>
    <xf numFmtId="0" fontId="10" fillId="0" borderId="127" xfId="0" applyFont="1" applyBorder="1" applyAlignment="1">
      <alignment horizontal="right"/>
    </xf>
    <xf numFmtId="0" fontId="57" fillId="0" borderId="127" xfId="0" applyFont="1" applyBorder="1" applyAlignment="1">
      <alignment horizontal="center"/>
    </xf>
    <xf numFmtId="17" fontId="8" fillId="4" borderId="141" xfId="0" applyNumberFormat="1" applyFont="1" applyFill="1" applyBorder="1" applyAlignment="1">
      <alignment horizontal="center"/>
    </xf>
    <xf numFmtId="0" fontId="8" fillId="4" borderId="14" xfId="0" applyFont="1" applyFill="1" applyBorder="1" applyAlignment="1">
      <alignment horizontal="center"/>
    </xf>
    <xf numFmtId="17" fontId="54" fillId="4" borderId="193" xfId="0" applyNumberFormat="1" applyFont="1" applyFill="1" applyBorder="1" applyAlignment="1">
      <alignment horizontal="center"/>
    </xf>
    <xf numFmtId="2" fontId="37" fillId="0" borderId="198" xfId="0" applyNumberFormat="1" applyFont="1" applyBorder="1" applyAlignment="1">
      <alignment horizontal="center"/>
    </xf>
    <xf numFmtId="3" fontId="37" fillId="0" borderId="6" xfId="0" applyNumberFormat="1" applyFont="1" applyBorder="1" applyAlignment="1">
      <alignment horizontal="center"/>
    </xf>
    <xf numFmtId="2" fontId="37" fillId="0" borderId="192" xfId="0" applyNumberFormat="1" applyFont="1" applyBorder="1" applyAlignment="1">
      <alignment horizontal="center"/>
    </xf>
    <xf numFmtId="0" fontId="10" fillId="5" borderId="127" xfId="0" applyFont="1" applyFill="1" applyBorder="1" applyAlignment="1">
      <alignment horizontal="center" vertical="center"/>
    </xf>
    <xf numFmtId="0" fontId="8" fillId="5" borderId="221" xfId="0" applyFont="1" applyFill="1" applyBorder="1" applyAlignment="1">
      <alignment horizontal="right"/>
    </xf>
    <xf numFmtId="17" fontId="54" fillId="4" borderId="142" xfId="0" applyNumberFormat="1" applyFont="1" applyFill="1" applyBorder="1" applyAlignment="1">
      <alignment horizontal="center"/>
    </xf>
    <xf numFmtId="3" fontId="37" fillId="0" borderId="22" xfId="0" applyNumberFormat="1" applyFont="1" applyBorder="1" applyAlignment="1">
      <alignment horizontal="center"/>
    </xf>
    <xf numFmtId="3" fontId="8" fillId="0" borderId="2" xfId="0" applyNumberFormat="1" applyFont="1" applyBorder="1" applyAlignment="1">
      <alignment horizontal="center" vertical="center"/>
    </xf>
    <xf numFmtId="1" fontId="9" fillId="0" borderId="26" xfId="0" applyNumberFormat="1" applyFont="1" applyBorder="1" applyAlignment="1">
      <alignment horizontal="center" vertical="center"/>
    </xf>
    <xf numFmtId="1" fontId="9" fillId="0" borderId="27" xfId="0" applyNumberFormat="1" applyFont="1" applyBorder="1" applyAlignment="1">
      <alignment horizontal="center" vertical="center"/>
    </xf>
    <xf numFmtId="1" fontId="9" fillId="0" borderId="73" xfId="0" applyNumberFormat="1" applyFont="1" applyBorder="1" applyAlignment="1">
      <alignment horizontal="center"/>
    </xf>
    <xf numFmtId="1" fontId="9" fillId="0" borderId="128" xfId="0" applyNumberFormat="1" applyFont="1" applyBorder="1" applyAlignment="1">
      <alignment horizontal="center" vertical="center"/>
    </xf>
    <xf numFmtId="1" fontId="9" fillId="0" borderId="128" xfId="0" applyNumberFormat="1" applyFont="1" applyBorder="1" applyAlignment="1">
      <alignment horizontal="center"/>
    </xf>
    <xf numFmtId="0" fontId="9" fillId="0" borderId="138" xfId="0" applyFont="1" applyBorder="1" applyAlignment="1">
      <alignment horizontal="center" vertical="center"/>
    </xf>
    <xf numFmtId="1" fontId="9" fillId="0" borderId="138" xfId="0" applyNumberFormat="1" applyFont="1" applyBorder="1" applyAlignment="1">
      <alignment horizontal="center" vertical="center"/>
    </xf>
    <xf numFmtId="1" fontId="9" fillId="0" borderId="138" xfId="0" applyNumberFormat="1" applyFont="1" applyBorder="1" applyAlignment="1">
      <alignment horizontal="center"/>
    </xf>
    <xf numFmtId="3" fontId="8" fillId="5" borderId="212" xfId="0" applyNumberFormat="1" applyFont="1" applyFill="1" applyBorder="1" applyAlignment="1">
      <alignment horizontal="center" vertical="center"/>
    </xf>
    <xf numFmtId="1" fontId="9" fillId="0" borderId="139" xfId="0" applyNumberFormat="1" applyFont="1" applyBorder="1" applyAlignment="1">
      <alignment horizontal="center"/>
    </xf>
    <xf numFmtId="3" fontId="8" fillId="0" borderId="185" xfId="0" applyNumberFormat="1" applyFont="1" applyBorder="1" applyAlignment="1">
      <alignment horizontal="center" vertical="center"/>
    </xf>
    <xf numFmtId="3" fontId="8" fillId="0" borderId="223" xfId="0" applyNumberFormat="1" applyFont="1" applyBorder="1" applyAlignment="1">
      <alignment horizontal="center" vertical="center"/>
    </xf>
    <xf numFmtId="1" fontId="9" fillId="0" borderId="187" xfId="0" applyNumberFormat="1" applyFont="1" applyBorder="1" applyAlignment="1">
      <alignment horizontal="center"/>
    </xf>
    <xf numFmtId="0" fontId="14" fillId="5" borderId="188" xfId="0" applyFont="1" applyFill="1" applyBorder="1" applyAlignment="1">
      <alignment horizontal="left" vertical="center"/>
    </xf>
    <xf numFmtId="3" fontId="8" fillId="5" borderId="183" xfId="0" applyNumberFormat="1" applyFont="1" applyFill="1" applyBorder="1" applyAlignment="1">
      <alignment horizontal="center" vertical="center"/>
    </xf>
    <xf numFmtId="0" fontId="10" fillId="0" borderId="131" xfId="0" applyFont="1" applyBorder="1" applyAlignment="1">
      <alignment horizontal="left"/>
    </xf>
    <xf numFmtId="0" fontId="10" fillId="0" borderId="132" xfId="0" applyFont="1" applyBorder="1" applyAlignment="1">
      <alignment horizontal="left"/>
    </xf>
    <xf numFmtId="0" fontId="10" fillId="0" borderId="186" xfId="0" applyFont="1" applyBorder="1" applyAlignment="1">
      <alignment horizontal="left"/>
    </xf>
    <xf numFmtId="0" fontId="10" fillId="0" borderId="142" xfId="0" applyFont="1" applyBorder="1" applyAlignment="1">
      <alignment horizontal="left"/>
    </xf>
    <xf numFmtId="0" fontId="10" fillId="0" borderId="143" xfId="0" applyFont="1" applyBorder="1" applyAlignment="1">
      <alignment horizontal="left"/>
    </xf>
    <xf numFmtId="17" fontId="64" fillId="4" borderId="142" xfId="0" applyNumberFormat="1" applyFont="1" applyFill="1" applyBorder="1" applyAlignment="1">
      <alignment horizontal="center"/>
    </xf>
    <xf numFmtId="17" fontId="64" fillId="4" borderId="193" xfId="0" applyNumberFormat="1" applyFont="1" applyFill="1" applyBorder="1" applyAlignment="1">
      <alignment horizontal="center"/>
    </xf>
    <xf numFmtId="0" fontId="56" fillId="0" borderId="0" xfId="0" applyFont="1"/>
    <xf numFmtId="0" fontId="51" fillId="0" borderId="0" xfId="0" applyFont="1" applyAlignment="1">
      <alignment horizontal="right"/>
    </xf>
    <xf numFmtId="0" fontId="51" fillId="0" borderId="0" xfId="0" applyFont="1"/>
    <xf numFmtId="0" fontId="39" fillId="0" borderId="0" xfId="4" applyFont="1"/>
    <xf numFmtId="0" fontId="39" fillId="0" borderId="0" xfId="0" applyFont="1" applyAlignment="1">
      <alignment wrapText="1"/>
    </xf>
    <xf numFmtId="0" fontId="39" fillId="0" borderId="128" xfId="0" applyFont="1" applyBorder="1" applyAlignment="1">
      <alignment horizontal="center" vertical="center"/>
    </xf>
    <xf numFmtId="0" fontId="10" fillId="0" borderId="128" xfId="0" applyFont="1" applyBorder="1" applyAlignment="1">
      <alignment horizontal="center"/>
    </xf>
    <xf numFmtId="0" fontId="24" fillId="0" borderId="0" xfId="0" applyFont="1" applyAlignment="1">
      <alignment horizontal="right"/>
    </xf>
    <xf numFmtId="0" fontId="24" fillId="0" borderId="0" xfId="0" applyFont="1" applyAlignment="1">
      <alignment horizontal="center"/>
    </xf>
    <xf numFmtId="0" fontId="23" fillId="0" borderId="0" xfId="0" applyFont="1" applyAlignment="1">
      <alignment wrapText="1"/>
    </xf>
    <xf numFmtId="0" fontId="23" fillId="0" borderId="0" xfId="0" applyFont="1" applyAlignment="1">
      <alignment horizontal="center" wrapText="1"/>
    </xf>
    <xf numFmtId="0" fontId="23" fillId="0" borderId="0" xfId="0" applyFont="1" applyAlignment="1">
      <alignment horizontal="center"/>
    </xf>
    <xf numFmtId="0" fontId="19" fillId="0" borderId="0" xfId="0" applyFont="1" applyAlignment="1">
      <alignment wrapText="1"/>
    </xf>
    <xf numFmtId="3" fontId="21" fillId="0" borderId="0" xfId="0" applyNumberFormat="1" applyFont="1"/>
    <xf numFmtId="1" fontId="8" fillId="5" borderId="127" xfId="0" applyNumberFormat="1" applyFont="1" applyFill="1" applyBorder="1" applyAlignment="1">
      <alignment horizontal="center"/>
    </xf>
    <xf numFmtId="0" fontId="0" fillId="0" borderId="128" xfId="0" applyBorder="1" applyAlignment="1">
      <alignment horizontal="center" vertical="center"/>
    </xf>
    <xf numFmtId="0" fontId="0" fillId="0" borderId="225" xfId="0" applyBorder="1"/>
    <xf numFmtId="0" fontId="0" fillId="0" borderId="139" xfId="0" applyBorder="1" applyAlignment="1">
      <alignment horizontal="center" vertical="center"/>
    </xf>
    <xf numFmtId="0" fontId="0" fillId="0" borderId="227" xfId="0" applyBorder="1"/>
    <xf numFmtId="0" fontId="0" fillId="0" borderId="137" xfId="0" applyBorder="1" applyAlignment="1">
      <alignment horizontal="center" vertical="center"/>
    </xf>
    <xf numFmtId="0" fontId="0" fillId="0" borderId="228" xfId="0" applyBorder="1" applyAlignment="1">
      <alignment horizontal="center" vertical="center"/>
    </xf>
    <xf numFmtId="0" fontId="10" fillId="0" borderId="217" xfId="0" applyFont="1" applyBorder="1" applyAlignment="1">
      <alignment horizontal="center" vertical="center"/>
    </xf>
    <xf numFmtId="0" fontId="12" fillId="25" borderId="135" xfId="0" applyFont="1" applyFill="1" applyBorder="1" applyAlignment="1">
      <alignment horizontal="center"/>
    </xf>
    <xf numFmtId="0" fontId="12" fillId="25" borderId="129" xfId="0" applyFont="1" applyFill="1" applyBorder="1" applyAlignment="1">
      <alignment horizontal="center" vertical="center"/>
    </xf>
    <xf numFmtId="0" fontId="66" fillId="26" borderId="129" xfId="0" applyFont="1" applyFill="1" applyBorder="1" applyAlignment="1">
      <alignment horizontal="center" vertical="center"/>
    </xf>
    <xf numFmtId="0" fontId="66" fillId="26" borderId="136" xfId="0" applyFont="1" applyFill="1" applyBorder="1" applyAlignment="1">
      <alignment horizontal="center" vertical="center"/>
    </xf>
    <xf numFmtId="0" fontId="12" fillId="25" borderId="127" xfId="0" applyFont="1" applyFill="1" applyBorder="1" applyAlignment="1">
      <alignment horizontal="center" vertical="center"/>
    </xf>
    <xf numFmtId="0" fontId="10" fillId="0" borderId="135" xfId="0" applyFont="1" applyBorder="1"/>
    <xf numFmtId="0" fontId="10" fillId="0" borderId="129" xfId="0" applyFont="1" applyBorder="1" applyAlignment="1">
      <alignment horizontal="center"/>
    </xf>
    <xf numFmtId="0" fontId="10" fillId="0" borderId="130" xfId="0" applyFont="1" applyBorder="1" applyAlignment="1">
      <alignment horizontal="center"/>
    </xf>
    <xf numFmtId="0" fontId="0" fillId="0" borderId="229" xfId="0" applyBorder="1"/>
    <xf numFmtId="0" fontId="10" fillId="0" borderId="137" xfId="0" applyFont="1" applyBorder="1" applyAlignment="1">
      <alignment horizontal="center"/>
    </xf>
    <xf numFmtId="0" fontId="12" fillId="25" borderId="135" xfId="0" applyFont="1" applyFill="1" applyBorder="1"/>
    <xf numFmtId="0" fontId="12" fillId="25" borderId="129" xfId="0" applyFont="1" applyFill="1" applyBorder="1" applyAlignment="1">
      <alignment horizontal="center"/>
    </xf>
    <xf numFmtId="0" fontId="66" fillId="26" borderId="129" xfId="0" applyFont="1" applyFill="1" applyBorder="1" applyAlignment="1">
      <alignment horizontal="center"/>
    </xf>
    <xf numFmtId="0" fontId="12" fillId="25" borderId="130" xfId="0" applyFont="1" applyFill="1" applyBorder="1" applyAlignment="1">
      <alignment horizontal="center"/>
    </xf>
    <xf numFmtId="0" fontId="25" fillId="9" borderId="63" xfId="0" applyFont="1" applyFill="1" applyBorder="1" applyAlignment="1">
      <alignment horizontal="center"/>
    </xf>
    <xf numFmtId="0" fontId="0" fillId="0" borderId="138" xfId="0" applyBorder="1" applyAlignment="1">
      <alignment horizontal="center" vertical="center"/>
    </xf>
    <xf numFmtId="0" fontId="0" fillId="0" borderId="187" xfId="0" applyBorder="1" applyAlignment="1">
      <alignment horizontal="center" vertical="center"/>
    </xf>
    <xf numFmtId="0" fontId="10" fillId="0" borderId="129" xfId="0" applyFont="1" applyBorder="1" applyAlignment="1">
      <alignment horizontal="center" vertical="center"/>
    </xf>
    <xf numFmtId="0" fontId="10" fillId="0" borderId="136" xfId="0" applyFont="1" applyBorder="1" applyAlignment="1">
      <alignment horizontal="center" vertical="center"/>
    </xf>
    <xf numFmtId="0" fontId="10" fillId="0" borderId="127" xfId="0" applyFont="1" applyBorder="1" applyAlignment="1">
      <alignment horizontal="center" vertical="center"/>
    </xf>
    <xf numFmtId="0" fontId="60" fillId="0" borderId="0" xfId="0" applyFont="1"/>
    <xf numFmtId="0" fontId="10" fillId="0" borderId="231" xfId="0" applyFont="1" applyBorder="1" applyAlignment="1">
      <alignment horizontal="center"/>
    </xf>
    <xf numFmtId="0" fontId="10" fillId="0" borderId="226" xfId="0" applyFont="1" applyBorder="1" applyAlignment="1">
      <alignment horizontal="center"/>
    </xf>
    <xf numFmtId="0" fontId="10" fillId="26" borderId="138" xfId="0" applyFont="1" applyFill="1" applyBorder="1" applyAlignment="1">
      <alignment horizontal="center"/>
    </xf>
    <xf numFmtId="0" fontId="10" fillId="26" borderId="230" xfId="0" applyFont="1" applyFill="1" applyBorder="1" applyAlignment="1">
      <alignment horizontal="center"/>
    </xf>
    <xf numFmtId="0" fontId="63" fillId="0" borderId="0" xfId="0" applyFont="1" applyAlignment="1">
      <alignment horizontal="center"/>
    </xf>
    <xf numFmtId="0" fontId="51" fillId="0" borderId="132" xfId="13" applyNumberFormat="1" applyFont="1" applyFill="1" applyBorder="1" applyAlignment="1">
      <alignment horizontal="center" vertical="center"/>
    </xf>
    <xf numFmtId="1" fontId="51" fillId="0" borderId="132" xfId="13" applyNumberFormat="1" applyFont="1" applyFill="1" applyBorder="1" applyAlignment="1">
      <alignment horizontal="center" vertical="center"/>
    </xf>
    <xf numFmtId="0" fontId="37" fillId="0" borderId="24" xfId="0" applyFont="1" applyBorder="1" applyAlignment="1">
      <alignment horizontal="center"/>
    </xf>
    <xf numFmtId="0" fontId="54" fillId="0" borderId="0" xfId="0" applyFont="1"/>
    <xf numFmtId="0" fontId="8" fillId="5" borderId="188" xfId="0" applyFont="1" applyFill="1" applyBorder="1" applyAlignment="1">
      <alignment horizontal="left"/>
    </xf>
    <xf numFmtId="0" fontId="66" fillId="26" borderId="127" xfId="0" applyFont="1" applyFill="1" applyBorder="1" applyAlignment="1">
      <alignment horizontal="center" vertical="center"/>
    </xf>
    <xf numFmtId="0" fontId="66" fillId="26" borderId="188" xfId="0" applyFont="1" applyFill="1" applyBorder="1" applyAlignment="1">
      <alignment horizontal="center" vertical="center"/>
    </xf>
    <xf numFmtId="0" fontId="67" fillId="0" borderId="0" xfId="0" applyFont="1"/>
    <xf numFmtId="0" fontId="39" fillId="0" borderId="142" xfId="0" applyFont="1" applyBorder="1"/>
    <xf numFmtId="0" fontId="10" fillId="5" borderId="127" xfId="0" applyFont="1" applyFill="1" applyBorder="1" applyAlignment="1">
      <alignment horizontal="center"/>
    </xf>
    <xf numFmtId="0" fontId="0" fillId="0" borderId="232" xfId="0" applyBorder="1" applyAlignment="1">
      <alignment horizontal="center"/>
    </xf>
    <xf numFmtId="0" fontId="66" fillId="26" borderId="183" xfId="0" applyFont="1" applyFill="1" applyBorder="1" applyAlignment="1">
      <alignment horizontal="center" vertical="center"/>
    </xf>
    <xf numFmtId="0" fontId="0" fillId="0" borderId="233" xfId="0" applyBorder="1" applyAlignment="1">
      <alignment horizontal="center" vertical="center"/>
    </xf>
    <xf numFmtId="165" fontId="8" fillId="5" borderId="127" xfId="0" applyNumberFormat="1" applyFont="1" applyFill="1" applyBorder="1" applyAlignment="1">
      <alignment horizontal="center" vertical="center" wrapText="1"/>
    </xf>
    <xf numFmtId="0" fontId="8" fillId="5" borderId="214" xfId="0" applyFont="1" applyFill="1" applyBorder="1" applyAlignment="1">
      <alignment horizontal="center" vertical="center"/>
    </xf>
    <xf numFmtId="165" fontId="12" fillId="5" borderId="127" xfId="0" applyNumberFormat="1" applyFont="1" applyFill="1" applyBorder="1" applyAlignment="1">
      <alignment horizontal="center" vertical="center" wrapText="1"/>
    </xf>
    <xf numFmtId="2" fontId="8" fillId="0" borderId="29" xfId="0" applyNumberFormat="1" applyFont="1" applyBorder="1" applyAlignment="1">
      <alignment horizontal="center" vertical="center"/>
    </xf>
    <xf numFmtId="0" fontId="12" fillId="27" borderId="144" xfId="0" applyFont="1" applyFill="1" applyBorder="1" applyAlignment="1">
      <alignment horizontal="center" vertical="center"/>
    </xf>
    <xf numFmtId="0" fontId="0" fillId="0" borderId="141" xfId="0" applyBorder="1" applyAlignment="1">
      <alignment horizontal="center"/>
    </xf>
    <xf numFmtId="0" fontId="0" fillId="0" borderId="142" xfId="0" applyBorder="1" applyAlignment="1">
      <alignment horizontal="center"/>
    </xf>
    <xf numFmtId="0" fontId="0" fillId="0" borderId="143" xfId="0" applyBorder="1" applyAlignment="1">
      <alignment horizontal="center"/>
    </xf>
    <xf numFmtId="0" fontId="41" fillId="0" borderId="0" xfId="0" quotePrefix="1" applyFont="1"/>
    <xf numFmtId="0" fontId="0" fillId="0" borderId="234" xfId="0" applyBorder="1" applyAlignment="1">
      <alignment horizontal="center" vertical="center"/>
    </xf>
    <xf numFmtId="0" fontId="0" fillId="0" borderId="235" xfId="0" applyBorder="1" applyAlignment="1">
      <alignment horizontal="center" vertical="center"/>
    </xf>
    <xf numFmtId="0" fontId="27" fillId="0" borderId="55" xfId="0" applyFont="1" applyBorder="1" applyAlignment="1">
      <alignment horizontal="center"/>
    </xf>
    <xf numFmtId="0" fontId="25" fillId="0" borderId="8" xfId="0" applyFont="1" applyBorder="1" applyAlignment="1">
      <alignment horizontal="center"/>
    </xf>
    <xf numFmtId="0" fontId="25" fillId="5" borderId="127" xfId="0" applyFont="1" applyFill="1" applyBorder="1" applyAlignment="1">
      <alignment horizontal="right" vertical="center" wrapText="1"/>
    </xf>
    <xf numFmtId="0" fontId="59" fillId="0" borderId="0" xfId="0" applyFont="1" applyAlignment="1">
      <alignment horizontal="center" vertical="center" wrapText="1"/>
    </xf>
    <xf numFmtId="17" fontId="59" fillId="0" borderId="0" xfId="0" applyNumberFormat="1" applyFont="1" applyAlignment="1">
      <alignment horizontal="center" vertical="center"/>
    </xf>
    <xf numFmtId="0" fontId="66" fillId="26" borderId="236" xfId="0" applyFont="1" applyFill="1" applyBorder="1" applyAlignment="1">
      <alignment horizontal="center" vertical="center"/>
    </xf>
    <xf numFmtId="0" fontId="27" fillId="7" borderId="15" xfId="0" applyFont="1" applyFill="1" applyBorder="1" applyAlignment="1">
      <alignment horizontal="center"/>
    </xf>
    <xf numFmtId="0" fontId="27" fillId="7" borderId="60" xfId="0" applyFont="1" applyFill="1" applyBorder="1" applyAlignment="1">
      <alignment horizontal="center"/>
    </xf>
    <xf numFmtId="0" fontId="27" fillId="5" borderId="63" xfId="0" applyFont="1" applyFill="1" applyBorder="1" applyAlignment="1">
      <alignment horizontal="center" vertical="center"/>
    </xf>
    <xf numFmtId="3" fontId="48" fillId="0" borderId="0" xfId="0" applyNumberFormat="1" applyFont="1"/>
    <xf numFmtId="0" fontId="6" fillId="27" borderId="228" xfId="0" applyFont="1" applyFill="1" applyBorder="1" applyAlignment="1">
      <alignment vertical="center"/>
    </xf>
    <xf numFmtId="0" fontId="8" fillId="6" borderId="127" xfId="0" applyFont="1" applyFill="1" applyBorder="1" applyAlignment="1">
      <alignment horizontal="center" wrapText="1"/>
    </xf>
    <xf numFmtId="0" fontId="8" fillId="6" borderId="127" xfId="0" applyFont="1" applyFill="1" applyBorder="1" applyAlignment="1">
      <alignment horizontal="center"/>
    </xf>
    <xf numFmtId="17" fontId="8" fillId="6" borderId="236" xfId="0" applyNumberFormat="1" applyFont="1" applyFill="1" applyBorder="1" applyAlignment="1">
      <alignment horizontal="center" vertical="center"/>
    </xf>
    <xf numFmtId="17" fontId="8" fillId="6" borderId="212" xfId="0" applyNumberFormat="1" applyFont="1" applyFill="1" applyBorder="1" applyAlignment="1">
      <alignment horizontal="center" vertical="center"/>
    </xf>
    <xf numFmtId="17" fontId="8" fillId="6" borderId="237" xfId="0" applyNumberFormat="1" applyFont="1" applyFill="1" applyBorder="1" applyAlignment="1">
      <alignment horizontal="center" vertical="center"/>
    </xf>
    <xf numFmtId="17" fontId="8" fillId="6" borderId="161" xfId="0" applyNumberFormat="1" applyFont="1" applyFill="1" applyBorder="1" applyAlignment="1">
      <alignment horizontal="center" vertical="center"/>
    </xf>
    <xf numFmtId="17" fontId="8" fillId="5" borderId="212" xfId="0" applyNumberFormat="1" applyFont="1" applyFill="1" applyBorder="1" applyAlignment="1">
      <alignment horizontal="center" vertical="center"/>
    </xf>
    <xf numFmtId="17" fontId="8" fillId="5" borderId="236" xfId="0" applyNumberFormat="1" applyFont="1" applyFill="1" applyBorder="1" applyAlignment="1">
      <alignment horizontal="center" vertical="center"/>
    </xf>
    <xf numFmtId="0" fontId="39" fillId="0" borderId="128" xfId="13" applyNumberFormat="1" applyFont="1" applyFill="1" applyBorder="1" applyAlignment="1">
      <alignment horizontal="center" vertical="center"/>
    </xf>
    <xf numFmtId="0" fontId="39" fillId="0" borderId="128" xfId="13" applyNumberFormat="1" applyFont="1" applyFill="1" applyBorder="1" applyAlignment="1">
      <alignment horizontal="center"/>
    </xf>
    <xf numFmtId="0" fontId="10" fillId="5" borderId="212" xfId="0" applyFont="1" applyFill="1" applyBorder="1" applyAlignment="1">
      <alignment horizontal="center" vertical="center"/>
    </xf>
    <xf numFmtId="0" fontId="10" fillId="5" borderId="161" xfId="0" applyFont="1" applyFill="1" applyBorder="1" applyAlignment="1">
      <alignment horizontal="center" vertical="center"/>
    </xf>
    <xf numFmtId="0" fontId="10" fillId="5" borderId="236" xfId="0" applyFont="1" applyFill="1" applyBorder="1" applyAlignment="1">
      <alignment horizontal="center" vertical="center"/>
    </xf>
    <xf numFmtId="0" fontId="39" fillId="0" borderId="140" xfId="13" applyNumberFormat="1" applyFont="1" applyFill="1" applyBorder="1" applyAlignment="1">
      <alignment horizontal="center" vertical="center"/>
    </xf>
    <xf numFmtId="0" fontId="39" fillId="0" borderId="142" xfId="0" applyFont="1" applyBorder="1" applyAlignment="1">
      <alignment horizontal="left"/>
    </xf>
    <xf numFmtId="0" fontId="39" fillId="0" borderId="142" xfId="13" applyNumberFormat="1" applyFont="1" applyFill="1" applyBorder="1" applyAlignment="1">
      <alignment horizontal="left"/>
    </xf>
    <xf numFmtId="0" fontId="10" fillId="6" borderId="127" xfId="0" applyFont="1" applyFill="1" applyBorder="1" applyAlignment="1">
      <alignment horizontal="left"/>
    </xf>
    <xf numFmtId="0" fontId="10" fillId="5" borderId="188" xfId="0" applyFont="1" applyFill="1" applyBorder="1" applyAlignment="1">
      <alignment horizontal="center" vertical="center"/>
    </xf>
    <xf numFmtId="0" fontId="10" fillId="5" borderId="127" xfId="4" applyFont="1" applyFill="1" applyBorder="1" applyAlignment="1">
      <alignment horizontal="center" vertical="center"/>
    </xf>
    <xf numFmtId="1" fontId="10" fillId="5" borderId="127" xfId="0" applyNumberFormat="1" applyFont="1" applyFill="1" applyBorder="1" applyAlignment="1">
      <alignment horizontal="center" vertical="center"/>
    </xf>
    <xf numFmtId="2" fontId="10" fillId="5" borderId="127" xfId="4" applyNumberFormat="1" applyFont="1" applyFill="1" applyBorder="1" applyAlignment="1">
      <alignment horizontal="center" vertical="center"/>
    </xf>
    <xf numFmtId="0" fontId="37" fillId="0" borderId="217" xfId="0" applyFont="1" applyBorder="1"/>
    <xf numFmtId="0" fontId="37" fillId="0" borderId="224" xfId="0" applyFont="1" applyBorder="1" applyAlignment="1">
      <alignment horizontal="center" vertical="center"/>
    </xf>
    <xf numFmtId="0" fontId="37" fillId="0" borderId="137" xfId="0" applyFont="1" applyBorder="1" applyAlignment="1">
      <alignment horizontal="center"/>
    </xf>
    <xf numFmtId="0" fontId="37" fillId="0" borderId="137" xfId="0" applyFont="1" applyBorder="1" applyAlignment="1">
      <alignment horizontal="center" vertical="center"/>
    </xf>
    <xf numFmtId="0" fontId="37" fillId="0" borderId="137" xfId="4" applyFont="1" applyBorder="1" applyAlignment="1">
      <alignment horizontal="center" vertical="center"/>
    </xf>
    <xf numFmtId="0" fontId="37" fillId="0" borderId="142" xfId="0" applyFont="1" applyBorder="1" applyAlignment="1">
      <alignment horizontal="left"/>
    </xf>
    <xf numFmtId="0" fontId="37" fillId="0" borderId="140" xfId="0" applyFont="1" applyBorder="1" applyAlignment="1">
      <alignment horizontal="center" vertical="center"/>
    </xf>
    <xf numFmtId="0" fontId="37" fillId="0" borderId="128" xfId="0" applyFont="1" applyBorder="1" applyAlignment="1">
      <alignment horizontal="center"/>
    </xf>
    <xf numFmtId="0" fontId="37" fillId="0" borderId="128" xfId="0" applyFont="1" applyBorder="1" applyAlignment="1">
      <alignment horizontal="center" vertical="center"/>
    </xf>
    <xf numFmtId="0" fontId="37" fillId="0" borderId="128" xfId="4" applyFont="1" applyBorder="1" applyAlignment="1">
      <alignment horizontal="center" vertical="center"/>
    </xf>
    <xf numFmtId="0" fontId="37" fillId="0" borderId="142" xfId="0" applyFont="1" applyBorder="1"/>
    <xf numFmtId="17" fontId="8" fillId="6" borderId="127" xfId="0" applyNumberFormat="1" applyFont="1" applyFill="1" applyBorder="1" applyAlignment="1">
      <alignment horizontal="center" vertical="center"/>
    </xf>
    <xf numFmtId="17" fontId="12" fillId="5" borderId="127" xfId="0" applyNumberFormat="1" applyFont="1" applyFill="1" applyBorder="1" applyAlignment="1">
      <alignment horizontal="center" vertical="center"/>
    </xf>
    <xf numFmtId="0" fontId="27" fillId="0" borderId="18" xfId="0" applyFont="1" applyBorder="1" applyAlignment="1">
      <alignment horizontal="center" vertical="center"/>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24"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55" xfId="0" applyFont="1" applyBorder="1" applyAlignment="1">
      <alignment horizontal="center" vertical="center"/>
    </xf>
    <xf numFmtId="0" fontId="0" fillId="0" borderId="239" xfId="0" applyBorder="1" applyAlignment="1">
      <alignment horizontal="center" vertical="center"/>
    </xf>
    <xf numFmtId="0" fontId="0" fillId="0" borderId="228" xfId="0" applyBorder="1" applyAlignment="1">
      <alignment horizontal="center"/>
    </xf>
    <xf numFmtId="0" fontId="0" fillId="0" borderId="139" xfId="0" applyBorder="1" applyAlignment="1">
      <alignment horizontal="center"/>
    </xf>
    <xf numFmtId="0" fontId="0" fillId="0" borderId="187" xfId="0" applyBorder="1" applyAlignment="1">
      <alignment horizontal="center"/>
    </xf>
    <xf numFmtId="0" fontId="10" fillId="0" borderId="188" xfId="0" applyFont="1" applyBorder="1" applyAlignment="1">
      <alignment horizontal="center" vertical="center"/>
    </xf>
    <xf numFmtId="0" fontId="52" fillId="0" borderId="0" xfId="0" applyFont="1" applyAlignment="1">
      <alignment horizontal="center" vertical="center"/>
    </xf>
    <xf numFmtId="1" fontId="52" fillId="0" borderId="0" xfId="0" applyNumberFormat="1" applyFont="1" applyAlignment="1">
      <alignment horizontal="center" vertical="center"/>
    </xf>
    <xf numFmtId="0" fontId="39" fillId="0" borderId="0" xfId="0" applyFont="1" applyAlignment="1">
      <alignment horizontal="left" vertical="center"/>
    </xf>
    <xf numFmtId="0" fontId="68" fillId="0" borderId="0" xfId="0" applyFont="1" applyAlignment="1">
      <alignment wrapText="1"/>
    </xf>
    <xf numFmtId="0" fontId="2" fillId="0" borderId="0" xfId="14"/>
    <xf numFmtId="0" fontId="57" fillId="0" borderId="127" xfId="14" applyFont="1" applyBorder="1" applyAlignment="1">
      <alignment horizontal="center"/>
    </xf>
    <xf numFmtId="17" fontId="57" fillId="0" borderId="127" xfId="14" applyNumberFormat="1" applyFont="1" applyBorder="1" applyAlignment="1">
      <alignment horizontal="center"/>
    </xf>
    <xf numFmtId="2" fontId="58" fillId="0" borderId="127" xfId="14" applyNumberFormat="1" applyFont="1" applyBorder="1" applyAlignment="1">
      <alignment horizontal="center"/>
    </xf>
    <xf numFmtId="0" fontId="58" fillId="0" borderId="127" xfId="14" applyFont="1" applyBorder="1" applyAlignment="1">
      <alignment horizontal="center"/>
    </xf>
    <xf numFmtId="0" fontId="54" fillId="4" borderId="2" xfId="14" applyFont="1" applyFill="1" applyBorder="1" applyAlignment="1">
      <alignment horizontal="center"/>
    </xf>
    <xf numFmtId="0" fontId="2" fillId="0" borderId="0" xfId="14" applyAlignment="1">
      <alignment horizontal="left"/>
    </xf>
    <xf numFmtId="0" fontId="59" fillId="0" borderId="0" xfId="14" applyFont="1" applyAlignment="1">
      <alignment horizontal="left"/>
    </xf>
    <xf numFmtId="0" fontId="63" fillId="0" borderId="0" xfId="14" applyFont="1" applyAlignment="1">
      <alignment horizontal="left"/>
    </xf>
    <xf numFmtId="0" fontId="58" fillId="0" borderId="0" xfId="14" applyFont="1"/>
    <xf numFmtId="0" fontId="49" fillId="0" borderId="0" xfId="14" applyFont="1" applyAlignment="1">
      <alignment horizontal="left"/>
    </xf>
    <xf numFmtId="0" fontId="49" fillId="0" borderId="0" xfId="14" applyFont="1"/>
    <xf numFmtId="0" fontId="59" fillId="0" borderId="0" xfId="14" applyFont="1" applyAlignment="1">
      <alignment horizontal="right"/>
    </xf>
    <xf numFmtId="0" fontId="63" fillId="0" borderId="0" xfId="14" applyFont="1" applyAlignment="1">
      <alignment horizontal="right"/>
    </xf>
    <xf numFmtId="0" fontId="36" fillId="0" borderId="217" xfId="0" applyFont="1" applyBorder="1" applyAlignment="1">
      <alignment horizontal="left"/>
    </xf>
    <xf numFmtId="0" fontId="39" fillId="0" borderId="137" xfId="4" applyFont="1" applyBorder="1" applyAlignment="1">
      <alignment horizontal="center" vertical="center"/>
    </xf>
    <xf numFmtId="0" fontId="39" fillId="0" borderId="137" xfId="0" applyFont="1" applyBorder="1" applyAlignment="1">
      <alignment horizontal="center"/>
    </xf>
    <xf numFmtId="0" fontId="39" fillId="0" borderId="228" xfId="0" applyFont="1" applyBorder="1" applyAlignment="1">
      <alignment horizontal="center"/>
    </xf>
    <xf numFmtId="0" fontId="51" fillId="0" borderId="217" xfId="4" applyFont="1" applyBorder="1" applyAlignment="1">
      <alignment horizontal="center" vertical="center"/>
    </xf>
    <xf numFmtId="1" fontId="51" fillId="0" borderId="217" xfId="0" applyNumberFormat="1" applyFont="1" applyBorder="1" applyAlignment="1">
      <alignment horizontal="center" vertical="center"/>
    </xf>
    <xf numFmtId="2" fontId="51" fillId="0" borderId="217" xfId="4" applyNumberFormat="1" applyFont="1" applyBorder="1" applyAlignment="1">
      <alignment horizontal="center" vertical="center"/>
    </xf>
    <xf numFmtId="0" fontId="39" fillId="0" borderId="142" xfId="4" applyFont="1" applyBorder="1"/>
    <xf numFmtId="0" fontId="39" fillId="0" borderId="140" xfId="4" applyFont="1" applyBorder="1" applyAlignment="1">
      <alignment horizontal="center" vertical="center"/>
    </xf>
    <xf numFmtId="0" fontId="39" fillId="0" borderId="128" xfId="0" applyFont="1" applyBorder="1" applyAlignment="1">
      <alignment horizontal="center"/>
    </xf>
    <xf numFmtId="0" fontId="39" fillId="0" borderId="128" xfId="4" applyFont="1" applyBorder="1" applyAlignment="1">
      <alignment horizontal="center" vertical="center"/>
    </xf>
    <xf numFmtId="0" fontId="51" fillId="0" borderId="142" xfId="4" applyFont="1" applyBorder="1" applyAlignment="1">
      <alignment horizontal="center" vertical="center"/>
    </xf>
    <xf numFmtId="1" fontId="51" fillId="0" borderId="142" xfId="0" applyNumberFormat="1" applyFont="1" applyBorder="1" applyAlignment="1">
      <alignment horizontal="center" vertical="center"/>
    </xf>
    <xf numFmtId="2" fontId="51" fillId="0" borderId="142" xfId="4" applyNumberFormat="1" applyFont="1" applyBorder="1" applyAlignment="1">
      <alignment horizontal="center" vertical="center"/>
    </xf>
    <xf numFmtId="0" fontId="51" fillId="0" borderId="154" xfId="4" applyFont="1" applyBorder="1" applyAlignment="1">
      <alignment horizontal="center" vertical="center"/>
    </xf>
    <xf numFmtId="1" fontId="51" fillId="0" borderId="154" xfId="0" applyNumberFormat="1" applyFont="1" applyBorder="1" applyAlignment="1">
      <alignment horizontal="center" vertical="center"/>
    </xf>
    <xf numFmtId="2" fontId="51" fillId="0" borderId="154" xfId="4" applyNumberFormat="1" applyFont="1" applyBorder="1" applyAlignment="1">
      <alignment horizontal="center" vertical="center"/>
    </xf>
    <xf numFmtId="0" fontId="51" fillId="0" borderId="132" xfId="4" applyFont="1" applyBorder="1" applyAlignment="1">
      <alignment horizontal="center" vertical="center"/>
    </xf>
    <xf numFmtId="1" fontId="51" fillId="0" borderId="132" xfId="0" applyNumberFormat="1" applyFont="1" applyBorder="1" applyAlignment="1">
      <alignment horizontal="center" vertical="center"/>
    </xf>
    <xf numFmtId="0" fontId="39" fillId="0" borderId="140" xfId="0" applyFont="1" applyBorder="1" applyAlignment="1">
      <alignment horizontal="center" vertical="center"/>
    </xf>
    <xf numFmtId="0" fontId="0" fillId="0" borderId="142" xfId="0" applyBorder="1" applyAlignment="1">
      <alignment horizontal="left"/>
    </xf>
    <xf numFmtId="0" fontId="38" fillId="0" borderId="128" xfId="0" applyFont="1" applyBorder="1" applyAlignment="1">
      <alignment horizontal="center"/>
    </xf>
    <xf numFmtId="0" fontId="63" fillId="0" borderId="0" xfId="14" applyFont="1"/>
    <xf numFmtId="0" fontId="41" fillId="0" borderId="0" xfId="0" applyFont="1" applyAlignment="1">
      <alignment horizontal="left"/>
    </xf>
    <xf numFmtId="0" fontId="48" fillId="0" borderId="0" xfId="0" applyFont="1"/>
    <xf numFmtId="0" fontId="48" fillId="0" borderId="0" xfId="0" applyFont="1" applyAlignment="1">
      <alignment wrapText="1"/>
    </xf>
    <xf numFmtId="165" fontId="8" fillId="5" borderId="13" xfId="0" applyNumberFormat="1" applyFont="1" applyFill="1" applyBorder="1" applyAlignment="1">
      <alignment horizontal="center" vertical="center"/>
    </xf>
    <xf numFmtId="165" fontId="8" fillId="5" borderId="189" xfId="0" applyNumberFormat="1" applyFont="1" applyFill="1" applyBorder="1" applyAlignment="1">
      <alignment horizontal="center" vertical="center"/>
    </xf>
    <xf numFmtId="1" fontId="8" fillId="0" borderId="238" xfId="0" applyNumberFormat="1" applyFont="1" applyBorder="1" applyAlignment="1">
      <alignment horizontal="center"/>
    </xf>
    <xf numFmtId="1" fontId="8" fillId="0" borderId="132" xfId="0" applyNumberFormat="1" applyFont="1" applyBorder="1" applyAlignment="1">
      <alignment horizontal="center"/>
    </xf>
    <xf numFmtId="1" fontId="8" fillId="0" borderId="186" xfId="0" applyNumberFormat="1" applyFont="1" applyBorder="1" applyAlignment="1">
      <alignment horizontal="center"/>
    </xf>
    <xf numFmtId="1" fontId="8" fillId="5" borderId="223" xfId="0" applyNumberFormat="1" applyFont="1" applyFill="1" applyBorder="1" applyAlignment="1">
      <alignment horizontal="center"/>
    </xf>
    <xf numFmtId="17" fontId="65" fillId="5" borderId="3" xfId="0" applyNumberFormat="1" applyFont="1" applyFill="1" applyBorder="1" applyAlignment="1">
      <alignment horizontal="center" vertical="center"/>
    </xf>
    <xf numFmtId="17" fontId="65" fillId="5" borderId="11" xfId="0" applyNumberFormat="1" applyFont="1" applyFill="1" applyBorder="1" applyAlignment="1">
      <alignment horizontal="center" vertical="center"/>
    </xf>
    <xf numFmtId="17" fontId="65" fillId="5" borderId="30" xfId="0" applyNumberFormat="1" applyFont="1" applyFill="1" applyBorder="1" applyAlignment="1">
      <alignment horizontal="center" vertical="center"/>
    </xf>
    <xf numFmtId="0" fontId="30" fillId="5" borderId="49" xfId="0" applyFont="1" applyFill="1" applyBorder="1" applyAlignment="1">
      <alignment horizontal="center" vertical="center"/>
    </xf>
    <xf numFmtId="165" fontId="41" fillId="0" borderId="0" xfId="0" applyNumberFormat="1" applyFont="1" applyAlignment="1">
      <alignment horizontal="center" vertical="center"/>
    </xf>
    <xf numFmtId="0" fontId="69" fillId="0" borderId="0" xfId="14" applyFont="1"/>
    <xf numFmtId="0" fontId="27" fillId="7" borderId="66" xfId="0" applyFont="1" applyFill="1" applyBorder="1" applyAlignment="1">
      <alignment horizontal="center" wrapText="1"/>
    </xf>
    <xf numFmtId="0" fontId="27" fillId="0" borderId="4" xfId="0" applyFont="1" applyBorder="1" applyAlignment="1">
      <alignment horizontal="center" wrapText="1"/>
    </xf>
    <xf numFmtId="0" fontId="27" fillId="0" borderId="6" xfId="0" applyFont="1" applyBorder="1" applyAlignment="1">
      <alignment horizontal="center" wrapText="1"/>
    </xf>
    <xf numFmtId="0" fontId="27" fillId="7" borderId="26" xfId="0" applyFont="1" applyFill="1" applyBorder="1" applyAlignment="1">
      <alignment horizontal="center"/>
    </xf>
    <xf numFmtId="0" fontId="27" fillId="0" borderId="4" xfId="0" applyFont="1" applyBorder="1" applyAlignment="1">
      <alignment horizontal="center"/>
    </xf>
    <xf numFmtId="0" fontId="27" fillId="0" borderId="6" xfId="0" applyFont="1" applyBorder="1" applyAlignment="1">
      <alignment horizontal="center"/>
    </xf>
    <xf numFmtId="0" fontId="27" fillId="0" borderId="8" xfId="0" applyFont="1" applyBorder="1" applyAlignment="1">
      <alignment horizontal="center"/>
    </xf>
    <xf numFmtId="3" fontId="9" fillId="0" borderId="240" xfId="0" applyNumberFormat="1" applyFont="1" applyBorder="1" applyAlignment="1">
      <alignment horizontal="center"/>
    </xf>
    <xf numFmtId="3" fontId="9" fillId="0" borderId="219" xfId="0" applyNumberFormat="1" applyFont="1" applyBorder="1" applyAlignment="1">
      <alignment horizontal="center"/>
    </xf>
    <xf numFmtId="2" fontId="9" fillId="0" borderId="143" xfId="0" applyNumberFormat="1" applyFont="1" applyBorder="1" applyAlignment="1">
      <alignment horizontal="center"/>
    </xf>
    <xf numFmtId="17" fontId="54" fillId="4" borderId="194" xfId="0" applyNumberFormat="1" applyFont="1" applyFill="1" applyBorder="1" applyAlignment="1">
      <alignment horizontal="center"/>
    </xf>
    <xf numFmtId="0" fontId="39" fillId="0" borderId="217" xfId="0" applyFont="1" applyBorder="1"/>
    <xf numFmtId="17" fontId="54" fillId="4" borderId="143" xfId="0" applyNumberFormat="1" applyFont="1" applyFill="1" applyBorder="1" applyAlignment="1">
      <alignment horizontal="center"/>
    </xf>
    <xf numFmtId="0" fontId="27" fillId="0" borderId="33" xfId="0" applyFont="1" applyBorder="1" applyAlignment="1">
      <alignment horizontal="center"/>
    </xf>
    <xf numFmtId="0" fontId="27" fillId="0" borderId="35" xfId="0" applyFont="1" applyBorder="1" applyAlignment="1">
      <alignment horizontal="center"/>
    </xf>
    <xf numFmtId="0" fontId="27" fillId="0" borderId="37" xfId="0" applyFont="1" applyBorder="1" applyAlignment="1">
      <alignment horizontal="center"/>
    </xf>
    <xf numFmtId="0" fontId="27" fillId="0" borderId="54" xfId="0" applyFont="1" applyBorder="1" applyAlignment="1">
      <alignment horizontal="center"/>
    </xf>
    <xf numFmtId="0" fontId="27" fillId="0" borderId="8" xfId="0" applyFont="1" applyBorder="1" applyAlignment="1">
      <alignment horizontal="center" wrapText="1"/>
    </xf>
    <xf numFmtId="0" fontId="0" fillId="0" borderId="233" xfId="0" applyBorder="1" applyAlignment="1">
      <alignment horizontal="center"/>
    </xf>
    <xf numFmtId="49" fontId="8" fillId="5" borderId="147" xfId="0" applyNumberFormat="1" applyFont="1" applyFill="1" applyBorder="1" applyAlignment="1">
      <alignment horizontal="center" vertical="center"/>
    </xf>
    <xf numFmtId="3" fontId="40" fillId="0" borderId="222" xfId="0" applyNumberFormat="1" applyFont="1" applyBorder="1" applyAlignment="1">
      <alignment horizontal="center"/>
    </xf>
    <xf numFmtId="0" fontId="8" fillId="5" borderId="153" xfId="0" applyFont="1" applyFill="1" applyBorder="1" applyAlignment="1">
      <alignment horizontal="center" vertical="center"/>
    </xf>
    <xf numFmtId="3" fontId="40" fillId="0" borderId="6" xfId="0" applyNumberFormat="1" applyFont="1" applyBorder="1" applyAlignment="1">
      <alignment horizontal="center"/>
    </xf>
    <xf numFmtId="2" fontId="40" fillId="0" borderId="192" xfId="0" applyNumberFormat="1" applyFont="1" applyBorder="1" applyAlignment="1">
      <alignment horizontal="center"/>
    </xf>
    <xf numFmtId="3" fontId="40" fillId="0" borderId="195" xfId="0" applyNumberFormat="1" applyFont="1" applyBorder="1" applyAlignment="1">
      <alignment horizontal="center"/>
    </xf>
    <xf numFmtId="2" fontId="40" fillId="0" borderId="196" xfId="0" applyNumberFormat="1" applyFont="1" applyBorder="1" applyAlignment="1">
      <alignment horizontal="center"/>
    </xf>
    <xf numFmtId="3" fontId="40" fillId="0" borderId="7" xfId="0" applyNumberFormat="1" applyFont="1" applyBorder="1" applyAlignment="1">
      <alignment horizontal="center"/>
    </xf>
    <xf numFmtId="2" fontId="40" fillId="0" borderId="198" xfId="0" applyNumberFormat="1" applyFont="1" applyBorder="1" applyAlignment="1">
      <alignment horizontal="center"/>
    </xf>
    <xf numFmtId="3" fontId="40" fillId="0" borderId="206" xfId="0" applyNumberFormat="1" applyFont="1" applyBorder="1" applyAlignment="1">
      <alignment horizontal="center"/>
    </xf>
    <xf numFmtId="2" fontId="40" fillId="0" borderId="199" xfId="0" applyNumberFormat="1" applyFont="1" applyBorder="1" applyAlignment="1">
      <alignment horizontal="center"/>
    </xf>
    <xf numFmtId="0" fontId="9" fillId="0" borderId="242" xfId="0" applyFont="1" applyBorder="1"/>
    <xf numFmtId="1" fontId="9" fillId="0" borderId="243" xfId="0" applyNumberFormat="1" applyFont="1" applyBorder="1"/>
    <xf numFmtId="0" fontId="9" fillId="0" borderId="243" xfId="0" applyFont="1" applyBorder="1"/>
    <xf numFmtId="0" fontId="9" fillId="0" borderId="244" xfId="0" applyFont="1" applyBorder="1"/>
    <xf numFmtId="0" fontId="8" fillId="4" borderId="245" xfId="0" applyFont="1" applyFill="1" applyBorder="1" applyAlignment="1">
      <alignment horizontal="center"/>
    </xf>
    <xf numFmtId="0" fontId="8" fillId="4" borderId="241" xfId="0" applyFont="1" applyFill="1" applyBorder="1" applyAlignment="1">
      <alignment horizontal="center"/>
    </xf>
    <xf numFmtId="17" fontId="8" fillId="4" borderId="142" xfId="0" applyNumberFormat="1" applyFont="1" applyFill="1" applyBorder="1" applyAlignment="1">
      <alignment horizontal="center"/>
    </xf>
    <xf numFmtId="17" fontId="8" fillId="4" borderId="143" xfId="0" applyNumberFormat="1" applyFont="1" applyFill="1" applyBorder="1" applyAlignment="1">
      <alignment horizontal="center"/>
    </xf>
    <xf numFmtId="3" fontId="37" fillId="0" borderId="4" xfId="0" applyNumberFormat="1" applyFont="1" applyBorder="1" applyAlignment="1">
      <alignment horizontal="center"/>
    </xf>
    <xf numFmtId="17" fontId="8" fillId="5" borderId="246" xfId="0" applyNumberFormat="1" applyFont="1" applyFill="1" applyBorder="1" applyAlignment="1">
      <alignment horizontal="center" vertical="center"/>
    </xf>
    <xf numFmtId="1" fontId="8" fillId="5" borderId="247" xfId="0" applyNumberFormat="1" applyFont="1" applyFill="1" applyBorder="1" applyAlignment="1">
      <alignment horizontal="center"/>
    </xf>
    <xf numFmtId="17" fontId="48" fillId="0" borderId="0" xfId="0" applyNumberFormat="1" applyFont="1" applyAlignment="1">
      <alignment horizontal="center" vertical="center"/>
    </xf>
    <xf numFmtId="0" fontId="48" fillId="0" borderId="0" xfId="0" applyFont="1" applyAlignment="1">
      <alignment horizontal="center" vertical="center"/>
    </xf>
    <xf numFmtId="1" fontId="8" fillId="0" borderId="53" xfId="0" applyNumberFormat="1" applyFont="1" applyBorder="1" applyAlignment="1">
      <alignment horizontal="center"/>
    </xf>
    <xf numFmtId="0" fontId="8" fillId="0" borderId="128" xfId="0" applyFont="1" applyBorder="1" applyAlignment="1">
      <alignment horizontal="center" vertical="center"/>
    </xf>
    <xf numFmtId="0" fontId="8" fillId="0" borderId="138" xfId="0" applyFont="1" applyBorder="1" applyAlignment="1">
      <alignment horizontal="center" vertical="center"/>
    </xf>
    <xf numFmtId="0" fontId="8" fillId="0" borderId="137" xfId="0" applyFont="1" applyBorder="1" applyAlignment="1">
      <alignment horizontal="center" vertical="center"/>
    </xf>
    <xf numFmtId="3" fontId="40" fillId="0" borderId="0" xfId="0" applyNumberFormat="1" applyFont="1" applyAlignment="1">
      <alignment horizontal="center"/>
    </xf>
    <xf numFmtId="3" fontId="40" fillId="0" borderId="35" xfId="0" applyNumberFormat="1" applyFont="1" applyBorder="1" applyAlignment="1">
      <alignment horizontal="center"/>
    </xf>
    <xf numFmtId="2" fontId="40" fillId="0" borderId="208" xfId="0" applyNumberFormat="1" applyFont="1" applyBorder="1" applyAlignment="1">
      <alignment horizontal="center"/>
    </xf>
    <xf numFmtId="3" fontId="40" fillId="0" borderId="209" xfId="0" applyNumberFormat="1" applyFont="1" applyBorder="1" applyAlignment="1">
      <alignment horizontal="center"/>
    </xf>
    <xf numFmtId="2" fontId="40" fillId="0" borderId="210" xfId="0" applyNumberFormat="1" applyFont="1" applyBorder="1" applyAlignment="1">
      <alignment horizontal="center"/>
    </xf>
    <xf numFmtId="3" fontId="40" fillId="0" borderId="44" xfId="0" applyNumberFormat="1" applyFont="1" applyBorder="1" applyAlignment="1">
      <alignment horizontal="center"/>
    </xf>
    <xf numFmtId="3" fontId="40" fillId="0" borderId="248" xfId="0" applyNumberFormat="1" applyFont="1" applyBorder="1" applyAlignment="1">
      <alignment horizontal="center"/>
    </xf>
    <xf numFmtId="17" fontId="8" fillId="5" borderId="29" xfId="0" applyNumberFormat="1" applyFont="1" applyFill="1" applyBorder="1" applyAlignment="1">
      <alignment horizontal="center" vertical="center"/>
    </xf>
    <xf numFmtId="0" fontId="10" fillId="0" borderId="0" xfId="0" applyFont="1" applyAlignment="1">
      <alignment horizontal="left" vertical="center" wrapText="1"/>
    </xf>
    <xf numFmtId="0" fontId="36" fillId="0" borderId="19" xfId="0" applyFont="1" applyBorder="1" applyAlignment="1">
      <alignment horizontal="left"/>
    </xf>
    <xf numFmtId="0" fontId="36" fillId="0" borderId="47" xfId="0" applyFont="1" applyBorder="1" applyAlignment="1">
      <alignment horizontal="center"/>
    </xf>
    <xf numFmtId="0" fontId="36" fillId="0" borderId="19" xfId="0" applyFont="1" applyBorder="1" applyAlignment="1">
      <alignment horizontal="center"/>
    </xf>
    <xf numFmtId="0" fontId="36" fillId="0" borderId="18" xfId="0" applyFont="1" applyBorder="1" applyAlignment="1">
      <alignment horizontal="center"/>
    </xf>
    <xf numFmtId="0" fontId="36" fillId="0" borderId="18" xfId="0" applyFont="1" applyBorder="1" applyAlignment="1">
      <alignment horizontal="center" vertical="center"/>
    </xf>
    <xf numFmtId="1" fontId="70" fillId="0" borderId="5" xfId="0" applyNumberFormat="1" applyFont="1" applyBorder="1" applyAlignment="1">
      <alignment horizontal="center"/>
    </xf>
    <xf numFmtId="1" fontId="70" fillId="0" borderId="22" xfId="0" applyNumberFormat="1" applyFont="1" applyBorder="1" applyAlignment="1">
      <alignment horizontal="center"/>
    </xf>
    <xf numFmtId="2" fontId="70" fillId="0" borderId="6" xfId="0" applyNumberFormat="1" applyFont="1" applyBorder="1" applyAlignment="1">
      <alignment horizontal="center"/>
    </xf>
    <xf numFmtId="0" fontId="36" fillId="0" borderId="20" xfId="0" applyFont="1" applyBorder="1" applyAlignment="1">
      <alignment horizontal="left"/>
    </xf>
    <xf numFmtId="0" fontId="36" fillId="0" borderId="42" xfId="0" applyFont="1" applyBorder="1" applyAlignment="1">
      <alignment horizontal="center"/>
    </xf>
    <xf numFmtId="0" fontId="36" fillId="0" borderId="20" xfId="0" applyFont="1" applyBorder="1" applyAlignment="1">
      <alignment horizontal="center"/>
    </xf>
    <xf numFmtId="0" fontId="36" fillId="0" borderId="20" xfId="0" applyFont="1" applyBorder="1" applyAlignment="1">
      <alignment horizontal="center" vertical="center"/>
    </xf>
    <xf numFmtId="1" fontId="70" fillId="0" borderId="7" xfId="0" applyNumberFormat="1" applyFont="1" applyBorder="1" applyAlignment="1">
      <alignment horizontal="center"/>
    </xf>
    <xf numFmtId="0" fontId="36" fillId="0" borderId="44" xfId="0" applyFont="1" applyBorder="1" applyAlignment="1">
      <alignment horizontal="center"/>
    </xf>
    <xf numFmtId="0" fontId="36" fillId="0" borderId="26" xfId="0" applyFont="1" applyBorder="1" applyAlignment="1">
      <alignment horizontal="left"/>
    </xf>
    <xf numFmtId="0" fontId="36" fillId="0" borderId="48" xfId="0" applyFont="1" applyBorder="1" applyAlignment="1">
      <alignment horizontal="center"/>
    </xf>
    <xf numFmtId="0" fontId="36" fillId="0" borderId="26" xfId="0" applyFont="1" applyBorder="1" applyAlignment="1">
      <alignment horizontal="center"/>
    </xf>
    <xf numFmtId="0" fontId="36" fillId="0" borderId="38" xfId="0" applyFont="1" applyBorder="1" applyAlignment="1">
      <alignment horizontal="center"/>
    </xf>
    <xf numFmtId="0" fontId="36" fillId="0" borderId="38" xfId="0" applyFont="1" applyBorder="1" applyAlignment="1">
      <alignment horizontal="center" vertical="center"/>
    </xf>
    <xf numFmtId="1" fontId="70" fillId="0" borderId="9" xfId="0" applyNumberFormat="1" applyFont="1" applyBorder="1" applyAlignment="1">
      <alignment horizontal="center"/>
    </xf>
    <xf numFmtId="1" fontId="70" fillId="0" borderId="25" xfId="0" applyNumberFormat="1" applyFont="1" applyBorder="1" applyAlignment="1">
      <alignment horizontal="center"/>
    </xf>
    <xf numFmtId="2" fontId="70" fillId="0" borderId="28" xfId="0" applyNumberFormat="1" applyFont="1" applyBorder="1" applyAlignment="1">
      <alignment horizontal="center"/>
    </xf>
    <xf numFmtId="0" fontId="70" fillId="5" borderId="3" xfId="0" applyFont="1" applyFill="1" applyBorder="1" applyAlignment="1">
      <alignment horizontal="left"/>
    </xf>
    <xf numFmtId="0" fontId="70" fillId="5" borderId="3" xfId="0" applyFont="1" applyFill="1" applyBorder="1" applyAlignment="1">
      <alignment horizontal="center"/>
    </xf>
    <xf numFmtId="1" fontId="70" fillId="5" borderId="3" xfId="0" applyNumberFormat="1" applyFont="1" applyFill="1" applyBorder="1" applyAlignment="1">
      <alignment horizontal="center"/>
    </xf>
    <xf numFmtId="1" fontId="70" fillId="5" borderId="49" xfId="0" applyNumberFormat="1" applyFont="1" applyFill="1" applyBorder="1" applyAlignment="1">
      <alignment horizontal="center"/>
    </xf>
    <xf numFmtId="2" fontId="70" fillId="5" borderId="11" xfId="0" applyNumberFormat="1" applyFont="1" applyFill="1" applyBorder="1" applyAlignment="1">
      <alignment horizontal="center"/>
    </xf>
    <xf numFmtId="0" fontId="36" fillId="0" borderId="51" xfId="0" applyFont="1" applyBorder="1" applyAlignment="1">
      <alignment horizontal="center"/>
    </xf>
    <xf numFmtId="1" fontId="36" fillId="0" borderId="228" xfId="0" applyNumberFormat="1" applyFont="1" applyBorder="1" applyAlignment="1">
      <alignment horizontal="center"/>
    </xf>
    <xf numFmtId="1" fontId="70" fillId="0" borderId="131" xfId="0" applyNumberFormat="1" applyFont="1" applyBorder="1" applyAlignment="1">
      <alignment horizontal="center"/>
    </xf>
    <xf numFmtId="2" fontId="70" fillId="5" borderId="127" xfId="0" applyNumberFormat="1" applyFont="1" applyFill="1" applyBorder="1" applyAlignment="1">
      <alignment horizontal="center" vertical="center"/>
    </xf>
    <xf numFmtId="0" fontId="36" fillId="0" borderId="24" xfId="0" applyFont="1" applyBorder="1" applyAlignment="1">
      <alignment horizontal="center"/>
    </xf>
    <xf numFmtId="1" fontId="36" fillId="0" borderId="139" xfId="0" applyNumberFormat="1" applyFont="1" applyBorder="1" applyAlignment="1">
      <alignment horizontal="center"/>
    </xf>
    <xf numFmtId="1" fontId="70" fillId="0" borderId="238" xfId="0" applyNumberFormat="1" applyFont="1" applyBorder="1" applyAlignment="1">
      <alignment horizontal="center"/>
    </xf>
    <xf numFmtId="0" fontId="36" fillId="0" borderId="27" xfId="0" applyFont="1" applyBorder="1" applyAlignment="1">
      <alignment horizontal="center"/>
    </xf>
    <xf numFmtId="1" fontId="36" fillId="0" borderId="187" xfId="0" applyNumberFormat="1" applyFont="1" applyBorder="1" applyAlignment="1">
      <alignment horizontal="center"/>
    </xf>
    <xf numFmtId="1" fontId="70" fillId="0" borderId="223" xfId="0" applyNumberFormat="1" applyFont="1" applyBorder="1" applyAlignment="1">
      <alignment horizontal="center"/>
    </xf>
    <xf numFmtId="0" fontId="70" fillId="5" borderId="127" xfId="0" applyFont="1" applyFill="1" applyBorder="1" applyAlignment="1">
      <alignment horizontal="right"/>
    </xf>
    <xf numFmtId="0" fontId="70" fillId="5" borderId="152" xfId="0" applyFont="1" applyFill="1" applyBorder="1" applyAlignment="1">
      <alignment horizontal="center" vertical="center"/>
    </xf>
    <xf numFmtId="1" fontId="70" fillId="5" borderId="127" xfId="0" applyNumberFormat="1" applyFont="1" applyFill="1" applyBorder="1" applyAlignment="1">
      <alignment horizontal="center" vertical="center"/>
    </xf>
    <xf numFmtId="1" fontId="70" fillId="5" borderId="127" xfId="0" applyNumberFormat="1" applyFont="1" applyFill="1" applyBorder="1" applyAlignment="1">
      <alignment horizontal="center"/>
    </xf>
    <xf numFmtId="1" fontId="70" fillId="5" borderId="222" xfId="0" applyNumberFormat="1" applyFont="1" applyFill="1" applyBorder="1" applyAlignment="1">
      <alignment horizontal="center"/>
    </xf>
    <xf numFmtId="0" fontId="36" fillId="0" borderId="51" xfId="0" applyFont="1" applyBorder="1" applyAlignment="1">
      <alignment horizontal="left"/>
    </xf>
    <xf numFmtId="0" fontId="36" fillId="0" borderId="24" xfId="0" applyFont="1" applyBorder="1" applyAlignment="1">
      <alignment horizontal="left"/>
    </xf>
    <xf numFmtId="17" fontId="8" fillId="5" borderId="185" xfId="0" applyNumberFormat="1" applyFont="1" applyFill="1" applyBorder="1" applyAlignment="1">
      <alignment horizontal="center"/>
    </xf>
    <xf numFmtId="0" fontId="36" fillId="0" borderId="154" xfId="0" applyFont="1" applyBorder="1" applyAlignment="1">
      <alignment horizontal="center"/>
    </xf>
    <xf numFmtId="0" fontId="36" fillId="0" borderId="132" xfId="0" applyFont="1" applyBorder="1" applyAlignment="1">
      <alignment horizontal="center"/>
    </xf>
    <xf numFmtId="0" fontId="38" fillId="0" borderId="0" xfId="0" applyFont="1"/>
    <xf numFmtId="0" fontId="38" fillId="0" borderId="0" xfId="0" applyFont="1" applyAlignment="1">
      <alignment horizontal="center"/>
    </xf>
    <xf numFmtId="0" fontId="8" fillId="5" borderId="13" xfId="0" applyFont="1" applyFill="1" applyBorder="1" applyAlignment="1">
      <alignment horizontal="center" vertical="center"/>
    </xf>
    <xf numFmtId="0" fontId="36" fillId="0" borderId="141" xfId="0" applyFont="1" applyBorder="1"/>
    <xf numFmtId="0" fontId="36" fillId="0" borderId="142" xfId="0" applyFont="1" applyBorder="1"/>
    <xf numFmtId="0" fontId="36" fillId="0" borderId="143" xfId="0" applyFont="1" applyBorder="1"/>
    <xf numFmtId="0" fontId="36" fillId="0" borderId="53" xfId="0" applyFont="1" applyBorder="1" applyAlignment="1">
      <alignment horizontal="center"/>
    </xf>
    <xf numFmtId="1" fontId="70" fillId="0" borderId="4" xfId="0" applyNumberFormat="1" applyFont="1" applyBorder="1" applyAlignment="1">
      <alignment horizontal="center" vertical="center"/>
    </xf>
    <xf numFmtId="1" fontId="70" fillId="0" borderId="53" xfId="0" applyNumberFormat="1" applyFont="1" applyBorder="1" applyAlignment="1">
      <alignment horizontal="center" vertical="center"/>
    </xf>
    <xf numFmtId="165" fontId="70" fillId="0" borderId="4" xfId="0" applyNumberFormat="1" applyFont="1" applyBorder="1" applyAlignment="1">
      <alignment horizontal="center" vertical="center"/>
    </xf>
    <xf numFmtId="0" fontId="36" fillId="0" borderId="22" xfId="0" applyFont="1" applyBorder="1" applyAlignment="1">
      <alignment horizontal="center"/>
    </xf>
    <xf numFmtId="1" fontId="70" fillId="0" borderId="6" xfId="0" applyNumberFormat="1" applyFont="1" applyBorder="1" applyAlignment="1">
      <alignment horizontal="center" vertical="center"/>
    </xf>
    <xf numFmtId="1" fontId="70" fillId="0" borderId="22" xfId="0" applyNumberFormat="1" applyFont="1" applyBorder="1" applyAlignment="1">
      <alignment horizontal="center" vertical="center"/>
    </xf>
    <xf numFmtId="165" fontId="70" fillId="0" borderId="6" xfId="0" applyNumberFormat="1" applyFont="1" applyBorder="1" applyAlignment="1">
      <alignment horizontal="center" vertical="center"/>
    </xf>
    <xf numFmtId="0" fontId="36" fillId="0" borderId="46" xfId="0" applyFont="1" applyBorder="1" applyAlignment="1">
      <alignment horizontal="center"/>
    </xf>
    <xf numFmtId="0" fontId="36" fillId="0" borderId="25" xfId="0" applyFont="1" applyBorder="1" applyAlignment="1">
      <alignment horizontal="center"/>
    </xf>
    <xf numFmtId="1" fontId="70" fillId="0" borderId="8" xfId="0" applyNumberFormat="1" applyFont="1" applyBorder="1" applyAlignment="1">
      <alignment horizontal="center" vertical="center"/>
    </xf>
    <xf numFmtId="1" fontId="70" fillId="0" borderId="25" xfId="0" applyNumberFormat="1" applyFont="1" applyBorder="1" applyAlignment="1">
      <alignment horizontal="center" vertical="center"/>
    </xf>
    <xf numFmtId="0" fontId="70" fillId="5" borderId="40" xfId="0" applyFont="1" applyFill="1" applyBorder="1" applyAlignment="1">
      <alignment horizontal="left"/>
    </xf>
    <xf numFmtId="0" fontId="70" fillId="5" borderId="3" xfId="0" applyFont="1" applyFill="1" applyBorder="1" applyAlignment="1">
      <alignment horizontal="center" vertical="center"/>
    </xf>
    <xf numFmtId="1" fontId="70" fillId="5" borderId="11" xfId="0" applyNumberFormat="1" applyFont="1" applyFill="1" applyBorder="1" applyAlignment="1">
      <alignment horizontal="center" vertical="center"/>
    </xf>
    <xf numFmtId="1" fontId="70" fillId="5" borderId="30" xfId="0" applyNumberFormat="1" applyFont="1" applyFill="1" applyBorder="1" applyAlignment="1">
      <alignment horizontal="center"/>
    </xf>
    <xf numFmtId="1" fontId="70" fillId="5" borderId="3" xfId="0" applyNumberFormat="1" applyFont="1" applyFill="1" applyBorder="1" applyAlignment="1">
      <alignment horizontal="center" vertical="center"/>
    </xf>
    <xf numFmtId="165" fontId="70" fillId="5" borderId="3" xfId="0" applyNumberFormat="1" applyFont="1" applyFill="1" applyBorder="1" applyAlignment="1">
      <alignment horizontal="center"/>
    </xf>
    <xf numFmtId="0" fontId="36" fillId="0" borderId="128" xfId="0" applyFont="1" applyBorder="1" applyAlignment="1">
      <alignment horizontal="center"/>
    </xf>
    <xf numFmtId="0" fontId="36" fillId="0" borderId="138" xfId="0" applyFont="1" applyBorder="1" applyAlignment="1">
      <alignment horizontal="center"/>
    </xf>
    <xf numFmtId="17" fontId="65" fillId="5" borderId="29" xfId="0" applyNumberFormat="1" applyFont="1" applyFill="1" applyBorder="1" applyAlignment="1">
      <alignment horizontal="center" vertical="center"/>
    </xf>
    <xf numFmtId="0" fontId="36" fillId="0" borderId="137" xfId="0" applyFont="1" applyBorder="1" applyAlignment="1">
      <alignment horizontal="center"/>
    </xf>
    <xf numFmtId="17" fontId="65" fillId="5" borderId="127" xfId="0" applyNumberFormat="1" applyFont="1" applyFill="1" applyBorder="1" applyAlignment="1">
      <alignment horizontal="center" vertical="center"/>
    </xf>
    <xf numFmtId="1" fontId="57" fillId="0" borderId="53" xfId="0" applyNumberFormat="1" applyFont="1" applyBorder="1" applyAlignment="1">
      <alignment horizontal="center" vertical="center"/>
    </xf>
    <xf numFmtId="2" fontId="57" fillId="5" borderId="127" xfId="0" applyNumberFormat="1" applyFont="1" applyFill="1" applyBorder="1" applyAlignment="1">
      <alignment horizontal="center" vertical="center"/>
    </xf>
    <xf numFmtId="1" fontId="57" fillId="0" borderId="22" xfId="0" applyNumberFormat="1" applyFont="1" applyBorder="1" applyAlignment="1">
      <alignment horizontal="center" vertical="center"/>
    </xf>
    <xf numFmtId="1" fontId="57" fillId="0" borderId="58" xfId="0" applyNumberFormat="1" applyFont="1" applyBorder="1" applyAlignment="1">
      <alignment horizontal="center" vertical="center"/>
    </xf>
    <xf numFmtId="0" fontId="70" fillId="5" borderId="223" xfId="0" applyFont="1" applyFill="1" applyBorder="1" applyAlignment="1">
      <alignment horizontal="left"/>
    </xf>
    <xf numFmtId="0" fontId="70" fillId="5" borderId="11" xfId="0" applyFont="1" applyFill="1" applyBorder="1" applyAlignment="1">
      <alignment horizontal="center"/>
    </xf>
    <xf numFmtId="0" fontId="57" fillId="5" borderId="3" xfId="0" applyFont="1" applyFill="1" applyBorder="1" applyAlignment="1">
      <alignment horizontal="center"/>
    </xf>
    <xf numFmtId="1" fontId="57" fillId="5" borderId="127" xfId="0" applyNumberFormat="1" applyFont="1" applyFill="1" applyBorder="1" applyAlignment="1">
      <alignment horizontal="center"/>
    </xf>
    <xf numFmtId="1" fontId="57" fillId="5" borderId="49" xfId="0" applyNumberFormat="1" applyFont="1" applyFill="1" applyBorder="1" applyAlignment="1">
      <alignment horizontal="center" vertical="center"/>
    </xf>
    <xf numFmtId="1" fontId="57" fillId="5" borderId="29" xfId="0" applyNumberFormat="1" applyFont="1" applyFill="1" applyBorder="1" applyAlignment="1">
      <alignment horizontal="center" vertical="center"/>
    </xf>
    <xf numFmtId="0" fontId="8" fillId="4" borderId="144" xfId="0" applyFont="1" applyFill="1" applyBorder="1" applyAlignment="1">
      <alignment horizontal="center"/>
    </xf>
    <xf numFmtId="0" fontId="8" fillId="4" borderId="12" xfId="0" applyFont="1" applyFill="1" applyBorder="1" applyAlignment="1">
      <alignment horizontal="center"/>
    </xf>
    <xf numFmtId="3" fontId="40" fillId="0" borderId="22" xfId="0" applyNumberFormat="1" applyFont="1" applyBorder="1" applyAlignment="1">
      <alignment horizontal="center"/>
    </xf>
    <xf numFmtId="3" fontId="40" fillId="0" borderId="219" xfId="0" applyNumberFormat="1" applyFont="1" applyBorder="1" applyAlignment="1">
      <alignment horizontal="center"/>
    </xf>
    <xf numFmtId="3" fontId="40" fillId="0" borderId="34" xfId="0" applyNumberFormat="1" applyFont="1" applyBorder="1" applyAlignment="1">
      <alignment horizontal="center"/>
    </xf>
    <xf numFmtId="3" fontId="40" fillId="0" borderId="211" xfId="0" applyNumberFormat="1" applyFont="1" applyBorder="1" applyAlignment="1">
      <alignment horizontal="center"/>
    </xf>
    <xf numFmtId="2" fontId="40" fillId="0" borderId="132" xfId="0" applyNumberFormat="1" applyFont="1" applyBorder="1" applyAlignment="1">
      <alignment horizontal="center"/>
    </xf>
    <xf numFmtId="2" fontId="40" fillId="0" borderId="133" xfId="0" applyNumberFormat="1" applyFont="1" applyBorder="1" applyAlignment="1">
      <alignment horizontal="center"/>
    </xf>
    <xf numFmtId="0" fontId="51" fillId="0" borderId="142" xfId="0" applyFont="1" applyBorder="1"/>
    <xf numFmtId="0" fontId="24" fillId="0" borderId="0" xfId="8" applyFont="1"/>
    <xf numFmtId="0" fontId="63" fillId="0" borderId="127" xfId="14" applyFont="1" applyBorder="1" applyAlignment="1">
      <alignment horizontal="center"/>
    </xf>
    <xf numFmtId="2" fontId="63" fillId="0" borderId="127" xfId="14" applyNumberFormat="1" applyFont="1" applyBorder="1" applyAlignment="1">
      <alignment horizontal="center"/>
    </xf>
    <xf numFmtId="0" fontId="25" fillId="0" borderId="32" xfId="0" applyFont="1" applyBorder="1" applyAlignment="1">
      <alignment horizontal="center" vertical="center"/>
    </xf>
    <xf numFmtId="1" fontId="25" fillId="0" borderId="4" xfId="0" applyNumberFormat="1" applyFont="1" applyBorder="1" applyAlignment="1">
      <alignment horizontal="center" vertical="center"/>
    </xf>
    <xf numFmtId="0" fontId="25" fillId="0" borderId="34" xfId="0" applyFont="1" applyBorder="1" applyAlignment="1">
      <alignment horizontal="center" vertical="center"/>
    </xf>
    <xf numFmtId="1" fontId="25" fillId="0" borderId="6" xfId="0" applyNumberFormat="1" applyFont="1" applyBorder="1" applyAlignment="1">
      <alignment horizontal="center" vertical="center"/>
    </xf>
    <xf numFmtId="0" fontId="25" fillId="0" borderId="36" xfId="0" applyFont="1" applyBorder="1" applyAlignment="1">
      <alignment horizontal="center" vertical="center"/>
    </xf>
    <xf numFmtId="1" fontId="25" fillId="0" borderId="8" xfId="0" applyNumberFormat="1" applyFont="1" applyBorder="1" applyAlignment="1">
      <alignment horizontal="center" vertical="center"/>
    </xf>
    <xf numFmtId="0" fontId="27" fillId="5" borderId="40" xfId="0" applyFont="1" applyFill="1" applyBorder="1" applyAlignment="1">
      <alignment horizontal="center" vertical="center"/>
    </xf>
    <xf numFmtId="0" fontId="25" fillId="0" borderId="10" xfId="0" applyFont="1" applyBorder="1" applyAlignment="1">
      <alignment horizontal="center" vertical="center"/>
    </xf>
    <xf numFmtId="1" fontId="25" fillId="0" borderId="0" xfId="0" applyNumberFormat="1" applyFont="1" applyAlignment="1">
      <alignment horizontal="center" vertical="center"/>
    </xf>
    <xf numFmtId="2" fontId="25" fillId="0" borderId="5" xfId="0" applyNumberFormat="1" applyFont="1" applyBorder="1" applyAlignment="1">
      <alignment horizontal="center" vertical="center"/>
    </xf>
    <xf numFmtId="2" fontId="25" fillId="7" borderId="15" xfId="0" applyNumberFormat="1" applyFont="1" applyFill="1" applyBorder="1" applyAlignment="1">
      <alignment horizontal="center" vertical="center"/>
    </xf>
    <xf numFmtId="2" fontId="25" fillId="5" borderId="61" xfId="0" applyNumberFormat="1" applyFont="1" applyFill="1" applyBorder="1" applyAlignment="1">
      <alignment horizontal="center" vertical="center"/>
    </xf>
    <xf numFmtId="2" fontId="25" fillId="7" borderId="3" xfId="0" applyNumberFormat="1" applyFont="1" applyFill="1" applyBorder="1" applyAlignment="1">
      <alignment horizontal="center" vertical="center"/>
    </xf>
    <xf numFmtId="0" fontId="27" fillId="0" borderId="56" xfId="0" applyFont="1" applyBorder="1" applyAlignment="1">
      <alignment horizontal="center" vertical="center"/>
    </xf>
    <xf numFmtId="0" fontId="25" fillId="0" borderId="61" xfId="0" applyFont="1" applyBorder="1" applyAlignment="1">
      <alignment horizontal="center" vertical="center"/>
    </xf>
    <xf numFmtId="1" fontId="25" fillId="0" borderId="25" xfId="0" applyNumberFormat="1" applyFont="1" applyBorder="1" applyAlignment="1">
      <alignment horizontal="center" vertical="center"/>
    </xf>
    <xf numFmtId="0" fontId="27" fillId="7" borderId="0" xfId="0" applyFont="1" applyFill="1" applyAlignment="1">
      <alignment horizontal="center" vertical="center"/>
    </xf>
    <xf numFmtId="0" fontId="25" fillId="7" borderId="41" xfId="0" applyFont="1" applyFill="1" applyBorder="1" applyAlignment="1">
      <alignment horizontal="center" vertical="center"/>
    </xf>
    <xf numFmtId="1" fontId="25" fillId="7" borderId="0" xfId="0" applyNumberFormat="1" applyFont="1" applyFill="1" applyAlignment="1">
      <alignment horizontal="center" vertical="center"/>
    </xf>
    <xf numFmtId="0" fontId="25" fillId="0" borderId="8" xfId="0" applyFont="1" applyBorder="1" applyAlignment="1">
      <alignment horizontal="center" vertical="center"/>
    </xf>
    <xf numFmtId="1" fontId="25" fillId="0" borderId="3" xfId="0" applyNumberFormat="1" applyFont="1" applyBorder="1" applyAlignment="1">
      <alignment horizontal="center" vertical="center"/>
    </xf>
    <xf numFmtId="2" fontId="25" fillId="0" borderId="61" xfId="0" applyNumberFormat="1" applyFont="1" applyBorder="1" applyAlignment="1">
      <alignment horizontal="center" vertical="center"/>
    </xf>
    <xf numFmtId="2" fontId="25" fillId="7" borderId="61" xfId="0" applyNumberFormat="1" applyFont="1" applyFill="1" applyBorder="1" applyAlignment="1">
      <alignment horizontal="center" vertical="center"/>
    </xf>
    <xf numFmtId="2" fontId="27" fillId="7" borderId="52" xfId="0" applyNumberFormat="1" applyFont="1" applyFill="1" applyBorder="1" applyAlignment="1">
      <alignment horizontal="center" vertical="center"/>
    </xf>
    <xf numFmtId="2" fontId="27" fillId="7" borderId="7" xfId="0" applyNumberFormat="1" applyFont="1" applyFill="1" applyBorder="1" applyAlignment="1">
      <alignment horizontal="center" vertical="center"/>
    </xf>
    <xf numFmtId="0" fontId="27" fillId="0" borderId="0" xfId="0" applyFont="1" applyAlignment="1">
      <alignment horizontal="center"/>
    </xf>
    <xf numFmtId="0" fontId="10" fillId="5" borderId="40" xfId="0" applyFont="1" applyFill="1" applyBorder="1" applyAlignment="1">
      <alignment horizontal="center"/>
    </xf>
    <xf numFmtId="0" fontId="36" fillId="0" borderId="137" xfId="0" applyFont="1" applyBorder="1"/>
    <xf numFmtId="0" fontId="36" fillId="0" borderId="128" xfId="0" applyFont="1" applyBorder="1" applyAlignment="1">
      <alignment horizontal="left"/>
    </xf>
    <xf numFmtId="0" fontId="36" fillId="0" borderId="128" xfId="0" applyFont="1" applyBorder="1"/>
    <xf numFmtId="0" fontId="36" fillId="0" borderId="138" xfId="0" applyFont="1" applyBorder="1"/>
    <xf numFmtId="0" fontId="0" fillId="0" borderId="0" xfId="0" applyAlignment="1">
      <alignment vertical="top"/>
    </xf>
    <xf numFmtId="0" fontId="36" fillId="0" borderId="227" xfId="0" applyFont="1" applyBorder="1"/>
    <xf numFmtId="0" fontId="36" fillId="0" borderId="225" xfId="0" applyFont="1" applyBorder="1"/>
    <xf numFmtId="0" fontId="36" fillId="0" borderId="229" xfId="0" applyFont="1" applyBorder="1"/>
    <xf numFmtId="0" fontId="0" fillId="18" borderId="107" xfId="0" applyFill="1" applyBorder="1" applyAlignment="1">
      <alignment horizontal="center" vertical="center"/>
    </xf>
    <xf numFmtId="0" fontId="47" fillId="0" borderId="0" xfId="0" applyFont="1" applyAlignment="1">
      <alignment horizontal="center" vertical="center"/>
    </xf>
    <xf numFmtId="1" fontId="41" fillId="0" borderId="0" xfId="0" applyNumberFormat="1" applyFont="1" applyAlignment="1">
      <alignment horizontal="center" vertical="center"/>
    </xf>
    <xf numFmtId="17" fontId="70" fillId="9" borderId="137" xfId="0" applyNumberFormat="1" applyFont="1" applyFill="1" applyBorder="1" applyAlignment="1">
      <alignment horizontal="center"/>
    </xf>
    <xf numFmtId="3" fontId="36" fillId="0" borderId="16" xfId="0" applyNumberFormat="1" applyFont="1" applyBorder="1" applyAlignment="1">
      <alignment horizontal="center"/>
    </xf>
    <xf numFmtId="2" fontId="36" fillId="0" borderId="154" xfId="0" applyNumberFormat="1" applyFont="1" applyBorder="1" applyAlignment="1">
      <alignment horizontal="center"/>
    </xf>
    <xf numFmtId="3" fontId="36" fillId="0" borderId="22" xfId="0" applyNumberFormat="1" applyFont="1" applyBorder="1" applyAlignment="1">
      <alignment horizontal="center"/>
    </xf>
    <xf numFmtId="2" fontId="63" fillId="0" borderId="132" xfId="0" applyNumberFormat="1" applyFont="1" applyBorder="1" applyAlignment="1">
      <alignment horizontal="center"/>
    </xf>
    <xf numFmtId="3" fontId="36" fillId="0" borderId="25" xfId="0" applyNumberFormat="1" applyFont="1" applyBorder="1" applyAlignment="1">
      <alignment horizontal="center"/>
    </xf>
    <xf numFmtId="3" fontId="36" fillId="0" borderId="58" xfId="0" applyNumberFormat="1" applyFont="1" applyBorder="1" applyAlignment="1">
      <alignment horizontal="center"/>
    </xf>
    <xf numFmtId="2" fontId="63" fillId="0" borderId="133" xfId="0" applyNumberFormat="1" applyFont="1" applyBorder="1" applyAlignment="1">
      <alignment horizontal="center"/>
    </xf>
    <xf numFmtId="0" fontId="54" fillId="0" borderId="6" xfId="0" applyFont="1" applyBorder="1" applyAlignment="1">
      <alignment wrapText="1"/>
    </xf>
    <xf numFmtId="0" fontId="39" fillId="0" borderId="0" xfId="0" applyFont="1" applyAlignment="1">
      <alignment horizontal="justify" vertical="top" wrapText="1"/>
    </xf>
    <xf numFmtId="0" fontId="54" fillId="5" borderId="127" xfId="0" applyFont="1" applyFill="1" applyBorder="1" applyAlignment="1">
      <alignment horizontal="center" vertical="center"/>
    </xf>
    <xf numFmtId="0" fontId="39" fillId="0" borderId="0" xfId="0" applyFont="1" applyAlignment="1">
      <alignment vertical="top" wrapText="1"/>
    </xf>
    <xf numFmtId="0" fontId="54" fillId="6" borderId="127" xfId="0" applyFont="1" applyFill="1" applyBorder="1" applyAlignment="1">
      <alignment horizontal="center"/>
    </xf>
    <xf numFmtId="0" fontId="54" fillId="5" borderId="3" xfId="0" applyFont="1" applyFill="1" applyBorder="1" applyAlignment="1">
      <alignment horizontal="left"/>
    </xf>
    <xf numFmtId="0" fontId="58" fillId="0" borderId="20" xfId="0" applyFont="1" applyBorder="1" applyAlignment="1">
      <alignment horizontal="left"/>
    </xf>
    <xf numFmtId="0" fontId="54" fillId="5" borderId="3" xfId="0" applyFont="1" applyFill="1" applyBorder="1" applyAlignment="1">
      <alignment horizontal="left" vertical="center"/>
    </xf>
    <xf numFmtId="0" fontId="39" fillId="0" borderId="0" xfId="0" applyFont="1" applyAlignment="1">
      <alignment horizontal="left" vertical="top" wrapText="1"/>
    </xf>
    <xf numFmtId="0" fontId="54" fillId="5" borderId="29" xfId="0" applyFont="1" applyFill="1" applyBorder="1" applyAlignment="1">
      <alignment horizontal="left"/>
    </xf>
    <xf numFmtId="0" fontId="54" fillId="5" borderId="29" xfId="0" applyFont="1" applyFill="1" applyBorder="1" applyAlignment="1">
      <alignment horizontal="center" vertical="center"/>
    </xf>
    <xf numFmtId="0" fontId="60" fillId="0" borderId="0" xfId="0" applyFont="1" applyAlignment="1">
      <alignment vertical="top" wrapText="1"/>
    </xf>
    <xf numFmtId="0" fontId="28" fillId="5" borderId="3" xfId="0" applyFont="1" applyFill="1" applyBorder="1" applyAlignment="1">
      <alignment horizontal="left" vertical="top" wrapText="1"/>
    </xf>
    <xf numFmtId="165" fontId="43" fillId="0" borderId="0" xfId="0" applyNumberFormat="1" applyFont="1" applyAlignment="1">
      <alignment horizontal="center" vertical="center"/>
    </xf>
    <xf numFmtId="1" fontId="41" fillId="0" borderId="0" xfId="0" applyNumberFormat="1" applyFont="1" applyAlignment="1">
      <alignment horizontal="left" vertical="center"/>
    </xf>
    <xf numFmtId="165" fontId="43" fillId="0" borderId="0" xfId="0" applyNumberFormat="1" applyFont="1" applyAlignment="1">
      <alignment horizontal="center"/>
    </xf>
    <xf numFmtId="0" fontId="48" fillId="0" borderId="0" xfId="0" applyFont="1" applyAlignment="1">
      <alignment horizontal="left"/>
    </xf>
    <xf numFmtId="0" fontId="52" fillId="0" borderId="0" xfId="0" applyFont="1" applyAlignment="1">
      <alignment horizontal="left" vertical="center" wrapText="1"/>
    </xf>
    <xf numFmtId="2" fontId="9" fillId="0" borderId="141" xfId="0" applyNumberFormat="1" applyFont="1" applyBorder="1" applyAlignment="1">
      <alignment horizontal="center"/>
    </xf>
    <xf numFmtId="2" fontId="9" fillId="0" borderId="142" xfId="0" applyNumberFormat="1" applyFont="1" applyBorder="1" applyAlignment="1">
      <alignment horizontal="center"/>
    </xf>
    <xf numFmtId="17" fontId="8" fillId="0" borderId="141" xfId="0" applyNumberFormat="1" applyFont="1" applyBorder="1" applyAlignment="1">
      <alignment horizontal="center"/>
    </xf>
    <xf numFmtId="17" fontId="8" fillId="0" borderId="142" xfId="0" applyNumberFormat="1" applyFont="1" applyBorder="1" applyAlignment="1">
      <alignment horizontal="center"/>
    </xf>
    <xf numFmtId="17" fontId="8" fillId="0" borderId="143" xfId="0" applyNumberFormat="1" applyFont="1" applyBorder="1" applyAlignment="1">
      <alignment horizontal="center"/>
    </xf>
    <xf numFmtId="0" fontId="51" fillId="0" borderId="0" xfId="0" applyFont="1" applyAlignment="1">
      <alignment horizontal="center" vertical="center" wrapText="1"/>
    </xf>
    <xf numFmtId="0" fontId="37" fillId="0" borderId="0" xfId="0" applyFont="1" applyAlignment="1">
      <alignment horizontal="center" vertical="top"/>
    </xf>
    <xf numFmtId="0" fontId="39" fillId="0" borderId="0" xfId="4" applyFont="1" applyBorder="1" applyAlignment="1">
      <alignment horizontal="center" vertical="center"/>
    </xf>
    <xf numFmtId="3" fontId="37" fillId="0" borderId="7" xfId="0" applyNumberFormat="1" applyFont="1" applyBorder="1" applyAlignment="1">
      <alignment horizontal="center"/>
    </xf>
    <xf numFmtId="17" fontId="54" fillId="4" borderId="250" xfId="0" applyNumberFormat="1" applyFont="1" applyFill="1" applyBorder="1" applyAlignment="1">
      <alignment horizontal="center"/>
    </xf>
    <xf numFmtId="17" fontId="8" fillId="4" borderId="250" xfId="0" applyNumberFormat="1" applyFont="1" applyFill="1" applyBorder="1" applyAlignment="1">
      <alignment horizontal="center"/>
    </xf>
    <xf numFmtId="17" fontId="8" fillId="4" borderId="251" xfId="0" applyNumberFormat="1" applyFont="1" applyFill="1" applyBorder="1" applyAlignment="1">
      <alignment horizontal="center"/>
    </xf>
    <xf numFmtId="3" fontId="9" fillId="0" borderId="250" xfId="0" applyNumberFormat="1" applyFont="1" applyBorder="1" applyAlignment="1">
      <alignment horizontal="center"/>
    </xf>
    <xf numFmtId="3" fontId="40" fillId="0" borderId="250" xfId="0" applyNumberFormat="1" applyFont="1" applyBorder="1" applyAlignment="1">
      <alignment horizontal="center"/>
    </xf>
    <xf numFmtId="2" fontId="40" fillId="0" borderId="142" xfId="0" applyNumberFormat="1" applyFont="1" applyBorder="1" applyAlignment="1">
      <alignment horizontal="center"/>
    </xf>
    <xf numFmtId="3" fontId="40" fillId="0" borderId="251" xfId="0" applyNumberFormat="1" applyFont="1" applyBorder="1" applyAlignment="1">
      <alignment horizontal="center"/>
    </xf>
    <xf numFmtId="2" fontId="40" fillId="0" borderId="143" xfId="0" applyNumberFormat="1" applyFont="1" applyBorder="1" applyAlignment="1">
      <alignment horizontal="center"/>
    </xf>
    <xf numFmtId="0" fontId="39" fillId="0" borderId="0" xfId="4" applyFont="1" applyAlignment="1">
      <alignment horizontal="center" vertical="center"/>
    </xf>
    <xf numFmtId="3" fontId="37" fillId="0" borderId="44" xfId="0" applyNumberFormat="1" applyFont="1" applyBorder="1" applyAlignment="1">
      <alignment horizontal="center"/>
    </xf>
    <xf numFmtId="2" fontId="37" fillId="0" borderId="208" xfId="0" applyNumberFormat="1" applyFont="1" applyBorder="1" applyAlignment="1">
      <alignment horizontal="center"/>
    </xf>
    <xf numFmtId="3" fontId="37" fillId="0" borderId="35" xfId="0" applyNumberFormat="1" applyFont="1" applyBorder="1" applyAlignment="1">
      <alignment horizontal="center"/>
    </xf>
    <xf numFmtId="0" fontId="0" fillId="0" borderId="0" xfId="0" quotePrefix="1" applyAlignment="1">
      <alignment horizontal="center"/>
    </xf>
    <xf numFmtId="1" fontId="57" fillId="0" borderId="131" xfId="0" applyNumberFormat="1" applyFont="1" applyBorder="1" applyAlignment="1">
      <alignment horizontal="center" vertical="center"/>
    </xf>
    <xf numFmtId="1" fontId="57" fillId="0" borderId="132" xfId="0" applyNumberFormat="1" applyFont="1" applyBorder="1" applyAlignment="1">
      <alignment horizontal="center" vertical="center"/>
    </xf>
    <xf numFmtId="1" fontId="57" fillId="0" borderId="133" xfId="0" applyNumberFormat="1" applyFont="1" applyBorder="1" applyAlignment="1">
      <alignment horizontal="center" vertical="center"/>
    </xf>
    <xf numFmtId="3" fontId="50" fillId="0" borderId="22" xfId="0" applyNumberFormat="1" applyFont="1" applyBorder="1" applyAlignment="1">
      <alignment horizontal="center"/>
    </xf>
    <xf numFmtId="2" fontId="50" fillId="0" borderId="192" xfId="0" applyNumberFormat="1" applyFont="1" applyBorder="1" applyAlignment="1">
      <alignment horizontal="center"/>
    </xf>
    <xf numFmtId="3" fontId="50" fillId="0" borderId="6" xfId="0" applyNumberFormat="1" applyFont="1" applyBorder="1" applyAlignment="1">
      <alignment horizontal="center"/>
    </xf>
    <xf numFmtId="3" fontId="50" fillId="0" borderId="34" xfId="0" applyNumberFormat="1" applyFont="1" applyBorder="1" applyAlignment="1">
      <alignment horizontal="center"/>
    </xf>
    <xf numFmtId="2" fontId="50" fillId="0" borderId="132" xfId="0" applyNumberFormat="1" applyFont="1" applyBorder="1" applyAlignment="1">
      <alignment horizontal="center"/>
    </xf>
    <xf numFmtId="0" fontId="50" fillId="0" borderId="34" xfId="0" applyFont="1" applyBorder="1" applyAlignment="1">
      <alignment horizontal="center" vertical="center"/>
    </xf>
    <xf numFmtId="17" fontId="57" fillId="0" borderId="144" xfId="0" applyNumberFormat="1" applyFont="1" applyBorder="1" applyAlignment="1">
      <alignment horizontal="center"/>
    </xf>
    <xf numFmtId="0" fontId="58" fillId="0" borderId="144" xfId="0" applyFont="1" applyBorder="1" applyAlignment="1">
      <alignment horizontal="center"/>
    </xf>
    <xf numFmtId="2" fontId="58" fillId="0" borderId="144" xfId="0" applyNumberFormat="1" applyFont="1" applyBorder="1" applyAlignment="1">
      <alignment horizontal="center"/>
    </xf>
    <xf numFmtId="0" fontId="54" fillId="4" borderId="182" xfId="0" applyFont="1" applyFill="1" applyBorder="1" applyAlignment="1">
      <alignment horizontal="center"/>
    </xf>
    <xf numFmtId="0" fontId="54" fillId="4" borderId="212" xfId="0" applyFont="1" applyFill="1" applyBorder="1" applyAlignment="1">
      <alignment horizontal="center"/>
    </xf>
    <xf numFmtId="0" fontId="54" fillId="4" borderId="162" xfId="0" applyFont="1" applyFill="1" applyBorder="1" applyAlignment="1">
      <alignment horizontal="center"/>
    </xf>
    <xf numFmtId="0" fontId="41" fillId="0" borderId="140" xfId="0" applyFont="1" applyBorder="1" applyAlignment="1">
      <alignment horizontal="center"/>
    </xf>
    <xf numFmtId="0" fontId="41" fillId="0" borderId="139" xfId="0" applyFont="1" applyBorder="1" applyAlignment="1">
      <alignment horizontal="center"/>
    </xf>
    <xf numFmtId="3" fontId="6" fillId="0" borderId="14" xfId="0" applyNumberFormat="1" applyFont="1" applyBorder="1" applyAlignment="1">
      <alignment horizontal="center"/>
    </xf>
    <xf numFmtId="3" fontId="6" fillId="0" borderId="139" xfId="0" applyNumberFormat="1" applyFont="1" applyBorder="1" applyAlignment="1">
      <alignment horizontal="center"/>
    </xf>
    <xf numFmtId="3" fontId="42" fillId="0" borderId="22" xfId="0" applyNumberFormat="1" applyFont="1" applyBorder="1" applyAlignment="1">
      <alignment horizontal="center"/>
    </xf>
    <xf numFmtId="3" fontId="42" fillId="0" borderId="25" xfId="0" applyNumberFormat="1" applyFont="1" applyBorder="1" applyAlignment="1">
      <alignment horizontal="center"/>
    </xf>
    <xf numFmtId="3" fontId="42" fillId="0" borderId="58" xfId="0" applyNumberFormat="1" applyFont="1" applyBorder="1" applyAlignment="1">
      <alignment horizontal="center"/>
    </xf>
    <xf numFmtId="0" fontId="12" fillId="4" borderId="2" xfId="0" applyFont="1" applyFill="1" applyBorder="1" applyAlignment="1">
      <alignment horizontal="center"/>
    </xf>
    <xf numFmtId="2" fontId="6" fillId="0" borderId="131" xfId="0" applyNumberFormat="1" applyFont="1" applyBorder="1" applyAlignment="1">
      <alignment horizontal="center"/>
    </xf>
    <xf numFmtId="2" fontId="38" fillId="0" borderId="132" xfId="0" applyNumberFormat="1" applyFont="1" applyBorder="1" applyAlignment="1">
      <alignment horizontal="center"/>
    </xf>
    <xf numFmtId="2" fontId="42" fillId="0" borderId="132" xfId="0" applyNumberFormat="1" applyFont="1" applyBorder="1" applyAlignment="1">
      <alignment horizontal="center"/>
    </xf>
    <xf numFmtId="2" fontId="42" fillId="0" borderId="133" xfId="0" applyNumberFormat="1" applyFont="1" applyBorder="1" applyAlignment="1">
      <alignment horizontal="center"/>
    </xf>
    <xf numFmtId="3" fontId="6" fillId="0" borderId="16" xfId="0" applyNumberFormat="1" applyFont="1" applyBorder="1" applyAlignment="1">
      <alignment horizontal="center"/>
    </xf>
    <xf numFmtId="3" fontId="38" fillId="0" borderId="22" xfId="0" applyNumberFormat="1" applyFont="1" applyBorder="1" applyAlignment="1">
      <alignment horizontal="center"/>
    </xf>
    <xf numFmtId="1" fontId="25" fillId="28" borderId="3" xfId="0" applyNumberFormat="1" applyFont="1" applyFill="1" applyBorder="1" applyAlignment="1">
      <alignment horizontal="center" vertical="center"/>
    </xf>
    <xf numFmtId="0" fontId="0" fillId="18" borderId="106" xfId="0" applyFill="1" applyBorder="1" applyAlignment="1">
      <alignment horizontal="center" vertical="center"/>
    </xf>
    <xf numFmtId="2" fontId="37" fillId="0" borderId="142" xfId="0" applyNumberFormat="1" applyFont="1" applyBorder="1" applyAlignment="1">
      <alignment horizontal="center"/>
    </xf>
    <xf numFmtId="3" fontId="37" fillId="0" borderId="250" xfId="0" applyNumberFormat="1" applyFont="1" applyBorder="1" applyAlignment="1">
      <alignment horizontal="center"/>
    </xf>
    <xf numFmtId="3" fontId="37" fillId="0" borderId="34" xfId="0" applyNumberFormat="1" applyFont="1" applyBorder="1" applyAlignment="1">
      <alignment horizontal="center"/>
    </xf>
    <xf numFmtId="2" fontId="37" fillId="0" borderId="132" xfId="0" applyNumberFormat="1" applyFont="1" applyBorder="1" applyAlignment="1">
      <alignment horizontal="center"/>
    </xf>
    <xf numFmtId="0" fontId="37" fillId="0" borderId="34" xfId="0" applyFont="1" applyBorder="1" applyAlignment="1">
      <alignment horizontal="center"/>
    </xf>
    <xf numFmtId="0" fontId="54" fillId="0" borderId="0" xfId="8" applyFont="1"/>
    <xf numFmtId="0" fontId="28" fillId="0" borderId="4" xfId="0" applyFont="1" applyBorder="1" applyAlignment="1">
      <alignment horizontal="center" vertical="top" wrapText="1"/>
    </xf>
    <xf numFmtId="0" fontId="28" fillId="0" borderId="6" xfId="10" applyFont="1" applyBorder="1" applyAlignment="1" applyProtection="1">
      <alignment horizontal="center" vertical="top" wrapText="1"/>
    </xf>
    <xf numFmtId="0" fontId="28" fillId="0" borderId="6" xfId="0" applyFont="1" applyBorder="1" applyAlignment="1">
      <alignment horizontal="center" vertical="top" wrapText="1"/>
    </xf>
    <xf numFmtId="0" fontId="28" fillId="0" borderId="6" xfId="0" applyFont="1" applyBorder="1" applyAlignment="1">
      <alignment horizontal="left" vertical="top" wrapText="1"/>
    </xf>
    <xf numFmtId="0" fontId="28" fillId="0" borderId="6" xfId="0" applyFont="1" applyBorder="1" applyAlignment="1">
      <alignment horizontal="center" vertical="top"/>
    </xf>
    <xf numFmtId="0" fontId="28" fillId="0" borderId="8" xfId="0" applyFont="1" applyBorder="1" applyAlignment="1">
      <alignment horizontal="center" vertical="top" wrapText="1"/>
    </xf>
    <xf numFmtId="3" fontId="38" fillId="0" borderId="53" xfId="0" applyNumberFormat="1" applyFont="1" applyBorder="1" applyAlignment="1">
      <alignment horizontal="center"/>
    </xf>
    <xf numFmtId="0" fontId="0" fillId="0" borderId="142" xfId="0" applyBorder="1"/>
    <xf numFmtId="1" fontId="47" fillId="0" borderId="0" xfId="0" applyNumberFormat="1" applyFont="1"/>
    <xf numFmtId="0" fontId="38" fillId="0" borderId="0" xfId="0" applyFont="1" applyAlignment="1">
      <alignment horizontal="center" wrapText="1"/>
    </xf>
    <xf numFmtId="0" fontId="41" fillId="0" borderId="0" xfId="0" applyFont="1" applyAlignment="1">
      <alignment wrapText="1"/>
    </xf>
    <xf numFmtId="17" fontId="57" fillId="0" borderId="0" xfId="0" applyNumberFormat="1" applyFont="1" applyAlignment="1">
      <alignment horizontal="center"/>
    </xf>
    <xf numFmtId="0" fontId="47" fillId="0" borderId="0" xfId="0" applyFont="1"/>
    <xf numFmtId="2" fontId="25" fillId="0" borderId="9" xfId="0" applyNumberFormat="1" applyFont="1" applyBorder="1" applyAlignment="1">
      <alignment horizontal="center"/>
    </xf>
    <xf numFmtId="0" fontId="48" fillId="0" borderId="0" xfId="0" applyFont="1" applyAlignment="1">
      <alignment vertical="center"/>
    </xf>
    <xf numFmtId="0" fontId="63" fillId="0" borderId="0" xfId="0" applyFont="1"/>
    <xf numFmtId="0" fontId="63" fillId="0" borderId="0" xfId="0" applyFont="1" applyAlignment="1">
      <alignment horizontal="left"/>
    </xf>
    <xf numFmtId="17" fontId="39" fillId="0" borderId="0" xfId="0" applyNumberFormat="1" applyFont="1" applyAlignment="1">
      <alignment horizontal="center"/>
    </xf>
    <xf numFmtId="17" fontId="39" fillId="0" borderId="0" xfId="0" applyNumberFormat="1" applyFont="1" applyAlignment="1">
      <alignment horizontal="center" vertical="center"/>
    </xf>
    <xf numFmtId="0" fontId="58" fillId="0" borderId="0" xfId="0" applyFont="1" applyAlignment="1">
      <alignment horizontal="center"/>
    </xf>
    <xf numFmtId="0" fontId="41" fillId="0" borderId="0" xfId="4" applyFont="1" applyAlignment="1">
      <alignment horizontal="center" vertical="center"/>
    </xf>
    <xf numFmtId="17" fontId="65" fillId="0" borderId="0" xfId="0" applyNumberFormat="1" applyFont="1" applyAlignment="1">
      <alignment horizontal="center" vertical="center"/>
    </xf>
    <xf numFmtId="1" fontId="57" fillId="0" borderId="0" xfId="0" applyNumberFormat="1" applyFont="1" applyAlignment="1">
      <alignment horizontal="center"/>
    </xf>
    <xf numFmtId="2" fontId="37" fillId="0" borderId="150" xfId="0" applyNumberFormat="1" applyFont="1" applyBorder="1" applyAlignment="1">
      <alignment horizontal="center"/>
    </xf>
    <xf numFmtId="17" fontId="54" fillId="4" borderId="141" xfId="0" applyNumberFormat="1" applyFont="1" applyFill="1" applyBorder="1" applyAlignment="1">
      <alignment horizontal="center"/>
    </xf>
    <xf numFmtId="17" fontId="54" fillId="4" borderId="249" xfId="0" applyNumberFormat="1" applyFont="1" applyFill="1" applyBorder="1" applyAlignment="1">
      <alignment horizontal="center"/>
    </xf>
    <xf numFmtId="3" fontId="37" fillId="0" borderId="249" xfId="0" applyNumberFormat="1" applyFont="1" applyBorder="1" applyAlignment="1">
      <alignment horizontal="center"/>
    </xf>
    <xf numFmtId="2" fontId="37" fillId="0" borderId="141" xfId="0" applyNumberFormat="1" applyFont="1" applyBorder="1" applyAlignment="1">
      <alignment horizontal="center"/>
    </xf>
    <xf numFmtId="1" fontId="59" fillId="0" borderId="0" xfId="0" applyNumberFormat="1" applyFont="1" applyAlignment="1">
      <alignment horizontal="center" vertical="center"/>
    </xf>
    <xf numFmtId="3" fontId="37" fillId="0" borderId="47" xfId="0" applyNumberFormat="1" applyFont="1" applyBorder="1" applyAlignment="1">
      <alignment horizontal="center"/>
    </xf>
    <xf numFmtId="2" fontId="37" fillId="0" borderId="207" xfId="0" applyNumberFormat="1" applyFont="1" applyBorder="1" applyAlignment="1">
      <alignment horizontal="center"/>
    </xf>
    <xf numFmtId="3" fontId="37" fillId="0" borderId="33" xfId="0" applyNumberFormat="1" applyFont="1" applyBorder="1" applyAlignment="1">
      <alignment horizontal="center"/>
    </xf>
    <xf numFmtId="3" fontId="37" fillId="0" borderId="16" xfId="0" applyNumberFormat="1" applyFont="1" applyBorder="1" applyAlignment="1">
      <alignment horizontal="center"/>
    </xf>
    <xf numFmtId="17" fontId="54" fillId="4" borderId="191" xfId="0" applyNumberFormat="1" applyFont="1" applyFill="1" applyBorder="1" applyAlignment="1">
      <alignment horizontal="center"/>
    </xf>
    <xf numFmtId="3" fontId="37" fillId="0" borderId="32" xfId="0" applyNumberFormat="1" applyFont="1" applyBorder="1" applyAlignment="1">
      <alignment horizontal="center"/>
    </xf>
    <xf numFmtId="2" fontId="37" fillId="0" borderId="131" xfId="0" applyNumberFormat="1" applyFont="1" applyBorder="1" applyAlignment="1">
      <alignment horizontal="center"/>
    </xf>
    <xf numFmtId="2" fontId="37" fillId="0" borderId="220" xfId="0" applyNumberFormat="1" applyFont="1" applyBorder="1" applyAlignment="1">
      <alignment horizontal="center"/>
    </xf>
    <xf numFmtId="1" fontId="37" fillId="0" borderId="34" xfId="0" applyNumberFormat="1" applyFont="1" applyBorder="1" applyAlignment="1">
      <alignment horizontal="center"/>
    </xf>
    <xf numFmtId="0" fontId="39" fillId="0" borderId="0" xfId="0" applyFont="1" applyAlignment="1">
      <alignment horizontal="left" vertical="top" wrapText="1"/>
    </xf>
    <xf numFmtId="0" fontId="41" fillId="0" borderId="0" xfId="0" applyFont="1"/>
    <xf numFmtId="0" fontId="54" fillId="0" borderId="0" xfId="0" applyFont="1" applyAlignment="1">
      <alignment horizontal="left"/>
    </xf>
    <xf numFmtId="0" fontId="54" fillId="0" borderId="0" xfId="0" applyFont="1" applyAlignment="1">
      <alignment horizontal="center"/>
    </xf>
    <xf numFmtId="0" fontId="54" fillId="0" borderId="0" xfId="0" applyFont="1" applyAlignment="1">
      <alignment horizontal="center" vertical="center"/>
    </xf>
    <xf numFmtId="1" fontId="54" fillId="0" borderId="0" xfId="0" applyNumberFormat="1" applyFont="1" applyAlignment="1">
      <alignment horizontal="center"/>
    </xf>
    <xf numFmtId="0" fontId="54" fillId="0" borderId="0" xfId="0" applyFont="1" applyAlignment="1">
      <alignment horizontal="right"/>
    </xf>
    <xf numFmtId="0" fontId="60" fillId="0" borderId="0" xfId="0" applyFont="1"/>
    <xf numFmtId="0" fontId="41" fillId="0" borderId="0" xfId="0" applyFont="1"/>
    <xf numFmtId="17" fontId="63" fillId="0" borderId="0" xfId="0" applyNumberFormat="1" applyFont="1" applyAlignment="1">
      <alignment horizontal="center" vertical="center"/>
    </xf>
    <xf numFmtId="0" fontId="63" fillId="0" borderId="0" xfId="0" applyFont="1" applyAlignment="1">
      <alignment horizontal="center" vertical="center"/>
    </xf>
    <xf numFmtId="0" fontId="47" fillId="0" borderId="0" xfId="0" applyFont="1" applyBorder="1"/>
    <xf numFmtId="0" fontId="41" fillId="0" borderId="0" xfId="0" applyFont="1" applyBorder="1"/>
    <xf numFmtId="17" fontId="59" fillId="0" borderId="0" xfId="0" applyNumberFormat="1" applyFont="1" applyBorder="1" applyAlignment="1">
      <alignment horizontal="center"/>
    </xf>
    <xf numFmtId="0" fontId="47" fillId="0" borderId="0" xfId="0" applyFont="1" applyBorder="1" applyAlignment="1">
      <alignment horizontal="center"/>
    </xf>
    <xf numFmtId="0" fontId="41" fillId="0" borderId="0" xfId="0" applyFont="1" applyBorder="1" applyAlignment="1">
      <alignment horizontal="center"/>
    </xf>
    <xf numFmtId="0" fontId="63" fillId="0" borderId="0" xfId="0" applyFont="1" applyBorder="1" applyAlignment="1">
      <alignment horizontal="center"/>
    </xf>
    <xf numFmtId="0" fontId="41" fillId="0" borderId="0" xfId="0" applyFont="1"/>
    <xf numFmtId="0" fontId="1" fillId="0" borderId="128" xfId="0" applyFont="1" applyBorder="1" applyAlignment="1">
      <alignment horizontal="left"/>
    </xf>
    <xf numFmtId="0" fontId="39" fillId="0" borderId="142" xfId="0" applyFont="1" applyFill="1" applyBorder="1"/>
    <xf numFmtId="0" fontId="39" fillId="0" borderId="140" xfId="0" applyFont="1" applyFill="1" applyBorder="1" applyAlignment="1">
      <alignment horizontal="center" vertical="center"/>
    </xf>
    <xf numFmtId="0" fontId="39" fillId="0" borderId="128" xfId="0" applyFont="1" applyFill="1" applyBorder="1" applyAlignment="1">
      <alignment horizontal="center"/>
    </xf>
    <xf numFmtId="0" fontId="39" fillId="0" borderId="128" xfId="0" applyFont="1" applyFill="1" applyBorder="1" applyAlignment="1">
      <alignment horizontal="center" vertical="center"/>
    </xf>
    <xf numFmtId="0" fontId="39" fillId="0" borderId="128" xfId="4" applyFont="1" applyFill="1" applyBorder="1" applyAlignment="1">
      <alignment horizontal="center" vertical="center"/>
    </xf>
    <xf numFmtId="0" fontId="39" fillId="0" borderId="228" xfId="0" applyFont="1" applyFill="1" applyBorder="1" applyAlignment="1">
      <alignment horizontal="center"/>
    </xf>
    <xf numFmtId="0" fontId="51" fillId="0" borderId="132" xfId="4" applyFont="1" applyFill="1" applyBorder="1" applyAlignment="1">
      <alignment horizontal="center" vertical="center"/>
    </xf>
    <xf numFmtId="1" fontId="51" fillId="0" borderId="132" xfId="0" applyNumberFormat="1" applyFont="1" applyFill="1" applyBorder="1" applyAlignment="1">
      <alignment horizontal="center" vertical="center"/>
    </xf>
    <xf numFmtId="2" fontId="51" fillId="0" borderId="154" xfId="4" applyNumberFormat="1" applyFont="1" applyFill="1" applyBorder="1" applyAlignment="1">
      <alignment horizontal="center" vertical="center"/>
    </xf>
    <xf numFmtId="0" fontId="0" fillId="0" borderId="0" xfId="0" applyFill="1"/>
    <xf numFmtId="0" fontId="39" fillId="0" borderId="252" xfId="0" applyFont="1" applyFill="1" applyBorder="1"/>
    <xf numFmtId="0" fontId="41" fillId="0" borderId="0" xfId="0" applyFont="1"/>
    <xf numFmtId="0" fontId="0" fillId="18" borderId="105" xfId="0" applyFill="1" applyBorder="1" applyAlignment="1">
      <alignment horizontal="center" vertical="center"/>
    </xf>
    <xf numFmtId="0" fontId="41" fillId="0" borderId="0" xfId="0" applyFont="1"/>
    <xf numFmtId="0" fontId="9" fillId="0" borderId="0" xfId="0" applyFont="1" applyAlignment="1">
      <alignment horizontal="left" vertical="center" wrapText="1"/>
    </xf>
    <xf numFmtId="0" fontId="0" fillId="0" borderId="15" xfId="0" applyBorder="1"/>
    <xf numFmtId="0" fontId="0" fillId="0" borderId="0" xfId="0"/>
    <xf numFmtId="0" fontId="8" fillId="0" borderId="0" xfId="0" applyFont="1" applyAlignment="1">
      <alignment horizontal="center"/>
    </xf>
    <xf numFmtId="0" fontId="37" fillId="0" borderId="0" xfId="0" applyFont="1" applyAlignment="1">
      <alignment horizontal="left" vertical="center" wrapText="1"/>
    </xf>
    <xf numFmtId="0" fontId="60" fillId="0" borderId="0" xfId="0" applyFont="1"/>
    <xf numFmtId="0" fontId="39" fillId="0" borderId="0" xfId="0" applyFont="1" applyAlignment="1">
      <alignment horizontal="left" vertical="top" wrapText="1"/>
    </xf>
    <xf numFmtId="2" fontId="8" fillId="0" borderId="182" xfId="0" applyNumberFormat="1" applyFont="1" applyBorder="1" applyAlignment="1">
      <alignment horizontal="center" vertical="center" wrapText="1"/>
    </xf>
    <xf numFmtId="2" fontId="8" fillId="0" borderId="212" xfId="0" applyNumberFormat="1" applyFont="1" applyBorder="1" applyAlignment="1">
      <alignment horizontal="center" vertical="center" wrapText="1"/>
    </xf>
    <xf numFmtId="2" fontId="8" fillId="0" borderId="162" xfId="0" applyNumberFormat="1" applyFont="1" applyBorder="1" applyAlignment="1">
      <alignment horizontal="center" vertical="center" wrapText="1"/>
    </xf>
    <xf numFmtId="0" fontId="9" fillId="0" borderId="2" xfId="0" applyFont="1" applyBorder="1"/>
    <xf numFmtId="2" fontId="8" fillId="0" borderId="182" xfId="0" applyNumberFormat="1" applyFont="1" applyBorder="1" applyAlignment="1">
      <alignment horizontal="center" vertical="center"/>
    </xf>
    <xf numFmtId="2" fontId="8" fillId="0" borderId="212" xfId="0" applyNumberFormat="1" applyFont="1" applyBorder="1" applyAlignment="1">
      <alignment horizontal="center" vertical="center"/>
    </xf>
    <xf numFmtId="2" fontId="8" fillId="0" borderId="162" xfId="0" applyNumberFormat="1" applyFont="1" applyBorder="1" applyAlignment="1">
      <alignment horizontal="center" vertical="center"/>
    </xf>
    <xf numFmtId="0" fontId="8" fillId="0" borderId="182" xfId="0" applyFont="1" applyBorder="1" applyAlignment="1">
      <alignment horizontal="center" vertical="center" wrapText="1"/>
    </xf>
    <xf numFmtId="0" fontId="8" fillId="0" borderId="212" xfId="0" applyFont="1" applyBorder="1" applyAlignment="1">
      <alignment horizontal="center" vertical="center" wrapText="1"/>
    </xf>
    <xf numFmtId="0" fontId="8" fillId="0" borderId="162" xfId="0" applyFont="1" applyBorder="1" applyAlignment="1">
      <alignment horizontal="center" vertical="center" wrapText="1"/>
    </xf>
    <xf numFmtId="0" fontId="41" fillId="0" borderId="0" xfId="0" applyFont="1"/>
    <xf numFmtId="0" fontId="8" fillId="0" borderId="182" xfId="0" applyFont="1" applyBorder="1" applyAlignment="1">
      <alignment horizontal="center"/>
    </xf>
    <xf numFmtId="0" fontId="8" fillId="0" borderId="212" xfId="0" applyFont="1" applyBorder="1" applyAlignment="1">
      <alignment horizontal="center"/>
    </xf>
    <xf numFmtId="0" fontId="8" fillId="0" borderId="162" xfId="0" applyFont="1" applyBorder="1" applyAlignment="1">
      <alignment horizontal="center"/>
    </xf>
    <xf numFmtId="0" fontId="8" fillId="0" borderId="200" xfId="0" applyFont="1" applyBorder="1" applyAlignment="1">
      <alignment horizontal="center"/>
    </xf>
    <xf numFmtId="0" fontId="8" fillId="0" borderId="146" xfId="0" applyFont="1" applyBorder="1" applyAlignment="1">
      <alignment horizontal="center"/>
    </xf>
    <xf numFmtId="0" fontId="8" fillId="0" borderId="190" xfId="0" applyFont="1" applyBorder="1" applyAlignment="1">
      <alignment horizontal="center"/>
    </xf>
    <xf numFmtId="0" fontId="8" fillId="0" borderId="149" xfId="0" applyFont="1" applyBorder="1" applyAlignment="1">
      <alignment horizontal="center"/>
    </xf>
    <xf numFmtId="0" fontId="25" fillId="0" borderId="2" xfId="0" applyFont="1" applyBorder="1" applyAlignment="1">
      <alignment horizontal="center"/>
    </xf>
    <xf numFmtId="0" fontId="25" fillId="0" borderId="3" xfId="0" applyFont="1" applyBorder="1" applyAlignment="1">
      <alignment horizontal="center"/>
    </xf>
    <xf numFmtId="0" fontId="0" fillId="0" borderId="0" xfId="0" applyAlignment="1">
      <alignment horizontal="left" vertical="center" wrapText="1"/>
    </xf>
    <xf numFmtId="0" fontId="60" fillId="0" borderId="0" xfId="0" applyFont="1" applyAlignment="1">
      <alignment horizontal="left" vertical="top" wrapText="1"/>
    </xf>
    <xf numFmtId="0" fontId="10" fillId="20" borderId="108" xfId="0" applyFont="1" applyFill="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10" borderId="3" xfId="0" applyFont="1" applyFill="1" applyBorder="1" applyAlignment="1">
      <alignment horizontal="center"/>
    </xf>
    <xf numFmtId="0" fontId="10" fillId="12" borderId="28" xfId="0" applyFont="1" applyFill="1" applyBorder="1" applyAlignment="1">
      <alignment horizontal="center"/>
    </xf>
    <xf numFmtId="0" fontId="10" fillId="14" borderId="87" xfId="0" applyFont="1" applyFill="1" applyBorder="1" applyAlignment="1">
      <alignment horizontal="center" vertical="center"/>
    </xf>
    <xf numFmtId="0" fontId="10" fillId="17" borderId="88" xfId="0" applyFont="1" applyFill="1" applyBorder="1" applyAlignment="1">
      <alignment horizontal="center"/>
    </xf>
    <xf numFmtId="0" fontId="38" fillId="0" borderId="0" xfId="0" applyFont="1" applyAlignment="1">
      <alignment horizontal="left" vertical="center" wrapText="1"/>
    </xf>
  </cellXfs>
  <cellStyles count="15">
    <cellStyle name="cf1" xfId="2"/>
    <cellStyle name="cf2" xfId="3"/>
    <cellStyle name="Normal" xfId="0" builtinId="0" customBuiltin="1"/>
    <cellStyle name="Normal 2" xfId="4"/>
    <cellStyle name="Normal 2 2" xfId="5"/>
    <cellStyle name="Normal 3" xfId="6"/>
    <cellStyle name="Normal 3 2" xfId="7"/>
    <cellStyle name="Normal 4" xfId="8"/>
    <cellStyle name="Normal 5" xfId="9"/>
    <cellStyle name="Normal 6" xfId="10"/>
    <cellStyle name="Normal 7" xfId="11"/>
    <cellStyle name="Normal 8" xfId="14"/>
    <cellStyle name="Título 3" xfId="1" builtinId="18" customBuiltin="1"/>
    <cellStyle name="Vírgula" xfId="13" builtinId="3"/>
    <cellStyle name="Vírgula 2" xfId="12"/>
  </cellStyles>
  <dxfs count="9">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Tipo de manifestação Maio/2025</a:t>
            </a:r>
          </a:p>
        </c:rich>
      </c:tx>
      <c:overlay val="0"/>
      <c:spPr>
        <a:noFill/>
        <a:ln>
          <a:noFill/>
        </a:ln>
      </c:spPr>
    </c:title>
    <c:autoTitleDeleted val="0"/>
    <c:plotArea>
      <c:layout>
        <c:manualLayout>
          <c:xMode val="edge"/>
          <c:yMode val="edge"/>
          <c:x val="1.2869955718917834E-2"/>
          <c:y val="0.11558247526751464"/>
          <c:w val="0.9459459680350194"/>
          <c:h val="0.78160629921259839"/>
        </c:manualLayout>
      </c:layout>
      <c:barChart>
        <c:barDir val="col"/>
        <c:grouping val="stacked"/>
        <c:varyColors val="0"/>
        <c:ser>
          <c:idx val="0"/>
          <c:order val="0"/>
          <c:spPr>
            <a:solidFill>
              <a:srgbClr val="70AD47"/>
            </a:solidFill>
            <a:ln>
              <a:noFill/>
            </a:ln>
          </c:spPr>
          <c:invertIfNegative val="0"/>
          <c:dPt>
            <c:idx val="0"/>
            <c:invertIfNegative val="0"/>
            <c:bubble3D val="0"/>
            <c:spPr>
              <a:solidFill>
                <a:srgbClr val="FF0000"/>
              </a:solidFill>
              <a:ln>
                <a:noFill/>
              </a:ln>
            </c:spPr>
            <c:extLst>
              <c:ext xmlns:c16="http://schemas.microsoft.com/office/drawing/2014/chart" uri="{C3380CC4-5D6E-409C-BE32-E72D297353CC}">
                <c16:uniqueId val="{00000000-0C43-4F31-B7B0-EE72DBEDC168}"/>
              </c:ext>
            </c:extLst>
          </c:dPt>
          <c:dPt>
            <c:idx val="1"/>
            <c:invertIfNegative val="0"/>
            <c:bubble3D val="0"/>
            <c:spPr>
              <a:solidFill>
                <a:srgbClr val="92D050"/>
              </a:solidFill>
              <a:ln>
                <a:noFill/>
              </a:ln>
            </c:spPr>
            <c:extLst>
              <c:ext xmlns:c16="http://schemas.microsoft.com/office/drawing/2014/chart" uri="{C3380CC4-5D6E-409C-BE32-E72D297353CC}">
                <c16:uniqueId val="{00000001-0C43-4F31-B7B0-EE72DBEDC168}"/>
              </c:ext>
            </c:extLst>
          </c:dPt>
          <c:dPt>
            <c:idx val="2"/>
            <c:invertIfNegative val="0"/>
            <c:bubble3D val="0"/>
            <c:spPr>
              <a:solidFill>
                <a:srgbClr val="FF00FF"/>
              </a:solidFill>
              <a:ln>
                <a:noFill/>
              </a:ln>
            </c:spPr>
            <c:extLst>
              <c:ext xmlns:c16="http://schemas.microsoft.com/office/drawing/2014/chart" uri="{C3380CC4-5D6E-409C-BE32-E72D297353CC}">
                <c16:uniqueId val="{00000002-0C43-4F31-B7B0-EE72DBEDC168}"/>
              </c:ext>
            </c:extLst>
          </c:dPt>
          <c:dPt>
            <c:idx val="3"/>
            <c:invertIfNegative val="0"/>
            <c:bubble3D val="0"/>
            <c:spPr>
              <a:solidFill>
                <a:srgbClr val="FFFF00"/>
              </a:solidFill>
              <a:ln>
                <a:noFill/>
              </a:ln>
            </c:spPr>
            <c:extLst>
              <c:ext xmlns:c16="http://schemas.microsoft.com/office/drawing/2014/chart" uri="{C3380CC4-5D6E-409C-BE32-E72D297353CC}">
                <c16:uniqueId val="{00000003-0C43-4F31-B7B0-EE72DBEDC168}"/>
              </c:ext>
            </c:extLst>
          </c:dPt>
          <c:dPt>
            <c:idx val="4"/>
            <c:invertIfNegative val="0"/>
            <c:bubble3D val="0"/>
            <c:spPr>
              <a:solidFill>
                <a:srgbClr val="00B0F0"/>
              </a:solidFill>
              <a:ln>
                <a:noFill/>
              </a:ln>
            </c:spPr>
            <c:extLst>
              <c:ext xmlns:c16="http://schemas.microsoft.com/office/drawing/2014/chart" uri="{C3380CC4-5D6E-409C-BE32-E72D297353CC}">
                <c16:uniqueId val="{00000004-0C43-4F31-B7B0-EE72DBEDC168}"/>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Protocolos!$T$19:$T$24</c:f>
              <c:strCache>
                <c:ptCount val="6"/>
                <c:pt idx="0">
                  <c:v>Denúncia</c:v>
                </c:pt>
                <c:pt idx="1">
                  <c:v>Elogio</c:v>
                </c:pt>
                <c:pt idx="2">
                  <c:v>BRT Aricanduva</c:v>
                </c:pt>
                <c:pt idx="3">
                  <c:v>Reclamação</c:v>
                </c:pt>
                <c:pt idx="4">
                  <c:v>Solicitação</c:v>
                </c:pt>
                <c:pt idx="5">
                  <c:v>Sugestão</c:v>
                </c:pt>
              </c:strCache>
            </c:strRef>
          </c:cat>
          <c:val>
            <c:numRef>
              <c:f>Protocolos!$L$19:$L$24</c:f>
              <c:numCache>
                <c:formatCode>General</c:formatCode>
                <c:ptCount val="6"/>
                <c:pt idx="0">
                  <c:v>409</c:v>
                </c:pt>
                <c:pt idx="1">
                  <c:v>83</c:v>
                </c:pt>
                <c:pt idx="2">
                  <c:v>0</c:v>
                </c:pt>
                <c:pt idx="3">
                  <c:v>5506</c:v>
                </c:pt>
                <c:pt idx="4">
                  <c:v>250</c:v>
                </c:pt>
                <c:pt idx="5">
                  <c:v>60</c:v>
                </c:pt>
              </c:numCache>
            </c:numRef>
          </c:val>
          <c:extLst>
            <c:ext xmlns:c16="http://schemas.microsoft.com/office/drawing/2014/chart" uri="{C3380CC4-5D6E-409C-BE32-E72D297353CC}">
              <c16:uniqueId val="{0000000A-D918-43D8-85AF-9551245D7873}"/>
            </c:ext>
          </c:extLst>
        </c:ser>
        <c:dLbls>
          <c:showLegendKey val="0"/>
          <c:showVal val="0"/>
          <c:showCatName val="0"/>
          <c:showSerName val="0"/>
          <c:showPercent val="0"/>
          <c:showBubbleSize val="0"/>
        </c:dLbls>
        <c:gapWidth val="150"/>
        <c:overlap val="100"/>
        <c:axId val="1791461247"/>
        <c:axId val="1791460415"/>
      </c:barChart>
      <c:valAx>
        <c:axId val="1791460415"/>
        <c:scaling>
          <c:logBase val="10"/>
          <c:orientation val="minMax"/>
          <c:max val="10000"/>
          <c:min val="1"/>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1247"/>
        <c:crosses val="autoZero"/>
        <c:crossBetween val="between"/>
        <c:majorUnit val="100"/>
      </c:valAx>
      <c:catAx>
        <c:axId val="1791461247"/>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0415"/>
        <c:crosses val="autoZero"/>
        <c:auto val="1"/>
        <c:lblAlgn val="ctr"/>
        <c:lblOffset val="100"/>
        <c:noMultiLvlLbl val="0"/>
      </c:catAx>
      <c:spPr>
        <a:no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sz="1100">
                <a:solidFill>
                  <a:sysClr val="windowText" lastClr="000000"/>
                </a:solidFill>
              </a:rPr>
              <a:t>ÓRGÃOS</a:t>
            </a:r>
            <a:r>
              <a:rPr lang="pt-BR" sz="1100" baseline="0">
                <a:solidFill>
                  <a:sysClr val="windowText" lastClr="000000"/>
                </a:solidFill>
              </a:rPr>
              <a:t> EXTERNOS - PERCENTUAIS </a:t>
            </a:r>
          </a:p>
          <a:p>
            <a:pPr>
              <a:defRPr>
                <a:solidFill>
                  <a:sysClr val="windowText" lastClr="000000"/>
                </a:solidFill>
              </a:defRPr>
            </a:pPr>
            <a:r>
              <a:rPr lang="pt-BR" sz="1100" b="1" i="0" u="none" strike="noStrike" baseline="0">
                <a:effectLst/>
              </a:rPr>
              <a:t>MAIO/2025</a:t>
            </a:r>
            <a:endParaRPr lang="pt-BR" sz="1100">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1DC-4B52-BE9B-0C821A8A1DA5}"/>
              </c:ext>
            </c:extLst>
          </c:dPt>
          <c:dPt>
            <c:idx val="1"/>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832-45EA-8653-3E8C4B6078CA}"/>
              </c:ext>
            </c:extLst>
          </c:dPt>
          <c:dPt>
            <c:idx val="2"/>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832-45EA-8653-3E8C4B6078CA}"/>
              </c:ext>
            </c:extLst>
          </c:dPt>
          <c:dPt>
            <c:idx val="3"/>
            <c:bubble3D val="0"/>
            <c:spPr>
              <a:solidFill>
                <a:srgbClr val="7030A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C832-45EA-8653-3E8C4B6078C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Órgãos_Externos!$A$32:$A$35</c:f>
              <c:strCache>
                <c:ptCount val="4"/>
                <c:pt idx="0">
                  <c:v>Competência Estadual</c:v>
                </c:pt>
                <c:pt idx="1">
                  <c:v>FOCCOSP</c:v>
                </c:pt>
                <c:pt idx="2">
                  <c:v>Outros Municípios</c:v>
                </c:pt>
                <c:pt idx="3">
                  <c:v>Outros Órgãos</c:v>
                </c:pt>
              </c:strCache>
            </c:strRef>
          </c:cat>
          <c:val>
            <c:numRef>
              <c:f>Órgãos_Externos!$B$32:$B$35</c:f>
              <c:numCache>
                <c:formatCode>General</c:formatCode>
                <c:ptCount val="4"/>
                <c:pt idx="0">
                  <c:v>54</c:v>
                </c:pt>
                <c:pt idx="1">
                  <c:v>31</c:v>
                </c:pt>
                <c:pt idx="2">
                  <c:v>117</c:v>
                </c:pt>
                <c:pt idx="3">
                  <c:v>148</c:v>
                </c:pt>
              </c:numCache>
            </c:numRef>
          </c:val>
          <c:extLst>
            <c:ext xmlns:c16="http://schemas.microsoft.com/office/drawing/2014/chart" uri="{C3380CC4-5D6E-409C-BE32-E72D297353CC}">
              <c16:uniqueId val="{00000000-C832-45EA-8653-3E8C4B6078C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sz="1100" b="1">
                <a:solidFill>
                  <a:sysClr val="windowText" lastClr="000000"/>
                </a:solidFill>
              </a:rPr>
              <a:t>CANAL</a:t>
            </a:r>
            <a:r>
              <a:rPr lang="pt-BR" sz="1100" b="1" baseline="0">
                <a:solidFill>
                  <a:sysClr val="windowText" lastClr="000000"/>
                </a:solidFill>
              </a:rPr>
              <a:t> DE ENTRADA - MAIO/25</a:t>
            </a:r>
            <a:endParaRPr lang="pt-BR" sz="1100" b="1">
              <a:solidFill>
                <a:sysClr val="windowText" lastClr="000000"/>
              </a:solidFill>
            </a:endParaRPr>
          </a:p>
        </c:rich>
      </c:tx>
      <c:layout>
        <c:manualLayout>
          <c:xMode val="edge"/>
          <c:yMode val="edge"/>
          <c:x val="0.17643369927921207"/>
          <c:y val="2.85757903047698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8.9920193646486235E-2"/>
          <c:y val="0.14703206143011438"/>
          <c:w val="0.86421996594214734"/>
          <c:h val="0.47365191215891772"/>
        </c:manualLayout>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810-4EA1-868B-4C5D09C6405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E443-4480-BAC4-1FA7C18A327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E443-4480-BAC4-1FA7C18A327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E443-4480-BAC4-1FA7C18A327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E443-4480-BAC4-1FA7C18A327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9-E443-4480-BAC4-1FA7C18A327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8DE-4EFC-98FF-FE7956AC94EC}"/>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A8DE-4EFC-98FF-FE7956AC94E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Órgãos_Externos!$A$40:$A$47</c:f>
              <c:strCache>
                <c:ptCount val="8"/>
                <c:pt idx="0">
                  <c:v>App SP156</c:v>
                </c:pt>
                <c:pt idx="1">
                  <c:v>Carta</c:v>
                </c:pt>
                <c:pt idx="2">
                  <c:v>Central SP156</c:v>
                </c:pt>
                <c:pt idx="3">
                  <c:v>E-mail</c:v>
                </c:pt>
                <c:pt idx="4">
                  <c:v>Encaminhamento de outros órgãos (Processo SEI, Memorando, Ofício, etc.) - referenciar na descrição</c:v>
                </c:pt>
                <c:pt idx="5">
                  <c:v>PORTAL</c:v>
                </c:pt>
                <c:pt idx="6">
                  <c:v>Presencial</c:v>
                </c:pt>
                <c:pt idx="7">
                  <c:v>Zap Denúncia</c:v>
                </c:pt>
              </c:strCache>
            </c:strRef>
          </c:cat>
          <c:val>
            <c:numRef>
              <c:f>Órgãos_Externos!$B$40:$B$47</c:f>
              <c:numCache>
                <c:formatCode>General</c:formatCode>
                <c:ptCount val="8"/>
                <c:pt idx="0">
                  <c:v>1</c:v>
                </c:pt>
                <c:pt idx="1">
                  <c:v>0</c:v>
                </c:pt>
                <c:pt idx="2">
                  <c:v>2</c:v>
                </c:pt>
                <c:pt idx="3">
                  <c:v>209</c:v>
                </c:pt>
                <c:pt idx="4">
                  <c:v>63</c:v>
                </c:pt>
                <c:pt idx="5">
                  <c:v>15</c:v>
                </c:pt>
                <c:pt idx="6">
                  <c:v>9</c:v>
                </c:pt>
                <c:pt idx="7">
                  <c:v>51</c:v>
                </c:pt>
              </c:numCache>
            </c:numRef>
          </c:val>
          <c:extLst>
            <c:ext xmlns:c16="http://schemas.microsoft.com/office/drawing/2014/chart" uri="{C3380CC4-5D6E-409C-BE32-E72D297353CC}">
              <c16:uniqueId val="{0000000A-E443-4480-BAC4-1FA7C18A327D}"/>
            </c:ext>
          </c:extLst>
        </c:ser>
        <c:dLbls>
          <c:dLblPos val="outEnd"/>
          <c:showLegendKey val="0"/>
          <c:showVal val="1"/>
          <c:showCatName val="0"/>
          <c:showSerName val="0"/>
          <c:showPercent val="0"/>
          <c:showBubbleSize val="0"/>
        </c:dLbls>
        <c:gapWidth val="219"/>
        <c:overlap val="-27"/>
        <c:axId val="1304431200"/>
        <c:axId val="1304431616"/>
      </c:barChart>
      <c:catAx>
        <c:axId val="13044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616"/>
        <c:crosses val="autoZero"/>
        <c:auto val="1"/>
        <c:lblAlgn val="ctr"/>
        <c:lblOffset val="100"/>
        <c:noMultiLvlLbl val="0"/>
      </c:catAx>
      <c:valAx>
        <c:axId val="13044316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200"/>
        <c:crosses val="autoZero"/>
        <c:crossBetween val="between"/>
      </c:valAx>
      <c:spPr>
        <a:noFill/>
        <a:ln>
          <a:noFill/>
        </a:ln>
        <a:effectLst/>
      </c:spPr>
    </c:plotArea>
    <c:plotVisOnly val="1"/>
    <c:dispBlanksAs val="gap"/>
    <c:showDLblsOverMax val="0"/>
  </c:chart>
  <c:spPr>
    <a:solidFill>
      <a:schemeClr val="bg1"/>
    </a:solidFill>
    <a:ln w="317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pt-BR" sz="1050" b="1" i="0" baseline="0">
                <a:effectLst/>
              </a:rPr>
              <a:t>10 assuntos mais solicitados - Média/2025</a:t>
            </a:r>
            <a:endParaRPr lang="pt-BR" sz="105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pt-BR"/>
          </a:p>
        </c:rich>
      </c:tx>
      <c:layout>
        <c:manualLayout>
          <c:xMode val="edge"/>
          <c:yMode val="edge"/>
          <c:x val="0.28234167183266851"/>
          <c:y val="2.4267566574079125E-2"/>
        </c:manualLayout>
      </c:layout>
      <c:overlay val="0"/>
    </c:title>
    <c:autoTitleDeleted val="0"/>
    <c:plotArea>
      <c:layout>
        <c:manualLayout>
          <c:xMode val="edge"/>
          <c:yMode val="edge"/>
          <c:x val="7.5743007371603305E-2"/>
          <c:y val="0.11856738380143428"/>
          <c:w val="0.9182334138925704"/>
          <c:h val="0.87144894289788577"/>
        </c:manualLayout>
      </c:layout>
      <c:barChart>
        <c:barDir val="bar"/>
        <c:grouping val="clustered"/>
        <c:varyColors val="1"/>
        <c:ser>
          <c:idx val="0"/>
          <c:order val="0"/>
          <c:invertIfNegative val="0"/>
          <c:dPt>
            <c:idx val="1"/>
            <c:invertIfNegative val="0"/>
            <c:bubble3D val="0"/>
            <c:extLst>
              <c:ext xmlns:c16="http://schemas.microsoft.com/office/drawing/2014/chart" uri="{C3380CC4-5D6E-409C-BE32-E72D297353CC}">
                <c16:uniqueId val="{00000000-AA92-48C6-A1E4-B5FF1EFB694F}"/>
              </c:ext>
            </c:extLst>
          </c:dPt>
          <c:dPt>
            <c:idx val="2"/>
            <c:invertIfNegative val="0"/>
            <c:bubble3D val="0"/>
            <c:extLst>
              <c:ext xmlns:c16="http://schemas.microsoft.com/office/drawing/2014/chart" uri="{C3380CC4-5D6E-409C-BE32-E72D297353CC}">
                <c16:uniqueId val="{00000001-AA92-48C6-A1E4-B5FF1EFB694F}"/>
              </c:ext>
            </c:extLst>
          </c:dPt>
          <c:dPt>
            <c:idx val="3"/>
            <c:invertIfNegative val="0"/>
            <c:bubble3D val="0"/>
            <c:extLst>
              <c:ext xmlns:c16="http://schemas.microsoft.com/office/drawing/2014/chart" uri="{C3380CC4-5D6E-409C-BE32-E72D297353CC}">
                <c16:uniqueId val="{00000002-AA92-48C6-A1E4-B5FF1EFB694F}"/>
              </c:ext>
            </c:extLst>
          </c:dPt>
          <c:dPt>
            <c:idx val="4"/>
            <c:invertIfNegative val="0"/>
            <c:bubble3D val="0"/>
            <c:extLst>
              <c:ext xmlns:c16="http://schemas.microsoft.com/office/drawing/2014/chart" uri="{C3380CC4-5D6E-409C-BE32-E72D297353CC}">
                <c16:uniqueId val="{00000003-AA92-48C6-A1E4-B5FF1EFB694F}"/>
              </c:ext>
            </c:extLst>
          </c:dPt>
          <c:dPt>
            <c:idx val="5"/>
            <c:invertIfNegative val="0"/>
            <c:bubble3D val="0"/>
            <c:extLst>
              <c:ext xmlns:c16="http://schemas.microsoft.com/office/drawing/2014/chart" uri="{C3380CC4-5D6E-409C-BE32-E72D297353CC}">
                <c16:uniqueId val="{00000004-AA92-48C6-A1E4-B5FF1EFB694F}"/>
              </c:ext>
            </c:extLst>
          </c:dPt>
          <c:dPt>
            <c:idx val="6"/>
            <c:invertIfNegative val="0"/>
            <c:bubble3D val="0"/>
            <c:extLst>
              <c:ext xmlns:c16="http://schemas.microsoft.com/office/drawing/2014/chart" uri="{C3380CC4-5D6E-409C-BE32-E72D297353CC}">
                <c16:uniqueId val="{00000005-AA92-48C6-A1E4-B5FF1EFB694F}"/>
              </c:ext>
            </c:extLst>
          </c:dPt>
          <c:dPt>
            <c:idx val="7"/>
            <c:invertIfNegative val="0"/>
            <c:bubble3D val="0"/>
            <c:extLst>
              <c:ext xmlns:c16="http://schemas.microsoft.com/office/drawing/2014/chart" uri="{C3380CC4-5D6E-409C-BE32-E72D297353CC}">
                <c16:uniqueId val="{00000006-AA92-48C6-A1E4-B5FF1EFB694F}"/>
              </c:ext>
            </c:extLst>
          </c:dPt>
          <c:dPt>
            <c:idx val="8"/>
            <c:invertIfNegative val="0"/>
            <c:bubble3D val="0"/>
            <c:extLst>
              <c:ext xmlns:c16="http://schemas.microsoft.com/office/drawing/2014/chart" uri="{C3380CC4-5D6E-409C-BE32-E72D297353CC}">
                <c16:uniqueId val="{00000007-AA92-48C6-A1E4-B5FF1EFB694F}"/>
              </c:ext>
            </c:extLst>
          </c:dPt>
          <c:dPt>
            <c:idx val="9"/>
            <c:invertIfNegative val="0"/>
            <c:bubble3D val="0"/>
            <c:extLst>
              <c:ext xmlns:c16="http://schemas.microsoft.com/office/drawing/2014/chart" uri="{C3380CC4-5D6E-409C-BE32-E72D297353CC}">
                <c16:uniqueId val="{00000008-AA92-48C6-A1E4-B5FF1EFB694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'10+_Assuntos_2025'!$A$7:$A$16</c:f>
              <c:strCache>
                <c:ptCount val="10"/>
                <c:pt idx="0">
                  <c:v>Órgão externo</c:v>
                </c:pt>
                <c:pt idx="1">
                  <c:v>Buraco e Pavimentação</c:v>
                </c:pt>
                <c:pt idx="2">
                  <c:v>Qualidade de atendimento</c:v>
                </c:pt>
                <c:pt idx="3">
                  <c:v>Ônibus</c:v>
                </c:pt>
                <c:pt idx="4">
                  <c:v>Árvore</c:v>
                </c:pt>
                <c:pt idx="5">
                  <c:v>Processo Administrativo</c:v>
                </c:pt>
                <c:pt idx="6">
                  <c:v>Ponto viciado, entulho e caçamba de entulho</c:v>
                </c:pt>
                <c:pt idx="7">
                  <c:v>Veículos abandonados</c:v>
                </c:pt>
                <c:pt idx="8">
                  <c:v>Cadastro Único (CadÚnico)</c:v>
                </c:pt>
                <c:pt idx="9">
                  <c:v>Poluição sonora - PSIU</c:v>
                </c:pt>
              </c:strCache>
            </c:strRef>
          </c:cat>
          <c:val>
            <c:numRef>
              <c:f>'10+_Assuntos_2025'!$P$7:$P$16</c:f>
              <c:numCache>
                <c:formatCode>0</c:formatCode>
                <c:ptCount val="10"/>
                <c:pt idx="0">
                  <c:v>408.6</c:v>
                </c:pt>
                <c:pt idx="1">
                  <c:v>331.6</c:v>
                </c:pt>
                <c:pt idx="2">
                  <c:v>297.8</c:v>
                </c:pt>
                <c:pt idx="3">
                  <c:v>294.60000000000002</c:v>
                </c:pt>
                <c:pt idx="4">
                  <c:v>275.8</c:v>
                </c:pt>
                <c:pt idx="5">
                  <c:v>234</c:v>
                </c:pt>
                <c:pt idx="6">
                  <c:v>232</c:v>
                </c:pt>
                <c:pt idx="7">
                  <c:v>192.8</c:v>
                </c:pt>
                <c:pt idx="8">
                  <c:v>183.2</c:v>
                </c:pt>
                <c:pt idx="9">
                  <c:v>182.6</c:v>
                </c:pt>
              </c:numCache>
            </c:numRef>
          </c:val>
          <c:extLst>
            <c:ext xmlns:c16="http://schemas.microsoft.com/office/drawing/2014/chart" uri="{C3380CC4-5D6E-409C-BE32-E72D297353CC}">
              <c16:uniqueId val="{00000012-06C4-40E2-9D44-657DCCF0D825}"/>
            </c:ext>
          </c:extLst>
        </c:ser>
        <c:dLbls>
          <c:showLegendKey val="0"/>
          <c:showVal val="0"/>
          <c:showCatName val="0"/>
          <c:showSerName val="0"/>
          <c:showPercent val="0"/>
          <c:showBubbleSize val="0"/>
        </c:dLbls>
        <c:gapWidth val="318"/>
        <c:axId val="1812053151"/>
        <c:axId val="1812050655"/>
      </c:barChart>
      <c:valAx>
        <c:axId val="1812050655"/>
        <c:scaling>
          <c:orientation val="minMax"/>
          <c:min val="0"/>
        </c:scaling>
        <c:delete val="0"/>
        <c:axPos val="b"/>
        <c:majorGridlines>
          <c:spPr>
            <a:ln>
              <a:solidFill>
                <a:schemeClr val="bg1">
                  <a:lumMod val="65000"/>
                  <a:alpha val="70000"/>
                </a:schemeClr>
              </a:solidFill>
            </a:ln>
          </c:spPr>
        </c:majorGridlines>
        <c:numFmt formatCode="0" sourceLinked="1"/>
        <c:majorTickMark val="out"/>
        <c:minorTickMark val="none"/>
        <c:tickLblPos val="nextTo"/>
        <c:crossAx val="1812053151"/>
        <c:crosses val="autoZero"/>
        <c:crossBetween val="between"/>
      </c:valAx>
      <c:catAx>
        <c:axId val="1812053151"/>
        <c:scaling>
          <c:orientation val="minMax"/>
        </c:scaling>
        <c:delete val="0"/>
        <c:axPos val="l"/>
        <c:numFmt formatCode="mmm/yy" sourceLinked="0"/>
        <c:majorTickMark val="out"/>
        <c:minorTickMark val="none"/>
        <c:tickLblPos val="nextTo"/>
        <c:crossAx val="1812050655"/>
        <c:crosses val="autoZero"/>
        <c:auto val="1"/>
        <c:lblAlgn val="ctr"/>
        <c:lblOffset val="100"/>
        <c:noMultiLvlLbl val="0"/>
      </c:catAx>
    </c:plotArea>
    <c:plotVisOnly val="1"/>
    <c:dispBlanksAs val="gap"/>
    <c:showDLblsOverMax val="0"/>
  </c:chart>
  <c:spPr>
    <a:ln>
      <a:solidFill>
        <a:schemeClr val="tx1"/>
      </a:solid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pt-BR"/>
              <a:t>% em relação ao todo de MAI/25 (excetuando-se denúncias)</a:t>
            </a:r>
          </a:p>
        </c:rich>
      </c:tx>
      <c:layout>
        <c:manualLayout>
          <c:xMode val="edge"/>
          <c:yMode val="edge"/>
          <c:x val="9.1135577749750975E-3"/>
          <c:y val="1.7184393401602004E-2"/>
        </c:manualLayout>
      </c:layout>
      <c:overlay val="0"/>
      <c:spPr>
        <a:noFill/>
        <a:ln w="25400">
          <a:noFill/>
        </a:ln>
      </c:spPr>
    </c:title>
    <c:autoTitleDeleted val="0"/>
    <c:plotArea>
      <c:layout>
        <c:manualLayout>
          <c:layoutTarget val="inner"/>
          <c:xMode val="edge"/>
          <c:yMode val="edge"/>
          <c:x val="1.0078738623950909E-2"/>
          <c:y val="0.11583103666145671"/>
          <c:w val="0.62612779091973203"/>
          <c:h val="0.84799291793859644"/>
        </c:manualLayout>
      </c:layout>
      <c:ofPieChart>
        <c:ofPieType val="pie"/>
        <c:varyColors val="1"/>
        <c:ser>
          <c:idx val="0"/>
          <c:order val="0"/>
          <c:dPt>
            <c:idx val="0"/>
            <c:bubble3D val="0"/>
            <c:extLst>
              <c:ext xmlns:c16="http://schemas.microsoft.com/office/drawing/2014/chart" uri="{C3380CC4-5D6E-409C-BE32-E72D297353CC}">
                <c16:uniqueId val="{00000001-3967-4060-BBB5-085553BE3864}"/>
              </c:ext>
            </c:extLst>
          </c:dPt>
          <c:dPt>
            <c:idx val="1"/>
            <c:bubble3D val="0"/>
            <c:extLst>
              <c:ext xmlns:c16="http://schemas.microsoft.com/office/drawing/2014/chart" uri="{C3380CC4-5D6E-409C-BE32-E72D297353CC}">
                <c16:uniqueId val="{00000003-3967-4060-BBB5-085553BE3864}"/>
              </c:ext>
            </c:extLst>
          </c:dPt>
          <c:dPt>
            <c:idx val="2"/>
            <c:bubble3D val="0"/>
            <c:extLst>
              <c:ext xmlns:c16="http://schemas.microsoft.com/office/drawing/2014/chart" uri="{C3380CC4-5D6E-409C-BE32-E72D297353CC}">
                <c16:uniqueId val="{00000005-3967-4060-BBB5-085553BE3864}"/>
              </c:ext>
            </c:extLst>
          </c:dPt>
          <c:dPt>
            <c:idx val="3"/>
            <c:bubble3D val="0"/>
            <c:extLst>
              <c:ext xmlns:c16="http://schemas.microsoft.com/office/drawing/2014/chart" uri="{C3380CC4-5D6E-409C-BE32-E72D297353CC}">
                <c16:uniqueId val="{00000007-3967-4060-BBB5-085553BE3864}"/>
              </c:ext>
            </c:extLst>
          </c:dPt>
          <c:dPt>
            <c:idx val="4"/>
            <c:bubble3D val="0"/>
            <c:extLst>
              <c:ext xmlns:c16="http://schemas.microsoft.com/office/drawing/2014/chart" uri="{C3380CC4-5D6E-409C-BE32-E72D297353CC}">
                <c16:uniqueId val="{00000009-3967-4060-BBB5-085553BE3864}"/>
              </c:ext>
            </c:extLst>
          </c:dPt>
          <c:dPt>
            <c:idx val="5"/>
            <c:bubble3D val="0"/>
            <c:extLst>
              <c:ext xmlns:c16="http://schemas.microsoft.com/office/drawing/2014/chart" uri="{C3380CC4-5D6E-409C-BE32-E72D297353CC}">
                <c16:uniqueId val="{0000000B-3967-4060-BBB5-085553BE3864}"/>
              </c:ext>
            </c:extLst>
          </c:dPt>
          <c:dPt>
            <c:idx val="6"/>
            <c:bubble3D val="0"/>
            <c:extLst>
              <c:ext xmlns:c16="http://schemas.microsoft.com/office/drawing/2014/chart" uri="{C3380CC4-5D6E-409C-BE32-E72D297353CC}">
                <c16:uniqueId val="{0000000D-3967-4060-BBB5-085553BE3864}"/>
              </c:ext>
            </c:extLst>
          </c:dPt>
          <c:dPt>
            <c:idx val="7"/>
            <c:bubble3D val="0"/>
            <c:extLst>
              <c:ext xmlns:c16="http://schemas.microsoft.com/office/drawing/2014/chart" uri="{C3380CC4-5D6E-409C-BE32-E72D297353CC}">
                <c16:uniqueId val="{0000000F-3967-4060-BBB5-085553BE3864}"/>
              </c:ext>
            </c:extLst>
          </c:dPt>
          <c:dPt>
            <c:idx val="8"/>
            <c:bubble3D val="0"/>
            <c:extLst>
              <c:ext xmlns:c16="http://schemas.microsoft.com/office/drawing/2014/chart" uri="{C3380CC4-5D6E-409C-BE32-E72D297353CC}">
                <c16:uniqueId val="{00000011-3967-4060-BBB5-085553BE3864}"/>
              </c:ext>
            </c:extLst>
          </c:dPt>
          <c:dPt>
            <c:idx val="9"/>
            <c:bubble3D val="0"/>
            <c:extLst>
              <c:ext xmlns:c16="http://schemas.microsoft.com/office/drawing/2014/chart" uri="{C3380CC4-5D6E-409C-BE32-E72D297353CC}">
                <c16:uniqueId val="{00000013-3967-4060-BBB5-085553BE3864}"/>
              </c:ext>
            </c:extLst>
          </c:dPt>
          <c:dPt>
            <c:idx val="10"/>
            <c:bubble3D val="0"/>
            <c:extLst>
              <c:ext xmlns:c16="http://schemas.microsoft.com/office/drawing/2014/chart" uri="{C3380CC4-5D6E-409C-BE32-E72D297353CC}">
                <c16:uniqueId val="{00000015-3967-4060-BBB5-085553BE3864}"/>
              </c:ext>
            </c:extLst>
          </c:dPt>
          <c:dPt>
            <c:idx val="11"/>
            <c:bubble3D val="0"/>
            <c:extLst>
              <c:ext xmlns:c16="http://schemas.microsoft.com/office/drawing/2014/chart" uri="{C3380CC4-5D6E-409C-BE32-E72D297353CC}">
                <c16:uniqueId val="{00000017-3967-4060-BBB5-085553BE3864}"/>
              </c:ext>
            </c:extLst>
          </c:dPt>
          <c:dLbls>
            <c:dLbl>
              <c:idx val="10"/>
              <c:layout>
                <c:manualLayout>
                  <c:x val="4.1746699435816916E-2"/>
                  <c:y val="-6.3629046568219411E-17"/>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967-4060-BBB5-085553BE3864}"/>
                </c:ext>
              </c:extLst>
            </c:dLbl>
            <c:dLbl>
              <c:idx val="11"/>
              <c:layout>
                <c:manualLayout>
                  <c:x val="-8.3651015537874282E-2"/>
                  <c:y val="-1.271202447582738E-16"/>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967-4060-BBB5-085553BE3864}"/>
                </c:ext>
              </c:extLst>
            </c:dLbl>
            <c:numFmt formatCode="0.00%" sourceLinked="0"/>
            <c:spPr>
              <a:noFill/>
              <a:ln w="25400">
                <a:noFill/>
              </a:ln>
            </c:spPr>
            <c:txPr>
              <a:bodyPr wrap="square" lIns="38100" tIns="19050" rIns="38100" bIns="19050" anchor="ctr">
                <a:spAutoFit/>
              </a:bodyPr>
              <a:lstStyle/>
              <a:p>
                <a:pPr>
                  <a:defRPr sz="900" b="1" i="0" u="none" strike="noStrike" baseline="0">
                    <a:solidFill>
                      <a:schemeClr val="tx1"/>
                    </a:solidFill>
                    <a:latin typeface="Calibri"/>
                    <a:ea typeface="Calibri"/>
                    <a:cs typeface="Calibri"/>
                  </a:defRPr>
                </a:pPr>
                <a:endParaRPr lang="pt-BR"/>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('10+_Assuntos_2025'!$A$7:$A$16,'10+_Assuntos_2025'!$A$18)</c:f>
              <c:strCache>
                <c:ptCount val="11"/>
                <c:pt idx="0">
                  <c:v>Órgão externo</c:v>
                </c:pt>
                <c:pt idx="1">
                  <c:v>Buraco e Pavimentação</c:v>
                </c:pt>
                <c:pt idx="2">
                  <c:v>Qualidade de atendimento</c:v>
                </c:pt>
                <c:pt idx="3">
                  <c:v>Ônibus</c:v>
                </c:pt>
                <c:pt idx="4">
                  <c:v>Árvore</c:v>
                </c:pt>
                <c:pt idx="5">
                  <c:v>Processo Administrativo</c:v>
                </c:pt>
                <c:pt idx="6">
                  <c:v>Ponto viciado, entulho e caçamba de entulho</c:v>
                </c:pt>
                <c:pt idx="7">
                  <c:v>Veículos abandonados</c:v>
                </c:pt>
                <c:pt idx="8">
                  <c:v>Cadastro Único (CadÚnico)</c:v>
                </c:pt>
                <c:pt idx="9">
                  <c:v>Poluição sonora - PSIU</c:v>
                </c:pt>
                <c:pt idx="10">
                  <c:v>Outros</c:v>
                </c:pt>
              </c:strCache>
            </c:strRef>
          </c:cat>
          <c:val>
            <c:numRef>
              <c:f>('10+_Assuntos_2025'!$Q$7:$Q$16,'10+_Assuntos_2025'!$P$18)</c:f>
              <c:numCache>
                <c:formatCode>0.00</c:formatCode>
                <c:ptCount val="11"/>
                <c:pt idx="0">
                  <c:v>5.933209018477708</c:v>
                </c:pt>
                <c:pt idx="1">
                  <c:v>5.4416002712324119</c:v>
                </c:pt>
                <c:pt idx="2">
                  <c:v>6.1705373792168166</c:v>
                </c:pt>
                <c:pt idx="3">
                  <c:v>5.1025597558908293</c:v>
                </c:pt>
                <c:pt idx="4">
                  <c:v>4.2380064417697918</c:v>
                </c:pt>
                <c:pt idx="5">
                  <c:v>4.2719104933039498</c:v>
                </c:pt>
                <c:pt idx="6">
                  <c:v>2.9835565350059334</c:v>
                </c:pt>
                <c:pt idx="7">
                  <c:v>3.4582132564841497</c:v>
                </c:pt>
                <c:pt idx="8">
                  <c:v>1.9494829632141042</c:v>
                </c:pt>
                <c:pt idx="9">
                  <c:v>2.949652483471775</c:v>
                </c:pt>
                <c:pt idx="10">
                  <c:v>57.501271401932534</c:v>
                </c:pt>
              </c:numCache>
            </c:numRef>
          </c:val>
          <c:extLst>
            <c:ext xmlns:c16="http://schemas.microsoft.com/office/drawing/2014/chart" uri="{C3380CC4-5D6E-409C-BE32-E72D297353CC}">
              <c16:uniqueId val="{00000018-3967-4060-BBB5-085553BE3864}"/>
            </c:ext>
          </c:extLst>
        </c:ser>
        <c:dLbls>
          <c:showLegendKey val="0"/>
          <c:showVal val="0"/>
          <c:showCatName val="0"/>
          <c:showSerName val="0"/>
          <c:showPercent val="0"/>
          <c:showBubbleSize val="0"/>
          <c:showLeaderLines val="1"/>
        </c:dLbls>
        <c:gapWidth val="100"/>
        <c:splitType val="val"/>
        <c:splitPos val="40"/>
        <c:secondPieSize val="75"/>
        <c:serLines>
          <c:spPr>
            <a:ln w="9525" cap="flat" cmpd="sng" algn="ctr">
              <a:solidFill>
                <a:schemeClr val="tx1">
                  <a:lumMod val="35000"/>
                  <a:lumOff val="65000"/>
                </a:schemeClr>
              </a:solidFill>
              <a:round/>
            </a:ln>
            <a:effectLst/>
          </c:spPr>
        </c:serLines>
      </c:ofPieChart>
      <c:spPr>
        <a:noFill/>
        <a:ln w="25400">
          <a:noFill/>
        </a:ln>
      </c:spPr>
    </c:plotArea>
    <c:legend>
      <c:legendPos val="r"/>
      <c:layout>
        <c:manualLayout>
          <c:xMode val="edge"/>
          <c:yMode val="edge"/>
          <c:x val="0.69125071487276213"/>
          <c:y val="1.1477839881413786E-2"/>
          <c:w val="0.30874928512723787"/>
          <c:h val="0.98852216011858618"/>
        </c:manualLayout>
      </c:layout>
      <c:overlay val="0"/>
      <c:spPr>
        <a:noFill/>
        <a:ln w="25400">
          <a:noFill/>
        </a:ln>
      </c:spPr>
      <c:txPr>
        <a:bodyPr/>
        <a:lstStyle/>
        <a:p>
          <a:pPr rtl="0">
            <a:defRPr sz="800" b="0" i="0" u="none" strike="noStrike" baseline="0">
              <a:solidFill>
                <a:srgbClr val="000000"/>
              </a:solidFill>
              <a:latin typeface="Calibri"/>
              <a:ea typeface="Calibri"/>
              <a:cs typeface="Calibri"/>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layoutTarget val="inner"/>
          <c:xMode val="edge"/>
          <c:yMode val="edge"/>
          <c:x val="7.9993141769876722E-2"/>
          <c:y val="0.14260195736402517"/>
          <c:w val="0.5490226255125138"/>
          <c:h val="0.7821770104823853"/>
        </c:manualLayout>
      </c:layout>
      <c:bar3DChart>
        <c:barDir val="col"/>
        <c:grouping val="stacked"/>
        <c:varyColors val="0"/>
        <c:ser>
          <c:idx val="0"/>
          <c:order val="0"/>
          <c:tx>
            <c:strRef>
              <c:f>'10_ASSUNTOS+_Assuntos_MAI_25'!$B$24</c:f>
              <c:strCache>
                <c:ptCount val="1"/>
                <c:pt idx="0">
                  <c:v>Qualidade de atendimento</c:v>
                </c:pt>
              </c:strCache>
            </c:strRef>
          </c:tx>
          <c:spPr>
            <a:solidFill>
              <a:srgbClr val="4572A7"/>
            </a:solidFill>
            <a:ln>
              <a:noFill/>
            </a:ln>
          </c:spPr>
          <c:invertIfNegative val="0"/>
          <c:val>
            <c:numRef>
              <c:f>'10_ASSUNTOS+_Assuntos_MAI_25'!$B$25</c:f>
              <c:numCache>
                <c:formatCode>General</c:formatCode>
                <c:ptCount val="1"/>
                <c:pt idx="0">
                  <c:v>364</c:v>
                </c:pt>
              </c:numCache>
            </c:numRef>
          </c:val>
          <c:extLst>
            <c:ext xmlns:c16="http://schemas.microsoft.com/office/drawing/2014/chart" uri="{C3380CC4-5D6E-409C-BE32-E72D297353CC}">
              <c16:uniqueId val="{00000000-B0F4-4748-ABAC-69F43BE9DD84}"/>
            </c:ext>
          </c:extLst>
        </c:ser>
        <c:ser>
          <c:idx val="1"/>
          <c:order val="1"/>
          <c:tx>
            <c:strRef>
              <c:f>'10_ASSUNTOS+_Assuntos_MAI_25'!$C$24:$C$24</c:f>
              <c:strCache>
                <c:ptCount val="1"/>
                <c:pt idx="0">
                  <c:v>Órgão externo</c:v>
                </c:pt>
              </c:strCache>
            </c:strRef>
          </c:tx>
          <c:spPr>
            <a:solidFill>
              <a:srgbClr val="FF0000"/>
            </a:solidFill>
            <a:ln>
              <a:noFill/>
            </a:ln>
          </c:spPr>
          <c:invertIfNegative val="0"/>
          <c:val>
            <c:numRef>
              <c:f>'10_ASSUNTOS+_Assuntos_MAI_25'!$C$25:$C$25</c:f>
              <c:numCache>
                <c:formatCode>General</c:formatCode>
                <c:ptCount val="1"/>
                <c:pt idx="0">
                  <c:v>350</c:v>
                </c:pt>
              </c:numCache>
            </c:numRef>
          </c:val>
          <c:extLst>
            <c:ext xmlns:c16="http://schemas.microsoft.com/office/drawing/2014/chart" uri="{C3380CC4-5D6E-409C-BE32-E72D297353CC}">
              <c16:uniqueId val="{00000001-B0F4-4748-ABAC-69F43BE9DD84}"/>
            </c:ext>
          </c:extLst>
        </c:ser>
        <c:ser>
          <c:idx val="2"/>
          <c:order val="2"/>
          <c:tx>
            <c:strRef>
              <c:f>'10_ASSUNTOS+_Assuntos_MAI_25'!$D$24:$D$24</c:f>
              <c:strCache>
                <c:ptCount val="1"/>
                <c:pt idx="0">
                  <c:v>Buraco e Pavimentação</c:v>
                </c:pt>
              </c:strCache>
            </c:strRef>
          </c:tx>
          <c:spPr>
            <a:solidFill>
              <a:srgbClr val="89A54E"/>
            </a:solidFill>
            <a:ln>
              <a:noFill/>
            </a:ln>
          </c:spPr>
          <c:invertIfNegative val="0"/>
          <c:val>
            <c:numRef>
              <c:f>'10_ASSUNTOS+_Assuntos_MAI_25'!$D$25:$D$26</c:f>
              <c:numCache>
                <c:formatCode>General</c:formatCode>
                <c:ptCount val="2"/>
                <c:pt idx="0">
                  <c:v>321</c:v>
                </c:pt>
              </c:numCache>
            </c:numRef>
          </c:val>
          <c:extLst>
            <c:ext xmlns:c16="http://schemas.microsoft.com/office/drawing/2014/chart" uri="{C3380CC4-5D6E-409C-BE32-E72D297353CC}">
              <c16:uniqueId val="{00000002-B0F4-4748-ABAC-69F43BE9DD84}"/>
            </c:ext>
          </c:extLst>
        </c:ser>
        <c:ser>
          <c:idx val="3"/>
          <c:order val="3"/>
          <c:tx>
            <c:strRef>
              <c:f>'10_ASSUNTOS+_Assuntos_MAI_25'!$E$24:$E$24</c:f>
              <c:strCache>
                <c:ptCount val="1"/>
                <c:pt idx="0">
                  <c:v>Ônibus</c:v>
                </c:pt>
              </c:strCache>
            </c:strRef>
          </c:tx>
          <c:spPr>
            <a:solidFill>
              <a:srgbClr val="000000"/>
            </a:solidFill>
            <a:ln>
              <a:noFill/>
            </a:ln>
          </c:spPr>
          <c:invertIfNegative val="0"/>
          <c:val>
            <c:numRef>
              <c:f>'10_ASSUNTOS+_Assuntos_MAI_25'!$E$25:$E$26</c:f>
              <c:numCache>
                <c:formatCode>General</c:formatCode>
                <c:ptCount val="2"/>
                <c:pt idx="0">
                  <c:v>301</c:v>
                </c:pt>
              </c:numCache>
            </c:numRef>
          </c:val>
          <c:extLst>
            <c:ext xmlns:c16="http://schemas.microsoft.com/office/drawing/2014/chart" uri="{C3380CC4-5D6E-409C-BE32-E72D297353CC}">
              <c16:uniqueId val="{00000003-B0F4-4748-ABAC-69F43BE9DD84}"/>
            </c:ext>
          </c:extLst>
        </c:ser>
        <c:ser>
          <c:idx val="4"/>
          <c:order val="4"/>
          <c:tx>
            <c:strRef>
              <c:f>'10_ASSUNTOS+_Assuntos_MAI_25'!$F$24:$F$24</c:f>
              <c:strCache>
                <c:ptCount val="1"/>
                <c:pt idx="0">
                  <c:v>Processo Administrativo</c:v>
                </c:pt>
              </c:strCache>
            </c:strRef>
          </c:tx>
          <c:spPr>
            <a:solidFill>
              <a:srgbClr val="EC04C0"/>
            </a:solidFill>
            <a:ln>
              <a:noFill/>
            </a:ln>
          </c:spPr>
          <c:invertIfNegative val="0"/>
          <c:val>
            <c:numRef>
              <c:f>'10_ASSUNTOS+_Assuntos_MAI_25'!$F$25:$F$26</c:f>
              <c:numCache>
                <c:formatCode>General</c:formatCode>
                <c:ptCount val="2"/>
                <c:pt idx="0">
                  <c:v>252</c:v>
                </c:pt>
              </c:numCache>
            </c:numRef>
          </c:val>
          <c:extLst>
            <c:ext xmlns:c16="http://schemas.microsoft.com/office/drawing/2014/chart" uri="{C3380CC4-5D6E-409C-BE32-E72D297353CC}">
              <c16:uniqueId val="{00000004-B0F4-4748-ABAC-69F43BE9DD84}"/>
            </c:ext>
          </c:extLst>
        </c:ser>
        <c:ser>
          <c:idx val="5"/>
          <c:order val="5"/>
          <c:tx>
            <c:strRef>
              <c:f>'10_ASSUNTOS+_Assuntos_MAI_25'!$G$24:$G$24</c:f>
              <c:strCache>
                <c:ptCount val="1"/>
                <c:pt idx="0">
                  <c:v>Árvore</c:v>
                </c:pt>
              </c:strCache>
            </c:strRef>
          </c:tx>
          <c:spPr>
            <a:solidFill>
              <a:srgbClr val="FFFF00"/>
            </a:solidFill>
            <a:ln>
              <a:noFill/>
            </a:ln>
          </c:spPr>
          <c:invertIfNegative val="0"/>
          <c:val>
            <c:numRef>
              <c:f>'10_ASSUNTOS+_Assuntos_MAI_25'!$G$25:$G$26</c:f>
              <c:numCache>
                <c:formatCode>General</c:formatCode>
                <c:ptCount val="2"/>
                <c:pt idx="0">
                  <c:v>250</c:v>
                </c:pt>
              </c:numCache>
            </c:numRef>
          </c:val>
          <c:extLst>
            <c:ext xmlns:c16="http://schemas.microsoft.com/office/drawing/2014/chart" uri="{C3380CC4-5D6E-409C-BE32-E72D297353CC}">
              <c16:uniqueId val="{00000005-B0F4-4748-ABAC-69F43BE9DD84}"/>
            </c:ext>
          </c:extLst>
        </c:ser>
        <c:ser>
          <c:idx val="6"/>
          <c:order val="6"/>
          <c:tx>
            <c:strRef>
              <c:f>'10_ASSUNTOS+_Assuntos_MAI_25'!$H$24:$H$24</c:f>
              <c:strCache>
                <c:ptCount val="1"/>
                <c:pt idx="0">
                  <c:v>Veículos abandonados</c:v>
                </c:pt>
              </c:strCache>
            </c:strRef>
          </c:tx>
          <c:spPr>
            <a:solidFill>
              <a:srgbClr val="00B0F0"/>
            </a:solidFill>
            <a:ln>
              <a:noFill/>
            </a:ln>
          </c:spPr>
          <c:invertIfNegative val="0"/>
          <c:val>
            <c:numRef>
              <c:f>'10_ASSUNTOS+_Assuntos_MAI_25'!$H$25:$H$26</c:f>
              <c:numCache>
                <c:formatCode>General</c:formatCode>
                <c:ptCount val="2"/>
                <c:pt idx="0">
                  <c:v>204</c:v>
                </c:pt>
              </c:numCache>
            </c:numRef>
          </c:val>
          <c:extLst>
            <c:ext xmlns:c16="http://schemas.microsoft.com/office/drawing/2014/chart" uri="{C3380CC4-5D6E-409C-BE32-E72D297353CC}">
              <c16:uniqueId val="{00000006-B0F4-4748-ABAC-69F43BE9DD84}"/>
            </c:ext>
          </c:extLst>
        </c:ser>
        <c:ser>
          <c:idx val="7"/>
          <c:order val="7"/>
          <c:tx>
            <c:strRef>
              <c:f>'10_ASSUNTOS+_Assuntos_MAI_25'!$I$24:$I$24</c:f>
              <c:strCache>
                <c:ptCount val="1"/>
                <c:pt idx="0">
                  <c:v>Ponto viciado, entulho e caçamba de entulho</c:v>
                </c:pt>
              </c:strCache>
            </c:strRef>
          </c:tx>
          <c:spPr>
            <a:solidFill>
              <a:srgbClr val="FDEADA"/>
            </a:solidFill>
            <a:ln>
              <a:noFill/>
            </a:ln>
          </c:spPr>
          <c:invertIfNegative val="0"/>
          <c:val>
            <c:numRef>
              <c:f>'10_ASSUNTOS+_Assuntos_MAI_25'!$I$25:$I$26</c:f>
              <c:numCache>
                <c:formatCode>General</c:formatCode>
                <c:ptCount val="2"/>
                <c:pt idx="0">
                  <c:v>176</c:v>
                </c:pt>
              </c:numCache>
            </c:numRef>
          </c:val>
          <c:extLst>
            <c:ext xmlns:c16="http://schemas.microsoft.com/office/drawing/2014/chart" uri="{C3380CC4-5D6E-409C-BE32-E72D297353CC}">
              <c16:uniqueId val="{00000007-B0F4-4748-ABAC-69F43BE9DD84}"/>
            </c:ext>
          </c:extLst>
        </c:ser>
        <c:ser>
          <c:idx val="8"/>
          <c:order val="8"/>
          <c:tx>
            <c:strRef>
              <c:f>'10_ASSUNTOS+_Assuntos_MAI_25'!$J$24:$J$24</c:f>
              <c:strCache>
                <c:ptCount val="1"/>
                <c:pt idx="0">
                  <c:v>Poluição sonora - PSIU</c:v>
                </c:pt>
              </c:strCache>
            </c:strRef>
          </c:tx>
          <c:spPr>
            <a:solidFill>
              <a:srgbClr val="92D050"/>
            </a:solidFill>
            <a:ln>
              <a:noFill/>
            </a:ln>
          </c:spPr>
          <c:invertIfNegative val="0"/>
          <c:val>
            <c:numRef>
              <c:f>'10_ASSUNTOS+_Assuntos_MAI_25'!$J$25:$J$26</c:f>
              <c:numCache>
                <c:formatCode>General</c:formatCode>
                <c:ptCount val="2"/>
                <c:pt idx="0">
                  <c:v>174</c:v>
                </c:pt>
              </c:numCache>
            </c:numRef>
          </c:val>
          <c:extLst>
            <c:ext xmlns:c16="http://schemas.microsoft.com/office/drawing/2014/chart" uri="{C3380CC4-5D6E-409C-BE32-E72D297353CC}">
              <c16:uniqueId val="{00000008-B0F4-4748-ABAC-69F43BE9DD84}"/>
            </c:ext>
          </c:extLst>
        </c:ser>
        <c:ser>
          <c:idx val="9"/>
          <c:order val="9"/>
          <c:tx>
            <c:strRef>
              <c:f>'10_ASSUNTOS+_Assuntos_MAI_25'!$K$24:$K$24</c:f>
              <c:strCache>
                <c:ptCount val="1"/>
                <c:pt idx="0">
                  <c:v>Estabelecimentos comerciais, indústrias e serviços</c:v>
                </c:pt>
              </c:strCache>
            </c:strRef>
          </c:tx>
          <c:spPr>
            <a:solidFill>
              <a:srgbClr val="9E20EC"/>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1C-F0ED-4F59-B5FC-95FC41A831C9}"/>
              </c:ext>
            </c:extLst>
          </c:dPt>
          <c:val>
            <c:numRef>
              <c:f>'10_ASSUNTOS+_Assuntos_MAI_25'!$K$25:$K$26</c:f>
              <c:numCache>
                <c:formatCode>General</c:formatCode>
                <c:ptCount val="2"/>
                <c:pt idx="0">
                  <c:v>162</c:v>
                </c:pt>
                <c:pt idx="1">
                  <c:v>200</c:v>
                </c:pt>
              </c:numCache>
            </c:numRef>
          </c:val>
          <c:extLst>
            <c:ext xmlns:c16="http://schemas.microsoft.com/office/drawing/2014/chart" uri="{C3380CC4-5D6E-409C-BE32-E72D297353CC}">
              <c16:uniqueId val="{00000009-B0F4-4748-ABAC-69F43BE9DD84}"/>
            </c:ext>
          </c:extLst>
        </c:ser>
        <c:ser>
          <c:idx val="10"/>
          <c:order val="10"/>
          <c:tx>
            <c:strRef>
              <c:f>'10_ASSUNTOS+_Assuntos_MAI_25'!$L$24:$L$24</c:f>
              <c:strCache>
                <c:ptCount val="1"/>
                <c:pt idx="0">
                  <c:v>Total</c:v>
                </c:pt>
              </c:strCache>
            </c:strRef>
          </c:tx>
          <c:spPr>
            <a:solidFill>
              <a:srgbClr val="91C3D5"/>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B163-445A-AA9D-F9DED42BDBDA}"/>
              </c:ext>
            </c:extLst>
          </c:dPt>
          <c:dLbls>
            <c:dLbl>
              <c:idx val="1"/>
              <c:tx>
                <c:rich>
                  <a:bodyPr/>
                  <a:lstStyle/>
                  <a:p>
                    <a:fld id="{A84DFEFC-B999-4AA8-8CF4-C0D76E5DEBBE}"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163-445A-AA9D-F9DED42BDBD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'10_ASSUNTOS+_Assuntos_MAI_25'!$L$25:$L$26</c:f>
              <c:numCache>
                <c:formatCode>General</c:formatCode>
                <c:ptCount val="2"/>
                <c:pt idx="1">
                  <c:v>5899</c:v>
                </c:pt>
              </c:numCache>
            </c:numRef>
          </c:val>
          <c:extLst>
            <c:ext xmlns:c16="http://schemas.microsoft.com/office/drawing/2014/chart" uri="{C3380CC4-5D6E-409C-BE32-E72D297353CC}">
              <c16:uniqueId val="{0000000B-B0F4-4748-ABAC-69F43BE9DD84}"/>
            </c:ext>
          </c:extLst>
        </c:ser>
        <c:dLbls>
          <c:showLegendKey val="0"/>
          <c:showVal val="0"/>
          <c:showCatName val="0"/>
          <c:showSerName val="0"/>
          <c:showPercent val="0"/>
          <c:showBubbleSize val="0"/>
        </c:dLbls>
        <c:gapWidth val="150"/>
        <c:shape val="box"/>
        <c:axId val="1818454895"/>
        <c:axId val="1818451151"/>
        <c:axId val="0"/>
      </c:bar3DChart>
      <c:valAx>
        <c:axId val="1818451151"/>
        <c:scaling>
          <c:orientation val="minMax"/>
        </c:scaling>
        <c:delete val="0"/>
        <c:axPos val="l"/>
        <c:majorGridlines>
          <c:spPr>
            <a:ln w="9525">
              <a:solidFill>
                <a:schemeClr val="bg1">
                  <a:lumMod val="65000"/>
                </a:schemeClr>
              </a:solidFill>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895"/>
        <c:crosses val="autoZero"/>
        <c:crossBetween val="between"/>
        <c:majorUnit val="500"/>
      </c:valAx>
      <c:catAx>
        <c:axId val="1818454895"/>
        <c:scaling>
          <c:orientation val="minMax"/>
        </c:scaling>
        <c:delete val="1"/>
        <c:axPos val="b"/>
        <c:majorTickMark val="out"/>
        <c:minorTickMark val="none"/>
        <c:tickLblPos val="nextTo"/>
        <c:crossAx val="1818451151"/>
        <c:crosses val="autoZero"/>
        <c:auto val="1"/>
        <c:lblAlgn val="ctr"/>
        <c:lblOffset val="100"/>
        <c:noMultiLvlLbl val="0"/>
      </c:catAx>
      <c:spPr>
        <a:noFill/>
        <a:ln>
          <a:noFill/>
        </a:ln>
      </c:spPr>
    </c:plotArea>
    <c:legend>
      <c:legendPos val="r"/>
      <c:layout>
        <c:manualLayout>
          <c:xMode val="edge"/>
          <c:yMode val="edge"/>
          <c:x val="0.66753042189193412"/>
          <c:y val="0.18239893926302692"/>
          <c:w val="0.28674900974076606"/>
          <c:h val="0.7493102492623203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ASSUNTOS mais solicitados do mês de Maio/25</a:t>
            </a:r>
          </a:p>
        </c:rich>
      </c:tx>
      <c:layout>
        <c:manualLayout>
          <c:xMode val="edge"/>
          <c:yMode val="edge"/>
          <c:x val="0.21180529583678118"/>
          <c:y val="3.7147918889703153E-2"/>
        </c:manualLayout>
      </c:layout>
      <c:overlay val="0"/>
      <c:spPr>
        <a:noFill/>
        <a:ln>
          <a:noFill/>
        </a:ln>
      </c:spPr>
    </c:title>
    <c:autoTitleDeleted val="0"/>
    <c:plotArea>
      <c:layout>
        <c:manualLayout>
          <c:xMode val="edge"/>
          <c:yMode val="edge"/>
          <c:x val="2.3901788634248196E-2"/>
          <c:y val="0.10665247925090444"/>
          <c:w val="0.91871718111913325"/>
          <c:h val="0.80398775516885757"/>
        </c:manualLayout>
      </c:layout>
      <c:barChart>
        <c:barDir val="col"/>
        <c:grouping val="clustered"/>
        <c:varyColors val="0"/>
        <c:ser>
          <c:idx val="0"/>
          <c:order val="0"/>
          <c:tx>
            <c:strRef>
              <c:f>'10_ASSUNTOS+_Assuntos_MAI_25'!$B$6:$B$6</c:f>
              <c:strCache>
                <c:ptCount val="1"/>
                <c:pt idx="0">
                  <c:v>mai/25</c:v>
                </c:pt>
              </c:strCache>
            </c:strRef>
          </c:tx>
          <c:spPr>
            <a:solidFill>
              <a:srgbClr val="4F81BD"/>
            </a:solidFill>
            <a:ln>
              <a:noFill/>
            </a:ln>
          </c:spPr>
          <c:invertIfNegative val="0"/>
          <c:dPt>
            <c:idx val="0"/>
            <c:invertIfNegative val="0"/>
            <c:bubble3D val="0"/>
            <c:spPr>
              <a:solidFill>
                <a:srgbClr val="4572A7"/>
              </a:solidFill>
              <a:ln>
                <a:noFill/>
              </a:ln>
            </c:spPr>
            <c:extLst>
              <c:ext xmlns:c16="http://schemas.microsoft.com/office/drawing/2014/chart" uri="{C3380CC4-5D6E-409C-BE32-E72D297353CC}">
                <c16:uniqueId val="{00000000-DE10-44BF-97A9-837AEEDEDEC9}"/>
              </c:ext>
            </c:extLst>
          </c:dPt>
          <c:dPt>
            <c:idx val="1"/>
            <c:invertIfNegative val="0"/>
            <c:bubble3D val="0"/>
            <c:spPr>
              <a:solidFill>
                <a:srgbClr val="FF0000"/>
              </a:solidFill>
              <a:ln>
                <a:noFill/>
              </a:ln>
            </c:spPr>
            <c:extLst>
              <c:ext xmlns:c16="http://schemas.microsoft.com/office/drawing/2014/chart" uri="{C3380CC4-5D6E-409C-BE32-E72D297353CC}">
                <c16:uniqueId val="{00000001-DE10-44BF-97A9-837AEEDEDEC9}"/>
              </c:ext>
            </c:extLst>
          </c:dPt>
          <c:dPt>
            <c:idx val="2"/>
            <c:invertIfNegative val="0"/>
            <c:bubble3D val="0"/>
            <c:spPr>
              <a:solidFill>
                <a:srgbClr val="89A54E"/>
              </a:solidFill>
              <a:ln>
                <a:noFill/>
              </a:ln>
            </c:spPr>
            <c:extLst>
              <c:ext xmlns:c16="http://schemas.microsoft.com/office/drawing/2014/chart" uri="{C3380CC4-5D6E-409C-BE32-E72D297353CC}">
                <c16:uniqueId val="{00000002-DE10-44BF-97A9-837AEEDEDEC9}"/>
              </c:ext>
            </c:extLst>
          </c:dPt>
          <c:dPt>
            <c:idx val="3"/>
            <c:invertIfNegative val="0"/>
            <c:bubble3D val="0"/>
            <c:spPr>
              <a:solidFill>
                <a:srgbClr val="000000"/>
              </a:solidFill>
              <a:ln>
                <a:noFill/>
              </a:ln>
            </c:spPr>
            <c:extLst>
              <c:ext xmlns:c16="http://schemas.microsoft.com/office/drawing/2014/chart" uri="{C3380CC4-5D6E-409C-BE32-E72D297353CC}">
                <c16:uniqueId val="{00000003-DE10-44BF-97A9-837AEEDEDEC9}"/>
              </c:ext>
            </c:extLst>
          </c:dPt>
          <c:dPt>
            <c:idx val="4"/>
            <c:invertIfNegative val="0"/>
            <c:bubble3D val="0"/>
            <c:spPr>
              <a:solidFill>
                <a:srgbClr val="FF66FF"/>
              </a:solidFill>
              <a:ln>
                <a:noFill/>
              </a:ln>
            </c:spPr>
            <c:extLst>
              <c:ext xmlns:c16="http://schemas.microsoft.com/office/drawing/2014/chart" uri="{C3380CC4-5D6E-409C-BE32-E72D297353CC}">
                <c16:uniqueId val="{00000004-DE10-44BF-97A9-837AEEDEDEC9}"/>
              </c:ext>
            </c:extLst>
          </c:dPt>
          <c:dPt>
            <c:idx val="5"/>
            <c:invertIfNegative val="0"/>
            <c:bubble3D val="0"/>
            <c:spPr>
              <a:solidFill>
                <a:srgbClr val="FFFF00"/>
              </a:solidFill>
              <a:ln>
                <a:noFill/>
              </a:ln>
            </c:spPr>
            <c:extLst>
              <c:ext xmlns:c16="http://schemas.microsoft.com/office/drawing/2014/chart" uri="{C3380CC4-5D6E-409C-BE32-E72D297353CC}">
                <c16:uniqueId val="{00000005-DE10-44BF-97A9-837AEEDEDEC9}"/>
              </c:ext>
            </c:extLst>
          </c:dPt>
          <c:dPt>
            <c:idx val="6"/>
            <c:invertIfNegative val="0"/>
            <c:bubble3D val="0"/>
            <c:spPr>
              <a:solidFill>
                <a:srgbClr val="00B0F0"/>
              </a:solidFill>
              <a:ln>
                <a:noFill/>
              </a:ln>
            </c:spPr>
            <c:extLst>
              <c:ext xmlns:c16="http://schemas.microsoft.com/office/drawing/2014/chart" uri="{C3380CC4-5D6E-409C-BE32-E72D297353CC}">
                <c16:uniqueId val="{00000006-DE10-44BF-97A9-837AEEDEDEC9}"/>
              </c:ext>
            </c:extLst>
          </c:dPt>
          <c:dPt>
            <c:idx val="7"/>
            <c:invertIfNegative val="0"/>
            <c:bubble3D val="0"/>
            <c:spPr>
              <a:solidFill>
                <a:srgbClr val="F2DCDB"/>
              </a:solidFill>
              <a:ln>
                <a:noFill/>
              </a:ln>
            </c:spPr>
            <c:extLst>
              <c:ext xmlns:c16="http://schemas.microsoft.com/office/drawing/2014/chart" uri="{C3380CC4-5D6E-409C-BE32-E72D297353CC}">
                <c16:uniqueId val="{00000007-DE10-44BF-97A9-837AEEDEDEC9}"/>
              </c:ext>
            </c:extLst>
          </c:dPt>
          <c:dPt>
            <c:idx val="8"/>
            <c:invertIfNegative val="0"/>
            <c:bubble3D val="0"/>
            <c:spPr>
              <a:solidFill>
                <a:srgbClr val="92D050"/>
              </a:solidFill>
              <a:ln>
                <a:noFill/>
              </a:ln>
            </c:spPr>
            <c:extLst>
              <c:ext xmlns:c16="http://schemas.microsoft.com/office/drawing/2014/chart" uri="{C3380CC4-5D6E-409C-BE32-E72D297353CC}">
                <c16:uniqueId val="{00000008-DE10-44BF-97A9-837AEEDEDEC9}"/>
              </c:ext>
            </c:extLst>
          </c:dPt>
          <c:dPt>
            <c:idx val="9"/>
            <c:invertIfNegative val="0"/>
            <c:bubble3D val="0"/>
            <c:spPr>
              <a:solidFill>
                <a:srgbClr val="9E20EC"/>
              </a:solidFill>
              <a:ln>
                <a:noFill/>
              </a:ln>
            </c:spPr>
            <c:extLst>
              <c:ext xmlns:c16="http://schemas.microsoft.com/office/drawing/2014/chart" uri="{C3380CC4-5D6E-409C-BE32-E72D297353CC}">
                <c16:uniqueId val="{00000009-DE10-44BF-97A9-837AEEDEDEC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'10_ASSUNTOS+_Assuntos_MAI_25'!$A$7:$A$16</c:f>
              <c:strCache>
                <c:ptCount val="10"/>
                <c:pt idx="0">
                  <c:v>Qualidade de atendimento</c:v>
                </c:pt>
                <c:pt idx="1">
                  <c:v>Órgão externo</c:v>
                </c:pt>
                <c:pt idx="2">
                  <c:v>Buraco e Pavimentação</c:v>
                </c:pt>
                <c:pt idx="3">
                  <c:v>Ônibus</c:v>
                </c:pt>
                <c:pt idx="4">
                  <c:v>Processo Administrativo</c:v>
                </c:pt>
                <c:pt idx="5">
                  <c:v>Árvore</c:v>
                </c:pt>
                <c:pt idx="6">
                  <c:v>Veículos abandonados</c:v>
                </c:pt>
                <c:pt idx="7">
                  <c:v>Ponto viciado, entulho e caçamba de entulho</c:v>
                </c:pt>
                <c:pt idx="8">
                  <c:v>Poluição sonora - PSIU</c:v>
                </c:pt>
                <c:pt idx="9">
                  <c:v>Estabelecimentos comerciais, indústrias e serviços</c:v>
                </c:pt>
              </c:strCache>
            </c:strRef>
          </c:cat>
          <c:val>
            <c:numRef>
              <c:f>'10_ASSUNTOS+_Assuntos_MAI_25'!$B$7:$B$16</c:f>
              <c:numCache>
                <c:formatCode>General</c:formatCode>
                <c:ptCount val="10"/>
                <c:pt idx="0">
                  <c:v>364</c:v>
                </c:pt>
                <c:pt idx="1">
                  <c:v>350</c:v>
                </c:pt>
                <c:pt idx="2">
                  <c:v>321</c:v>
                </c:pt>
                <c:pt idx="3">
                  <c:v>301</c:v>
                </c:pt>
                <c:pt idx="4">
                  <c:v>252</c:v>
                </c:pt>
                <c:pt idx="5">
                  <c:v>250</c:v>
                </c:pt>
                <c:pt idx="6">
                  <c:v>204</c:v>
                </c:pt>
                <c:pt idx="7">
                  <c:v>176</c:v>
                </c:pt>
                <c:pt idx="8">
                  <c:v>174</c:v>
                </c:pt>
                <c:pt idx="9">
                  <c:v>162</c:v>
                </c:pt>
              </c:numCache>
            </c:numRef>
          </c:val>
          <c:extLst>
            <c:ext xmlns:c16="http://schemas.microsoft.com/office/drawing/2014/chart" uri="{C3380CC4-5D6E-409C-BE32-E72D297353CC}">
              <c16:uniqueId val="{00000014-81B4-4026-B533-60BBCA1E78AA}"/>
            </c:ext>
          </c:extLst>
        </c:ser>
        <c:dLbls>
          <c:showLegendKey val="0"/>
          <c:showVal val="0"/>
          <c:showCatName val="0"/>
          <c:showSerName val="0"/>
          <c:showPercent val="0"/>
          <c:showBubbleSize val="0"/>
        </c:dLbls>
        <c:gapWidth val="59"/>
        <c:overlap val="-71"/>
        <c:axId val="1818452815"/>
        <c:axId val="1818455311"/>
      </c:barChart>
      <c:valAx>
        <c:axId val="1818455311"/>
        <c:scaling>
          <c:orientation val="minMax"/>
        </c:scaling>
        <c:delete val="0"/>
        <c:axPos val="l"/>
        <c:majorGridlines>
          <c:spPr>
            <a:ln w="9528" cap="flat">
              <a:solidFill>
                <a:schemeClr val="bg2">
                  <a:lumMod val="75000"/>
                </a:schemeClr>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2815"/>
        <c:crosses val="autoZero"/>
        <c:crossBetween val="between"/>
        <c:minorUnit val="50"/>
      </c:valAx>
      <c:catAx>
        <c:axId val="1818452815"/>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531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6.7168305145288796E-3"/>
          <c:y val="9.8617585953120632E-2"/>
          <c:w val="0.93172016959418535"/>
          <c:h val="0.87440261034368227"/>
        </c:manualLayout>
      </c:layout>
      <c:barChart>
        <c:barDir val="col"/>
        <c:grouping val="clustered"/>
        <c:varyColors val="1"/>
        <c:ser>
          <c:idx val="0"/>
          <c:order val="0"/>
          <c:tx>
            <c:v>Série4</c:v>
          </c:tx>
          <c:invertIfNegative val="0"/>
          <c:dPt>
            <c:idx val="1"/>
            <c:invertIfNegative val="0"/>
            <c:bubble3D val="0"/>
            <c:extLst>
              <c:ext xmlns:c16="http://schemas.microsoft.com/office/drawing/2014/chart" uri="{C3380CC4-5D6E-409C-BE32-E72D297353CC}">
                <c16:uniqueId val="{00000000-FA0F-4474-BD13-DFA6AC1FB82C}"/>
              </c:ext>
            </c:extLst>
          </c:dPt>
          <c:dPt>
            <c:idx val="2"/>
            <c:invertIfNegative val="0"/>
            <c:bubble3D val="0"/>
            <c:extLst>
              <c:ext xmlns:c16="http://schemas.microsoft.com/office/drawing/2014/chart" uri="{C3380CC4-5D6E-409C-BE32-E72D297353CC}">
                <c16:uniqueId val="{00000001-FA0F-4474-BD13-DFA6AC1FB82C}"/>
              </c:ext>
            </c:extLst>
          </c:dPt>
          <c:dPt>
            <c:idx val="3"/>
            <c:invertIfNegative val="0"/>
            <c:bubble3D val="0"/>
            <c:extLst>
              <c:ext xmlns:c16="http://schemas.microsoft.com/office/drawing/2014/chart" uri="{C3380CC4-5D6E-409C-BE32-E72D297353CC}">
                <c16:uniqueId val="{00000002-FA0F-4474-BD13-DFA6AC1FB82C}"/>
              </c:ext>
            </c:extLst>
          </c:dPt>
          <c:dPt>
            <c:idx val="4"/>
            <c:invertIfNegative val="0"/>
            <c:bubble3D val="0"/>
            <c:extLst>
              <c:ext xmlns:c16="http://schemas.microsoft.com/office/drawing/2014/chart" uri="{C3380CC4-5D6E-409C-BE32-E72D297353CC}">
                <c16:uniqueId val="{00000003-FA0F-4474-BD13-DFA6AC1FB82C}"/>
              </c:ext>
            </c:extLst>
          </c:dPt>
          <c:dPt>
            <c:idx val="5"/>
            <c:invertIfNegative val="0"/>
            <c:bubble3D val="0"/>
            <c:extLst>
              <c:ext xmlns:c16="http://schemas.microsoft.com/office/drawing/2014/chart" uri="{C3380CC4-5D6E-409C-BE32-E72D297353CC}">
                <c16:uniqueId val="{00000004-FA0F-4474-BD13-DFA6AC1FB82C}"/>
              </c:ext>
            </c:extLst>
          </c:dPt>
          <c:dPt>
            <c:idx val="6"/>
            <c:invertIfNegative val="0"/>
            <c:bubble3D val="0"/>
            <c:extLst>
              <c:ext xmlns:c16="http://schemas.microsoft.com/office/drawing/2014/chart" uri="{C3380CC4-5D6E-409C-BE32-E72D297353CC}">
                <c16:uniqueId val="{00000005-FA0F-4474-BD13-DFA6AC1FB82C}"/>
              </c:ext>
            </c:extLst>
          </c:dPt>
          <c:dPt>
            <c:idx val="7"/>
            <c:invertIfNegative val="0"/>
            <c:bubble3D val="0"/>
            <c:extLst>
              <c:ext xmlns:c16="http://schemas.microsoft.com/office/drawing/2014/chart" uri="{C3380CC4-5D6E-409C-BE32-E72D297353CC}">
                <c16:uniqueId val="{00000006-FA0F-4474-BD13-DFA6AC1FB82C}"/>
              </c:ext>
            </c:extLst>
          </c:dPt>
          <c:dPt>
            <c:idx val="8"/>
            <c:invertIfNegative val="0"/>
            <c:bubble3D val="0"/>
            <c:extLst>
              <c:ext xmlns:c16="http://schemas.microsoft.com/office/drawing/2014/chart" uri="{C3380CC4-5D6E-409C-BE32-E72D297353CC}">
                <c16:uniqueId val="{00000007-FA0F-4474-BD13-DFA6AC1FB82C}"/>
              </c:ext>
            </c:extLst>
          </c:dPt>
          <c:dPt>
            <c:idx val="9"/>
            <c:invertIfNegative val="0"/>
            <c:bubble3D val="0"/>
            <c:extLst>
              <c:ext xmlns:c16="http://schemas.microsoft.com/office/drawing/2014/chart" uri="{C3380CC4-5D6E-409C-BE32-E72D297353CC}">
                <c16:uniqueId val="{00000008-FA0F-4474-BD13-DFA6AC1FB82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'10+_UNIDADES_2025'!$A$7:$A$16</c:f>
              <c:strCache>
                <c:ptCount val="10"/>
                <c:pt idx="0">
                  <c:v>Secretaria Municipal da Saúde</c:v>
                </c:pt>
                <c:pt idx="1">
                  <c:v>Secretaria Municipal das Subprefeituras</c:v>
                </c:pt>
                <c:pt idx="2">
                  <c:v>Secretaria Executiva de Limpeza Urbana</c:v>
                </c:pt>
                <c:pt idx="3">
                  <c:v>Secretaria Municipal de Educação</c:v>
                </c:pt>
                <c:pt idx="4">
                  <c:v>São Paulo Transportes</c:v>
                </c:pt>
                <c:pt idx="5">
                  <c:v>Órgão externo</c:v>
                </c:pt>
                <c:pt idx="6">
                  <c:v>Companhia de Engenharia de Tráfego</c:v>
                </c:pt>
                <c:pt idx="7">
                  <c:v>Secretaria Municipal da Fazenda</c:v>
                </c:pt>
                <c:pt idx="8">
                  <c:v>Secretaria Municipal de Assistência e Desenvolvimento Social</c:v>
                </c:pt>
                <c:pt idx="9">
                  <c:v>Agência Reguladora de Serviços Públicos do Município</c:v>
                </c:pt>
              </c:strCache>
            </c:strRef>
          </c:cat>
          <c:val>
            <c:numRef>
              <c:f>'10+_UNIDADES_2025'!$P$7:$P$16</c:f>
              <c:numCache>
                <c:formatCode>0</c:formatCode>
                <c:ptCount val="10"/>
                <c:pt idx="0">
                  <c:v>680.2</c:v>
                </c:pt>
                <c:pt idx="1">
                  <c:v>575.4</c:v>
                </c:pt>
                <c:pt idx="2">
                  <c:v>545.20000000000005</c:v>
                </c:pt>
                <c:pt idx="3">
                  <c:v>448</c:v>
                </c:pt>
                <c:pt idx="4">
                  <c:v>416.4</c:v>
                </c:pt>
                <c:pt idx="5">
                  <c:v>409</c:v>
                </c:pt>
                <c:pt idx="6">
                  <c:v>381.8</c:v>
                </c:pt>
                <c:pt idx="7">
                  <c:v>328.8</c:v>
                </c:pt>
                <c:pt idx="8">
                  <c:v>323.8</c:v>
                </c:pt>
                <c:pt idx="9">
                  <c:v>147.4</c:v>
                </c:pt>
              </c:numCache>
            </c:numRef>
          </c:val>
          <c:extLst>
            <c:ext xmlns:c16="http://schemas.microsoft.com/office/drawing/2014/chart" uri="{C3380CC4-5D6E-409C-BE32-E72D297353CC}">
              <c16:uniqueId val="{00000012-ECA9-4EE1-9877-49B6D24CBA12}"/>
            </c:ext>
          </c:extLst>
        </c:ser>
        <c:dLbls>
          <c:showLegendKey val="0"/>
          <c:showVal val="0"/>
          <c:showCatName val="0"/>
          <c:showSerName val="0"/>
          <c:showPercent val="0"/>
          <c:showBubbleSize val="0"/>
        </c:dLbls>
        <c:gapWidth val="318"/>
        <c:axId val="1818454479"/>
        <c:axId val="1818453231"/>
      </c:barChart>
      <c:valAx>
        <c:axId val="1818453231"/>
        <c:scaling>
          <c:orientation val="minMax"/>
          <c:min val="0"/>
        </c:scaling>
        <c:delete val="0"/>
        <c:axPos val="l"/>
        <c:majorGridlines>
          <c:spPr>
            <a:ln w="6345" cap="flat">
              <a:solidFill>
                <a:schemeClr val="bg1">
                  <a:lumMod val="75000"/>
                </a:schemeClr>
              </a:solidFill>
              <a:prstDash val="solid"/>
              <a:round/>
            </a:ln>
          </c:spPr>
        </c:majorGridlines>
        <c:numFmt formatCode="0"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479"/>
        <c:crosses val="autoZero"/>
        <c:crossBetween val="between"/>
      </c:valAx>
      <c:catAx>
        <c:axId val="1818454479"/>
        <c:scaling>
          <c:orientation val="minMax"/>
        </c:scaling>
        <c:delete val="0"/>
        <c:axPos val="b"/>
        <c:majorGridlines>
          <c:spPr>
            <a:ln w="6345" cap="flat">
              <a:solidFill>
                <a:schemeClr val="bg1"/>
              </a:solidFill>
              <a:prstDash val="solid"/>
              <a:round/>
            </a:ln>
          </c:spPr>
        </c:majorGridlines>
        <c:numFmt formatCode="mmm/yy"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323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6345" cap="flat">
      <a:solidFill>
        <a:schemeClr val="tx1"/>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EC6-42A3-9481-68ADE6B0346A}"/>
              </c:ext>
            </c:extLst>
          </c:dPt>
          <c:dPt>
            <c:idx val="1"/>
            <c:bubble3D val="0"/>
            <c:extLst>
              <c:ext xmlns:c16="http://schemas.microsoft.com/office/drawing/2014/chart" uri="{C3380CC4-5D6E-409C-BE32-E72D297353CC}">
                <c16:uniqueId val="{00000002-DEC6-42A3-9481-68ADE6B0346A}"/>
              </c:ext>
            </c:extLst>
          </c:dPt>
          <c:dPt>
            <c:idx val="2"/>
            <c:bubble3D val="0"/>
            <c:extLst>
              <c:ext xmlns:c16="http://schemas.microsoft.com/office/drawing/2014/chart" uri="{C3380CC4-5D6E-409C-BE32-E72D297353CC}">
                <c16:uniqueId val="{00000003-DEC6-42A3-9481-68ADE6B0346A}"/>
              </c:ext>
            </c:extLst>
          </c:dPt>
          <c:dPt>
            <c:idx val="3"/>
            <c:bubble3D val="0"/>
            <c:extLst>
              <c:ext xmlns:c16="http://schemas.microsoft.com/office/drawing/2014/chart" uri="{C3380CC4-5D6E-409C-BE32-E72D297353CC}">
                <c16:uniqueId val="{00000004-DEC6-42A3-9481-68ADE6B0346A}"/>
              </c:ext>
            </c:extLst>
          </c:dPt>
          <c:dPt>
            <c:idx val="4"/>
            <c:bubble3D val="0"/>
            <c:extLst>
              <c:ext xmlns:c16="http://schemas.microsoft.com/office/drawing/2014/chart" uri="{C3380CC4-5D6E-409C-BE32-E72D297353CC}">
                <c16:uniqueId val="{00000006-DEC6-42A3-9481-68ADE6B0346A}"/>
              </c:ext>
            </c:extLst>
          </c:dPt>
          <c:dPt>
            <c:idx val="5"/>
            <c:bubble3D val="0"/>
            <c:extLst>
              <c:ext xmlns:c16="http://schemas.microsoft.com/office/drawing/2014/chart" uri="{C3380CC4-5D6E-409C-BE32-E72D297353CC}">
                <c16:uniqueId val="{00000007-DEC6-42A3-9481-68ADE6B0346A}"/>
              </c:ext>
            </c:extLst>
          </c:dPt>
          <c:dPt>
            <c:idx val="6"/>
            <c:bubble3D val="0"/>
            <c:extLst>
              <c:ext xmlns:c16="http://schemas.microsoft.com/office/drawing/2014/chart" uri="{C3380CC4-5D6E-409C-BE32-E72D297353CC}">
                <c16:uniqueId val="{00000008-DEC6-42A3-9481-68ADE6B0346A}"/>
              </c:ext>
            </c:extLst>
          </c:dPt>
          <c:dPt>
            <c:idx val="7"/>
            <c:bubble3D val="0"/>
            <c:extLst>
              <c:ext xmlns:c16="http://schemas.microsoft.com/office/drawing/2014/chart" uri="{C3380CC4-5D6E-409C-BE32-E72D297353CC}">
                <c16:uniqueId val="{0000000A-DEC6-42A3-9481-68ADE6B0346A}"/>
              </c:ext>
            </c:extLst>
          </c:dPt>
          <c:dPt>
            <c:idx val="8"/>
            <c:bubble3D val="0"/>
            <c:extLst>
              <c:ext xmlns:c16="http://schemas.microsoft.com/office/drawing/2014/chart" uri="{C3380CC4-5D6E-409C-BE32-E72D297353CC}">
                <c16:uniqueId val="{0000000C-DEC6-42A3-9481-68ADE6B0346A}"/>
              </c:ext>
            </c:extLst>
          </c:dPt>
          <c:dPt>
            <c:idx val="9"/>
            <c:bubble3D val="0"/>
            <c:extLst>
              <c:ext xmlns:c16="http://schemas.microsoft.com/office/drawing/2014/chart" uri="{C3380CC4-5D6E-409C-BE32-E72D297353CC}">
                <c16:uniqueId val="{0000000D-DEC6-42A3-9481-68ADE6B0346A}"/>
              </c:ext>
            </c:extLst>
          </c:dPt>
          <c:dPt>
            <c:idx val="10"/>
            <c:bubble3D val="0"/>
            <c:extLst>
              <c:ext xmlns:c16="http://schemas.microsoft.com/office/drawing/2014/chart" uri="{C3380CC4-5D6E-409C-BE32-E72D297353CC}">
                <c16:uniqueId val="{00000010-DEC6-42A3-9481-68ADE6B0346A}"/>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EC6-42A3-9481-68ADE6B0346A}"/>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5EBC-4564-B39F-41612F8579E3}"/>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'10+_UNIDADES_2025'!$A$7:$A$18</c15:sqref>
                  </c15:fullRef>
                </c:ext>
              </c:extLst>
              <c:f>('10+_UNIDADES_2025'!$A$7:$A$16,'10+_UNIDADES_2025'!$A$18)</c:f>
              <c:strCache>
                <c:ptCount val="11"/>
                <c:pt idx="0">
                  <c:v>Secretaria Municipal da Saúde</c:v>
                </c:pt>
                <c:pt idx="1">
                  <c:v>Secretaria Municipal das Subprefeituras</c:v>
                </c:pt>
                <c:pt idx="2">
                  <c:v>Secretaria Executiva de Limpeza Urbana</c:v>
                </c:pt>
                <c:pt idx="3">
                  <c:v>Secretaria Municipal de Educação</c:v>
                </c:pt>
                <c:pt idx="4">
                  <c:v>São Paulo Transportes</c:v>
                </c:pt>
                <c:pt idx="5">
                  <c:v>Órgão externo</c:v>
                </c:pt>
                <c:pt idx="6">
                  <c:v>Companhia de Engenharia de Tráfego</c:v>
                </c:pt>
                <c:pt idx="7">
                  <c:v>Secretaria Municipal da Fazenda</c:v>
                </c:pt>
                <c:pt idx="8">
                  <c:v>Secretaria Municipal de Assistência e Desenvolvimento Social</c:v>
                </c:pt>
                <c:pt idx="9">
                  <c:v>Agência Reguladora de Serviços Públicos do Município</c:v>
                </c:pt>
                <c:pt idx="10">
                  <c:v>Outros</c:v>
                </c:pt>
              </c:strCache>
            </c:strRef>
          </c:cat>
          <c:val>
            <c:numRef>
              <c:extLst>
                <c:ext xmlns:c15="http://schemas.microsoft.com/office/drawing/2012/chart" uri="{02D57815-91ED-43cb-92C2-25804820EDAC}">
                  <c15:fullRef>
                    <c15:sqref>'10+_UNIDADES_2025'!$Q$7:$Q$18</c15:sqref>
                  </c15:fullRef>
                </c:ext>
              </c:extLst>
              <c:f>('10+_UNIDADES_2025'!$Q$7:$Q$16,'10+_UNIDADES_2025'!$Q$18)</c:f>
              <c:numCache>
                <c:formatCode>0.00</c:formatCode>
                <c:ptCount val="11"/>
                <c:pt idx="0">
                  <c:v>12.035938294626208</c:v>
                </c:pt>
                <c:pt idx="1">
                  <c:v>8.967621630784878</c:v>
                </c:pt>
                <c:pt idx="2">
                  <c:v>7.5945075436514662</c:v>
                </c:pt>
                <c:pt idx="3">
                  <c:v>5.7297847092727583</c:v>
                </c:pt>
                <c:pt idx="4">
                  <c:v>7.2215629767757248</c:v>
                </c:pt>
                <c:pt idx="5">
                  <c:v>5.933209018477708</c:v>
                </c:pt>
                <c:pt idx="6">
                  <c:v>6.7977623325987455</c:v>
                </c:pt>
                <c:pt idx="7">
                  <c:v>4.9669435497541956</c:v>
                </c:pt>
                <c:pt idx="8">
                  <c:v>4.5770469571113752</c:v>
                </c:pt>
                <c:pt idx="9">
                  <c:v>2.2037633497202918</c:v>
                </c:pt>
                <c:pt idx="10">
                  <c:v>33.971859637226643</c:v>
                </c:pt>
              </c:numCache>
            </c:numRef>
          </c:val>
          <c:extLst>
            <c:ext xmlns:c15="http://schemas.microsoft.com/office/drawing/2012/chart" uri="{02D57815-91ED-43cb-92C2-25804820EDAC}">
              <c15:categoryFilterExceptions>
                <c15:categoryFilterException>
                  <c15:sqref>'10+_UNIDADES_2025'!$Q$17</c15:sqref>
                  <c15:bubble3D val="0"/>
                </c15:categoryFilterException>
              </c15:categoryFilterExceptions>
            </c:ext>
            <c:ext xmlns:c16="http://schemas.microsoft.com/office/drawing/2014/chart" uri="{C3380CC4-5D6E-409C-BE32-E72D297353CC}">
              <c16:uniqueId val="{00000011-DEC6-42A3-9481-68ADE6B0346A}"/>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xMode val="edge"/>
          <c:yMode val="edge"/>
          <c:x val="1.8483969492481246E-2"/>
          <c:y val="0.1350512081065649"/>
          <c:w val="0.61593434052057794"/>
          <c:h val="0.82531075406376264"/>
        </c:manualLayout>
      </c:layout>
      <c:bar3DChart>
        <c:barDir val="col"/>
        <c:grouping val="stacked"/>
        <c:varyColors val="0"/>
        <c:ser>
          <c:idx val="0"/>
          <c:order val="0"/>
          <c:tx>
            <c:strRef>
              <c:f>'10+_Unidades_MAI_25'!$B$22:$B$22</c:f>
              <c:strCache>
                <c:ptCount val="1"/>
                <c:pt idx="0">
                  <c:v>Secretaria Municipal da Saúde</c:v>
                </c:pt>
              </c:strCache>
            </c:strRef>
          </c:tx>
          <c:spPr>
            <a:solidFill>
              <a:srgbClr val="3333FF"/>
            </a:solidFill>
            <a:ln>
              <a:noFill/>
            </a:ln>
          </c:spPr>
          <c:invertIfNegative val="0"/>
          <c:val>
            <c:numRef>
              <c:f>'10+_Unidades_MAI_25'!$B$23:$B$25</c:f>
              <c:numCache>
                <c:formatCode>General</c:formatCode>
                <c:ptCount val="3"/>
                <c:pt idx="0">
                  <c:v>710</c:v>
                </c:pt>
              </c:numCache>
            </c:numRef>
          </c:val>
          <c:extLst>
            <c:ext xmlns:c16="http://schemas.microsoft.com/office/drawing/2014/chart" uri="{C3380CC4-5D6E-409C-BE32-E72D297353CC}">
              <c16:uniqueId val="{00000000-EA30-4EE5-806A-0B2A1BDF7229}"/>
            </c:ext>
          </c:extLst>
        </c:ser>
        <c:ser>
          <c:idx val="1"/>
          <c:order val="1"/>
          <c:tx>
            <c:strRef>
              <c:f>'10+_Unidades_MAI_25'!$C$22:$C$22</c:f>
              <c:strCache>
                <c:ptCount val="1"/>
                <c:pt idx="0">
                  <c:v>Secretaria Municipal das Subprefeituras</c:v>
                </c:pt>
              </c:strCache>
            </c:strRef>
          </c:tx>
          <c:spPr>
            <a:solidFill>
              <a:srgbClr val="FF0000"/>
            </a:solidFill>
            <a:ln>
              <a:noFill/>
            </a:ln>
          </c:spPr>
          <c:invertIfNegative val="0"/>
          <c:val>
            <c:numRef>
              <c:f>'10+_Unidades_MAI_25'!$C$23:$C$25</c:f>
              <c:numCache>
                <c:formatCode>General</c:formatCode>
                <c:ptCount val="3"/>
                <c:pt idx="0">
                  <c:v>529</c:v>
                </c:pt>
              </c:numCache>
            </c:numRef>
          </c:val>
          <c:extLst>
            <c:ext xmlns:c16="http://schemas.microsoft.com/office/drawing/2014/chart" uri="{C3380CC4-5D6E-409C-BE32-E72D297353CC}">
              <c16:uniqueId val="{00000001-EA30-4EE5-806A-0B2A1BDF7229}"/>
            </c:ext>
          </c:extLst>
        </c:ser>
        <c:ser>
          <c:idx val="2"/>
          <c:order val="2"/>
          <c:tx>
            <c:strRef>
              <c:f>'10+_Unidades_MAI_25'!$D$22:$D$22</c:f>
              <c:strCache>
                <c:ptCount val="1"/>
                <c:pt idx="0">
                  <c:v>Secretaria Executiva de Limpeza Urbana</c:v>
                </c:pt>
              </c:strCache>
            </c:strRef>
          </c:tx>
          <c:spPr>
            <a:solidFill>
              <a:srgbClr val="7F9A48"/>
            </a:solidFill>
            <a:ln>
              <a:noFill/>
            </a:ln>
          </c:spPr>
          <c:invertIfNegative val="0"/>
          <c:val>
            <c:numRef>
              <c:f>'10+_Unidades_MAI_25'!$D$23:$D$25</c:f>
              <c:numCache>
                <c:formatCode>General</c:formatCode>
                <c:ptCount val="3"/>
                <c:pt idx="0">
                  <c:v>448</c:v>
                </c:pt>
              </c:numCache>
            </c:numRef>
          </c:val>
          <c:extLst>
            <c:ext xmlns:c16="http://schemas.microsoft.com/office/drawing/2014/chart" uri="{C3380CC4-5D6E-409C-BE32-E72D297353CC}">
              <c16:uniqueId val="{00000002-EA30-4EE5-806A-0B2A1BDF7229}"/>
            </c:ext>
          </c:extLst>
        </c:ser>
        <c:ser>
          <c:idx val="3"/>
          <c:order val="3"/>
          <c:tx>
            <c:strRef>
              <c:f>'10+_Unidades_MAI_25'!$E$22:$E$22</c:f>
              <c:strCache>
                <c:ptCount val="1"/>
                <c:pt idx="0">
                  <c:v>São Paulo Transportes</c:v>
                </c:pt>
              </c:strCache>
            </c:strRef>
          </c:tx>
          <c:spPr>
            <a:solidFill>
              <a:srgbClr val="9933FF"/>
            </a:solidFill>
            <a:ln>
              <a:noFill/>
            </a:ln>
          </c:spPr>
          <c:invertIfNegative val="0"/>
          <c:val>
            <c:numRef>
              <c:f>'10+_Unidades_MAI_25'!$E$23:$E$25</c:f>
              <c:numCache>
                <c:formatCode>General</c:formatCode>
                <c:ptCount val="3"/>
                <c:pt idx="0">
                  <c:v>426</c:v>
                </c:pt>
              </c:numCache>
            </c:numRef>
          </c:val>
          <c:extLst>
            <c:ext xmlns:c16="http://schemas.microsoft.com/office/drawing/2014/chart" uri="{C3380CC4-5D6E-409C-BE32-E72D297353CC}">
              <c16:uniqueId val="{00000003-EA30-4EE5-806A-0B2A1BDF7229}"/>
            </c:ext>
          </c:extLst>
        </c:ser>
        <c:ser>
          <c:idx val="4"/>
          <c:order val="4"/>
          <c:tx>
            <c:strRef>
              <c:f>'10+_Unidades_MAI_25'!$F$22:$F$22</c:f>
              <c:strCache>
                <c:ptCount val="1"/>
                <c:pt idx="0">
                  <c:v>Companhia de Engenharia de Tráfego</c:v>
                </c:pt>
              </c:strCache>
            </c:strRef>
          </c:tx>
          <c:spPr>
            <a:solidFill>
              <a:srgbClr val="FFFF00"/>
            </a:solidFill>
            <a:ln>
              <a:noFill/>
            </a:ln>
          </c:spPr>
          <c:invertIfNegative val="0"/>
          <c:val>
            <c:numRef>
              <c:f>'10+_Unidades_MAI_25'!$F$23:$F$25</c:f>
              <c:numCache>
                <c:formatCode>General</c:formatCode>
                <c:ptCount val="3"/>
                <c:pt idx="0">
                  <c:v>401</c:v>
                </c:pt>
              </c:numCache>
            </c:numRef>
          </c:val>
          <c:extLst>
            <c:ext xmlns:c16="http://schemas.microsoft.com/office/drawing/2014/chart" uri="{C3380CC4-5D6E-409C-BE32-E72D297353CC}">
              <c16:uniqueId val="{00000004-EA30-4EE5-806A-0B2A1BDF7229}"/>
            </c:ext>
          </c:extLst>
        </c:ser>
        <c:ser>
          <c:idx val="5"/>
          <c:order val="5"/>
          <c:tx>
            <c:strRef>
              <c:f>'10+_Unidades_MAI_25'!$G$22:$G$22</c:f>
              <c:strCache>
                <c:ptCount val="1"/>
                <c:pt idx="0">
                  <c:v>Órgão externo</c:v>
                </c:pt>
              </c:strCache>
            </c:strRef>
          </c:tx>
          <c:spPr>
            <a:solidFill>
              <a:srgbClr val="00FFFF"/>
            </a:solidFill>
            <a:ln>
              <a:noFill/>
            </a:ln>
          </c:spPr>
          <c:invertIfNegative val="0"/>
          <c:val>
            <c:numRef>
              <c:f>'10+_Unidades_MAI_25'!$G$23:$G$25</c:f>
              <c:numCache>
                <c:formatCode>General</c:formatCode>
                <c:ptCount val="3"/>
                <c:pt idx="0">
                  <c:v>350</c:v>
                </c:pt>
              </c:numCache>
            </c:numRef>
          </c:val>
          <c:extLst>
            <c:ext xmlns:c16="http://schemas.microsoft.com/office/drawing/2014/chart" uri="{C3380CC4-5D6E-409C-BE32-E72D297353CC}">
              <c16:uniqueId val="{00000005-EA30-4EE5-806A-0B2A1BDF7229}"/>
            </c:ext>
          </c:extLst>
        </c:ser>
        <c:ser>
          <c:idx val="6"/>
          <c:order val="6"/>
          <c:tx>
            <c:strRef>
              <c:f>'10+_Unidades_MAI_25'!$H$22:$H$22</c:f>
              <c:strCache>
                <c:ptCount val="1"/>
                <c:pt idx="0">
                  <c:v>Secretaria Municipal de Educação</c:v>
                </c:pt>
              </c:strCache>
            </c:strRef>
          </c:tx>
          <c:spPr>
            <a:solidFill>
              <a:srgbClr val="000000"/>
            </a:solidFill>
            <a:ln>
              <a:noFill/>
            </a:ln>
          </c:spPr>
          <c:invertIfNegative val="0"/>
          <c:val>
            <c:numRef>
              <c:f>'10+_Unidades_MAI_25'!$H$23:$H$25</c:f>
              <c:numCache>
                <c:formatCode>General</c:formatCode>
                <c:ptCount val="3"/>
                <c:pt idx="0">
                  <c:v>338</c:v>
                </c:pt>
              </c:numCache>
            </c:numRef>
          </c:val>
          <c:extLst>
            <c:ext xmlns:c16="http://schemas.microsoft.com/office/drawing/2014/chart" uri="{C3380CC4-5D6E-409C-BE32-E72D297353CC}">
              <c16:uniqueId val="{00000006-EA30-4EE5-806A-0B2A1BDF7229}"/>
            </c:ext>
          </c:extLst>
        </c:ser>
        <c:ser>
          <c:idx val="7"/>
          <c:order val="7"/>
          <c:tx>
            <c:strRef>
              <c:f>'10+_Unidades_MAI_25'!$I$22:$I$22</c:f>
              <c:strCache>
                <c:ptCount val="1"/>
                <c:pt idx="0">
                  <c:v>Secretaria Municipal da Fazenda</c:v>
                </c:pt>
              </c:strCache>
            </c:strRef>
          </c:tx>
          <c:spPr>
            <a:solidFill>
              <a:srgbClr val="FF66FF"/>
            </a:solidFill>
            <a:ln>
              <a:noFill/>
            </a:ln>
          </c:spPr>
          <c:invertIfNegative val="0"/>
          <c:val>
            <c:numRef>
              <c:f>'10+_Unidades_MAI_25'!$I$23:$I$25</c:f>
              <c:numCache>
                <c:formatCode>General</c:formatCode>
                <c:ptCount val="3"/>
                <c:pt idx="0">
                  <c:v>293</c:v>
                </c:pt>
              </c:numCache>
            </c:numRef>
          </c:val>
          <c:extLst>
            <c:ext xmlns:c16="http://schemas.microsoft.com/office/drawing/2014/chart" uri="{C3380CC4-5D6E-409C-BE32-E72D297353CC}">
              <c16:uniqueId val="{00000007-EA30-4EE5-806A-0B2A1BDF7229}"/>
            </c:ext>
          </c:extLst>
        </c:ser>
        <c:ser>
          <c:idx val="8"/>
          <c:order val="8"/>
          <c:tx>
            <c:strRef>
              <c:f>'10+_Unidades_MAI_25'!$J$22:$J$22</c:f>
              <c:strCache>
                <c:ptCount val="1"/>
                <c:pt idx="0">
                  <c:v>Secretaria Municipal de Assistência e Desenvolvimento Social</c:v>
                </c:pt>
              </c:strCache>
            </c:strRef>
          </c:tx>
          <c:spPr>
            <a:solidFill>
              <a:srgbClr val="00FF00"/>
            </a:solidFill>
            <a:ln>
              <a:noFill/>
            </a:ln>
          </c:spPr>
          <c:invertIfNegative val="0"/>
          <c:val>
            <c:numRef>
              <c:f>'10+_Unidades_MAI_25'!$J$23:$J$25</c:f>
              <c:numCache>
                <c:formatCode>General</c:formatCode>
                <c:ptCount val="3"/>
                <c:pt idx="0">
                  <c:v>270</c:v>
                </c:pt>
              </c:numCache>
            </c:numRef>
          </c:val>
          <c:extLst>
            <c:ext xmlns:c16="http://schemas.microsoft.com/office/drawing/2014/chart" uri="{C3380CC4-5D6E-409C-BE32-E72D297353CC}">
              <c16:uniqueId val="{00000008-EA30-4EE5-806A-0B2A1BDF7229}"/>
            </c:ext>
          </c:extLst>
        </c:ser>
        <c:ser>
          <c:idx val="9"/>
          <c:order val="9"/>
          <c:tx>
            <c:strRef>
              <c:f>'10+_Unidades_MAI_25'!$K$22:$K$22</c:f>
              <c:strCache>
                <c:ptCount val="1"/>
                <c:pt idx="0">
                  <c:v>Subprefeitura Sé</c:v>
                </c:pt>
              </c:strCache>
            </c:strRef>
          </c:tx>
          <c:spPr>
            <a:solidFill>
              <a:srgbClr val="FCD5B5"/>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9-0896-47F7-8CCC-C0957B9B4A93}"/>
              </c:ext>
            </c:extLst>
          </c:dPt>
          <c:val>
            <c:numRef>
              <c:f>'10+_Unidades_MAI_25'!$K$23:$K$25</c:f>
              <c:numCache>
                <c:formatCode>General</c:formatCode>
                <c:ptCount val="3"/>
                <c:pt idx="0">
                  <c:v>139</c:v>
                </c:pt>
                <c:pt idx="2">
                  <c:v>300</c:v>
                </c:pt>
              </c:numCache>
            </c:numRef>
          </c:val>
          <c:extLst>
            <c:ext xmlns:c16="http://schemas.microsoft.com/office/drawing/2014/chart" uri="{C3380CC4-5D6E-409C-BE32-E72D297353CC}">
              <c16:uniqueId val="{00000009-EA30-4EE5-806A-0B2A1BDF7229}"/>
            </c:ext>
          </c:extLst>
        </c:ser>
        <c:ser>
          <c:idx val="10"/>
          <c:order val="10"/>
          <c:tx>
            <c:strRef>
              <c:f>'10+_Unidades_MAI_25'!$L$22:$L$22</c:f>
              <c:strCache>
                <c:ptCount val="1"/>
                <c:pt idx="0">
                  <c:v>Total</c:v>
                </c:pt>
              </c:strCache>
            </c:strRef>
          </c:tx>
          <c:spPr>
            <a:solidFill>
              <a:srgbClr val="97B9E0"/>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3337-4F9F-993D-6E54A6BC5EE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'10+_Unidades_MAI_25'!$L$23:$L$25</c:f>
              <c:numCache>
                <c:formatCode>#,##0</c:formatCode>
                <c:ptCount val="3"/>
                <c:pt idx="2">
                  <c:v>5899</c:v>
                </c:pt>
              </c:numCache>
            </c:numRef>
          </c:val>
          <c:extLst>
            <c:ext xmlns:c16="http://schemas.microsoft.com/office/drawing/2014/chart" uri="{C3380CC4-5D6E-409C-BE32-E72D297353CC}">
              <c16:uniqueId val="{0000000B-EA30-4EE5-806A-0B2A1BDF7229}"/>
            </c:ext>
          </c:extLst>
        </c:ser>
        <c:dLbls>
          <c:showLegendKey val="0"/>
          <c:showVal val="0"/>
          <c:showCatName val="0"/>
          <c:showSerName val="0"/>
          <c:showPercent val="0"/>
          <c:showBubbleSize val="0"/>
        </c:dLbls>
        <c:gapWidth val="32"/>
        <c:shape val="box"/>
        <c:axId val="1819697967"/>
        <c:axId val="1819700047"/>
        <c:axId val="0"/>
      </c:bar3DChart>
      <c:valAx>
        <c:axId val="1819700047"/>
        <c:scaling>
          <c:orientation val="minMax"/>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7967"/>
        <c:crosses val="autoZero"/>
        <c:crossBetween val="between"/>
        <c:majorUnit val="500"/>
      </c:valAx>
      <c:catAx>
        <c:axId val="1819697967"/>
        <c:scaling>
          <c:orientation val="minMax"/>
        </c:scaling>
        <c:delete val="1"/>
        <c:axPos val="b"/>
        <c:majorTickMark val="out"/>
        <c:minorTickMark val="none"/>
        <c:tickLblPos val="nextTo"/>
        <c:crossAx val="1819700047"/>
        <c:crosses val="autoZero"/>
        <c:auto val="1"/>
        <c:lblAlgn val="ctr"/>
        <c:lblOffset val="100"/>
        <c:noMultiLvlLbl val="0"/>
      </c:catAx>
      <c:spPr>
        <a:noFill/>
        <a:ln>
          <a:noFill/>
        </a:ln>
      </c:spPr>
    </c:plotArea>
    <c:legend>
      <c:legendPos val="r"/>
      <c:layout>
        <c:manualLayout>
          <c:xMode val="edge"/>
          <c:yMode val="edge"/>
          <c:x val="0.6560144300166354"/>
          <c:y val="0.13845127738998902"/>
          <c:w val="0.34061169740767622"/>
          <c:h val="0.86154872261001092"/>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7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UNIDADES mais demandadas do mês de Maio/25</a:t>
            </a:r>
          </a:p>
        </c:rich>
      </c:tx>
      <c:layout>
        <c:manualLayout>
          <c:xMode val="edge"/>
          <c:yMode val="edge"/>
          <c:x val="0.1304324757546258"/>
          <c:y val="8.3682081490560496E-4"/>
        </c:manualLayout>
      </c:layout>
      <c:overlay val="0"/>
      <c:spPr>
        <a:noFill/>
        <a:ln>
          <a:noFill/>
        </a:ln>
      </c:spPr>
    </c:title>
    <c:autoTitleDeleted val="0"/>
    <c:plotArea>
      <c:layout>
        <c:manualLayout>
          <c:xMode val="edge"/>
          <c:yMode val="edge"/>
          <c:x val="0"/>
          <c:y val="0.10804746081826104"/>
          <c:w val="0.94725261925482607"/>
          <c:h val="0.85636100327621323"/>
        </c:manualLayout>
      </c:layout>
      <c:barChart>
        <c:barDir val="col"/>
        <c:grouping val="clustered"/>
        <c:varyColors val="0"/>
        <c:ser>
          <c:idx val="0"/>
          <c:order val="0"/>
          <c:tx>
            <c:strRef>
              <c:f>'10+_Unidades_MAI_25'!$B$6:$B$6</c:f>
              <c:strCache>
                <c:ptCount val="1"/>
                <c:pt idx="0">
                  <c:v>mai/25</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0-C22C-433A-B111-F302FE51A5DE}"/>
              </c:ext>
            </c:extLst>
          </c:dPt>
          <c:dPt>
            <c:idx val="1"/>
            <c:invertIfNegative val="0"/>
            <c:bubble3D val="0"/>
            <c:spPr>
              <a:solidFill>
                <a:srgbClr val="FF0000"/>
              </a:solidFill>
              <a:ln>
                <a:noFill/>
              </a:ln>
            </c:spPr>
            <c:extLst>
              <c:ext xmlns:c16="http://schemas.microsoft.com/office/drawing/2014/chart" uri="{C3380CC4-5D6E-409C-BE32-E72D297353CC}">
                <c16:uniqueId val="{00000001-C22C-433A-B111-F302FE51A5DE}"/>
              </c:ext>
            </c:extLst>
          </c:dPt>
          <c:dPt>
            <c:idx val="2"/>
            <c:invertIfNegative val="0"/>
            <c:bubble3D val="0"/>
            <c:spPr>
              <a:solidFill>
                <a:srgbClr val="89A54E"/>
              </a:solidFill>
              <a:ln>
                <a:noFill/>
              </a:ln>
            </c:spPr>
            <c:extLst>
              <c:ext xmlns:c16="http://schemas.microsoft.com/office/drawing/2014/chart" uri="{C3380CC4-5D6E-409C-BE32-E72D297353CC}">
                <c16:uniqueId val="{00000002-C22C-433A-B111-F302FE51A5DE}"/>
              </c:ext>
            </c:extLst>
          </c:dPt>
          <c:dPt>
            <c:idx val="3"/>
            <c:invertIfNegative val="0"/>
            <c:bubble3D val="0"/>
            <c:spPr>
              <a:solidFill>
                <a:srgbClr val="9933FF"/>
              </a:solidFill>
              <a:ln>
                <a:noFill/>
              </a:ln>
            </c:spPr>
            <c:extLst>
              <c:ext xmlns:c16="http://schemas.microsoft.com/office/drawing/2014/chart" uri="{C3380CC4-5D6E-409C-BE32-E72D297353CC}">
                <c16:uniqueId val="{00000003-C22C-433A-B111-F302FE51A5DE}"/>
              </c:ext>
            </c:extLst>
          </c:dPt>
          <c:dPt>
            <c:idx val="4"/>
            <c:invertIfNegative val="0"/>
            <c:bubble3D val="0"/>
            <c:spPr>
              <a:solidFill>
                <a:srgbClr val="FFFF00"/>
              </a:solidFill>
              <a:ln>
                <a:noFill/>
              </a:ln>
            </c:spPr>
            <c:extLst>
              <c:ext xmlns:c16="http://schemas.microsoft.com/office/drawing/2014/chart" uri="{C3380CC4-5D6E-409C-BE32-E72D297353CC}">
                <c16:uniqueId val="{00000004-C22C-433A-B111-F302FE51A5DE}"/>
              </c:ext>
            </c:extLst>
          </c:dPt>
          <c:dPt>
            <c:idx val="5"/>
            <c:invertIfNegative val="0"/>
            <c:bubble3D val="0"/>
            <c:spPr>
              <a:solidFill>
                <a:srgbClr val="00FFFF"/>
              </a:solidFill>
              <a:ln>
                <a:noFill/>
              </a:ln>
            </c:spPr>
            <c:extLst>
              <c:ext xmlns:c16="http://schemas.microsoft.com/office/drawing/2014/chart" uri="{C3380CC4-5D6E-409C-BE32-E72D297353CC}">
                <c16:uniqueId val="{00000005-C22C-433A-B111-F302FE51A5DE}"/>
              </c:ext>
            </c:extLst>
          </c:dPt>
          <c:dPt>
            <c:idx val="6"/>
            <c:invertIfNegative val="0"/>
            <c:bubble3D val="0"/>
            <c:spPr>
              <a:solidFill>
                <a:srgbClr val="000000"/>
              </a:solidFill>
              <a:ln>
                <a:noFill/>
              </a:ln>
            </c:spPr>
            <c:extLst>
              <c:ext xmlns:c16="http://schemas.microsoft.com/office/drawing/2014/chart" uri="{C3380CC4-5D6E-409C-BE32-E72D297353CC}">
                <c16:uniqueId val="{00000006-C22C-433A-B111-F302FE51A5DE}"/>
              </c:ext>
            </c:extLst>
          </c:dPt>
          <c:dPt>
            <c:idx val="7"/>
            <c:invertIfNegative val="0"/>
            <c:bubble3D val="0"/>
            <c:spPr>
              <a:solidFill>
                <a:srgbClr val="FF66FF"/>
              </a:solidFill>
              <a:ln>
                <a:noFill/>
              </a:ln>
            </c:spPr>
            <c:extLst>
              <c:ext xmlns:c16="http://schemas.microsoft.com/office/drawing/2014/chart" uri="{C3380CC4-5D6E-409C-BE32-E72D297353CC}">
                <c16:uniqueId val="{00000007-C22C-433A-B111-F302FE51A5DE}"/>
              </c:ext>
            </c:extLst>
          </c:dPt>
          <c:dPt>
            <c:idx val="8"/>
            <c:invertIfNegative val="0"/>
            <c:bubble3D val="0"/>
            <c:spPr>
              <a:solidFill>
                <a:srgbClr val="00FF00"/>
              </a:solidFill>
              <a:ln>
                <a:noFill/>
              </a:ln>
            </c:spPr>
            <c:extLst>
              <c:ext xmlns:c16="http://schemas.microsoft.com/office/drawing/2014/chart" uri="{C3380CC4-5D6E-409C-BE32-E72D297353CC}">
                <c16:uniqueId val="{00000008-C22C-433A-B111-F302FE51A5DE}"/>
              </c:ext>
            </c:extLst>
          </c:dPt>
          <c:dPt>
            <c:idx val="9"/>
            <c:invertIfNegative val="0"/>
            <c:bubble3D val="0"/>
            <c:spPr>
              <a:solidFill>
                <a:srgbClr val="FCD5B5"/>
              </a:solidFill>
              <a:ln>
                <a:noFill/>
              </a:ln>
            </c:spPr>
            <c:extLst>
              <c:ext xmlns:c16="http://schemas.microsoft.com/office/drawing/2014/chart" uri="{C3380CC4-5D6E-409C-BE32-E72D297353CC}">
                <c16:uniqueId val="{00000009-C22C-433A-B111-F302FE51A5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'10+_Unidades_MAI_25'!$A$7:$A$16</c:f>
              <c:strCache>
                <c:ptCount val="10"/>
                <c:pt idx="0">
                  <c:v>Secretaria Municipal da Saúde</c:v>
                </c:pt>
                <c:pt idx="1">
                  <c:v>Secretaria Municipal das Subprefeituras</c:v>
                </c:pt>
                <c:pt idx="2">
                  <c:v>Secretaria Executiva de Limpeza Urbana</c:v>
                </c:pt>
                <c:pt idx="3">
                  <c:v>São Paulo Transportes</c:v>
                </c:pt>
                <c:pt idx="4">
                  <c:v>Companhia de Engenharia de Tráfego</c:v>
                </c:pt>
                <c:pt idx="5">
                  <c:v>Órgão externo</c:v>
                </c:pt>
                <c:pt idx="6">
                  <c:v>Secretaria Municipal de Educação</c:v>
                </c:pt>
                <c:pt idx="7">
                  <c:v>Secretaria Municipal da Fazenda</c:v>
                </c:pt>
                <c:pt idx="8">
                  <c:v>Secretaria Municipal de Assistência e Desenvolvimento Social</c:v>
                </c:pt>
                <c:pt idx="9">
                  <c:v>Subprefeitura Sé</c:v>
                </c:pt>
              </c:strCache>
            </c:strRef>
          </c:cat>
          <c:val>
            <c:numRef>
              <c:f>'10+_Unidades_MAI_25'!$B$7:$B$16</c:f>
              <c:numCache>
                <c:formatCode>General</c:formatCode>
                <c:ptCount val="10"/>
                <c:pt idx="0">
                  <c:v>710</c:v>
                </c:pt>
                <c:pt idx="1">
                  <c:v>529</c:v>
                </c:pt>
                <c:pt idx="2">
                  <c:v>448</c:v>
                </c:pt>
                <c:pt idx="3">
                  <c:v>426</c:v>
                </c:pt>
                <c:pt idx="4">
                  <c:v>401</c:v>
                </c:pt>
                <c:pt idx="5">
                  <c:v>350</c:v>
                </c:pt>
                <c:pt idx="6">
                  <c:v>338</c:v>
                </c:pt>
                <c:pt idx="7">
                  <c:v>293</c:v>
                </c:pt>
                <c:pt idx="8">
                  <c:v>270</c:v>
                </c:pt>
                <c:pt idx="9">
                  <c:v>139</c:v>
                </c:pt>
              </c:numCache>
            </c:numRef>
          </c:val>
          <c:extLst>
            <c:ext xmlns:c16="http://schemas.microsoft.com/office/drawing/2014/chart" uri="{C3380CC4-5D6E-409C-BE32-E72D297353CC}">
              <c16:uniqueId val="{00000014-D0F5-4C9D-A13E-05FBB3271F68}"/>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de manifestação -Total - 2025</a:t>
            </a:r>
          </a:p>
        </c:rich>
      </c:tx>
      <c:layout>
        <c:manualLayout>
          <c:xMode val="edge"/>
          <c:yMode val="edge"/>
          <c:x val="0.19959493577819346"/>
          <c:y val="1.4513387551732293E-2"/>
        </c:manualLayout>
      </c:layout>
      <c:overlay val="0"/>
      <c:spPr>
        <a:noFill/>
        <a:ln>
          <a:noFill/>
        </a:ln>
      </c:spPr>
    </c:title>
    <c:autoTitleDeleted val="0"/>
    <c:plotArea>
      <c:layout>
        <c:manualLayout>
          <c:xMode val="edge"/>
          <c:yMode val="edge"/>
          <c:x val="4.4305944109927435E-2"/>
          <c:y val="0.21393771724480387"/>
          <c:w val="0.59133154238073182"/>
          <c:h val="0.76579287949366681"/>
        </c:manualLayout>
      </c:layout>
      <c:pieChart>
        <c:varyColors val="1"/>
        <c:ser>
          <c:idx val="0"/>
          <c:order val="0"/>
          <c:dPt>
            <c:idx val="0"/>
            <c:bubble3D val="0"/>
            <c:spPr>
              <a:solidFill>
                <a:srgbClr val="FF0000"/>
              </a:solidFill>
              <a:ln>
                <a:noFill/>
              </a:ln>
            </c:spPr>
            <c:extLst>
              <c:ext xmlns:c16="http://schemas.microsoft.com/office/drawing/2014/chart" uri="{C3380CC4-5D6E-409C-BE32-E72D297353CC}">
                <c16:uniqueId val="{00000000-E161-4862-9DF0-204F09DD44AB}"/>
              </c:ext>
            </c:extLst>
          </c:dPt>
          <c:dPt>
            <c:idx val="1"/>
            <c:bubble3D val="0"/>
            <c:spPr>
              <a:solidFill>
                <a:srgbClr val="92D050"/>
              </a:solidFill>
              <a:ln>
                <a:noFill/>
              </a:ln>
            </c:spPr>
            <c:extLst>
              <c:ext xmlns:c16="http://schemas.microsoft.com/office/drawing/2014/chart" uri="{C3380CC4-5D6E-409C-BE32-E72D297353CC}">
                <c16:uniqueId val="{00000001-E161-4862-9DF0-204F09DD44AB}"/>
              </c:ext>
            </c:extLst>
          </c:dPt>
          <c:dPt>
            <c:idx val="2"/>
            <c:bubble3D val="0"/>
            <c:spPr>
              <a:solidFill>
                <a:srgbClr val="FF00FF"/>
              </a:solidFill>
              <a:ln>
                <a:noFill/>
              </a:ln>
            </c:spPr>
            <c:extLst>
              <c:ext xmlns:c16="http://schemas.microsoft.com/office/drawing/2014/chart" uri="{C3380CC4-5D6E-409C-BE32-E72D297353CC}">
                <c16:uniqueId val="{00000002-E161-4862-9DF0-204F09DD44AB}"/>
              </c:ext>
            </c:extLst>
          </c:dPt>
          <c:dPt>
            <c:idx val="3"/>
            <c:bubble3D val="0"/>
            <c:spPr>
              <a:solidFill>
                <a:srgbClr val="FFFF00"/>
              </a:solidFill>
              <a:ln>
                <a:noFill/>
              </a:ln>
            </c:spPr>
            <c:extLst>
              <c:ext xmlns:c16="http://schemas.microsoft.com/office/drawing/2014/chart" uri="{C3380CC4-5D6E-409C-BE32-E72D297353CC}">
                <c16:uniqueId val="{00000003-E161-4862-9DF0-204F09DD44AB}"/>
              </c:ext>
            </c:extLst>
          </c:dPt>
          <c:dPt>
            <c:idx val="4"/>
            <c:bubble3D val="0"/>
            <c:spPr>
              <a:solidFill>
                <a:srgbClr val="00B0F0"/>
              </a:solidFill>
              <a:ln>
                <a:noFill/>
              </a:ln>
            </c:spPr>
            <c:extLst>
              <c:ext xmlns:c16="http://schemas.microsoft.com/office/drawing/2014/chart" uri="{C3380CC4-5D6E-409C-BE32-E72D297353CC}">
                <c16:uniqueId val="{00000004-E161-4862-9DF0-204F09DD44AB}"/>
              </c:ext>
            </c:extLst>
          </c:dPt>
          <c:dLbls>
            <c:dLbl>
              <c:idx val="2"/>
              <c:layout>
                <c:manualLayout>
                  <c:x val="1.7252695756870905E-2"/>
                  <c:y val="1.2045489905442405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E161-4862-9DF0-204F09DD44AB}"/>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endParaRPr lang="pt-BR"/>
              </a:p>
            </c:txPr>
            <c:dLblPos val="bestFit"/>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Protocolos!$D$19:$D$24</c:f>
              <c:strCache>
                <c:ptCount val="6"/>
                <c:pt idx="0">
                  <c:v>Denúncia</c:v>
                </c:pt>
                <c:pt idx="1">
                  <c:v>Elogio</c:v>
                </c:pt>
                <c:pt idx="2">
                  <c:v>Manifestações sobre o BRT Aricanduva**</c:v>
                </c:pt>
                <c:pt idx="3">
                  <c:v>Reclamação</c:v>
                </c:pt>
                <c:pt idx="4">
                  <c:v>Solicitação</c:v>
                </c:pt>
                <c:pt idx="5">
                  <c:v>Sugestão</c:v>
                </c:pt>
              </c:strCache>
            </c:strRef>
          </c:cat>
          <c:val>
            <c:numRef>
              <c:f>Protocolos!$R$19:$R$24</c:f>
              <c:numCache>
                <c:formatCode>0.0</c:formatCode>
                <c:ptCount val="6"/>
                <c:pt idx="0">
                  <c:v>5.6376080691642647</c:v>
                </c:pt>
                <c:pt idx="1">
                  <c:v>1.3478626320845339</c:v>
                </c:pt>
                <c:pt idx="2">
                  <c:v>0</c:v>
                </c:pt>
                <c:pt idx="3">
                  <c:v>88.289505283381359</c:v>
                </c:pt>
                <c:pt idx="4">
                  <c:v>3.7554034582132565</c:v>
                </c:pt>
                <c:pt idx="5">
                  <c:v>0.96962055715658024</c:v>
                </c:pt>
              </c:numCache>
            </c:numRef>
          </c:val>
          <c:extLst>
            <c:ext xmlns:c16="http://schemas.microsoft.com/office/drawing/2014/chart" uri="{C3380CC4-5D6E-409C-BE32-E72D297353CC}">
              <c16:uniqueId val="{0000000A-45FC-4658-89AB-0C021D45306F}"/>
            </c:ext>
          </c:extLst>
        </c:ser>
        <c:dLbls>
          <c:showLegendKey val="0"/>
          <c:showVal val="0"/>
          <c:showCatName val="0"/>
          <c:showSerName val="0"/>
          <c:showPercent val="0"/>
          <c:showBubbleSize val="0"/>
          <c:showLeaderLines val="0"/>
        </c:dLbls>
        <c:firstSliceAng val="0"/>
      </c:pieChart>
      <c:spPr>
        <a:noFill/>
        <a:ln>
          <a:noFill/>
        </a:ln>
      </c:spPr>
    </c:plotArea>
    <c:legend>
      <c:legendPos val="r"/>
      <c:layout>
        <c:manualLayout>
          <c:xMode val="edge"/>
          <c:yMode val="edge"/>
          <c:x val="0.68254355287618862"/>
          <c:y val="0.10255428347101869"/>
          <c:w val="0.29455567163135687"/>
          <c:h val="0.89654326507719684"/>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Média e % de protocolos/subprefeitura em 2025 </a:t>
            </a:r>
          </a:p>
        </c:rich>
      </c:tx>
      <c:overlay val="0"/>
      <c:spPr>
        <a:noFill/>
        <a:ln>
          <a:noFill/>
        </a:ln>
      </c:spPr>
    </c:title>
    <c:autoTitleDeleted val="0"/>
    <c:plotArea>
      <c:layout>
        <c:manualLayout>
          <c:xMode val="edge"/>
          <c:yMode val="edge"/>
          <c:x val="1.8700327255726974E-2"/>
          <c:y val="0.10441090025037193"/>
          <c:w val="0.98129967274427299"/>
          <c:h val="0.80347738790715673"/>
        </c:manualLayout>
      </c:layout>
      <c:barChart>
        <c:barDir val="col"/>
        <c:grouping val="clustered"/>
        <c:varyColors val="0"/>
        <c:ser>
          <c:idx val="0"/>
          <c:order val="0"/>
          <c:tx>
            <c:strRef>
              <c:f>Subprefeituras_2025!$P$4:$P$4</c:f>
              <c:strCache>
                <c:ptCount val="1"/>
                <c:pt idx="0">
                  <c:v>% Total dentre as subprefeituras</c:v>
                </c:pt>
              </c:strCache>
            </c:strRef>
          </c:tx>
          <c:spPr>
            <a:solidFill>
              <a:srgbClr val="FFFF00"/>
            </a:solidFill>
            <a:ln>
              <a:noFill/>
            </a:ln>
          </c:spPr>
          <c:invertIfNegative val="0"/>
          <c:cat>
            <c:strRef>
              <c:f>Subprefeituras_2025!$A$5:$A$36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Subprefeituras_2025!$P$5:$P$36</c:f>
              <c:numCache>
                <c:formatCode>0.0</c:formatCode>
                <c:ptCount val="32"/>
                <c:pt idx="0">
                  <c:v>2.2692889561270801</c:v>
                </c:pt>
                <c:pt idx="1">
                  <c:v>6.9591527987897122</c:v>
                </c:pt>
                <c:pt idx="2">
                  <c:v>3.7972768532526477</c:v>
                </c:pt>
                <c:pt idx="3">
                  <c:v>3.086232980332829</c:v>
                </c:pt>
                <c:pt idx="4">
                  <c:v>2.8139183055975794</c:v>
                </c:pt>
                <c:pt idx="5">
                  <c:v>2.5416036308623298</c:v>
                </c:pt>
                <c:pt idx="6">
                  <c:v>0.51437216338880487</c:v>
                </c:pt>
                <c:pt idx="7">
                  <c:v>0.83207261724659609</c:v>
                </c:pt>
                <c:pt idx="8">
                  <c:v>1.5431164901664145</c:v>
                </c:pt>
                <c:pt idx="9">
                  <c:v>1.1346444780635401</c:v>
                </c:pt>
                <c:pt idx="10">
                  <c:v>5.4311649016641459</c:v>
                </c:pt>
                <c:pt idx="11">
                  <c:v>2.0423600605143721</c:v>
                </c:pt>
                <c:pt idx="12">
                  <c:v>4.3570347957639939</c:v>
                </c:pt>
                <c:pt idx="13">
                  <c:v>1.7095310136157338</c:v>
                </c:pt>
                <c:pt idx="14">
                  <c:v>2.8744326777609683</c:v>
                </c:pt>
                <c:pt idx="15">
                  <c:v>5.4462934947049924</c:v>
                </c:pt>
                <c:pt idx="16">
                  <c:v>2.2087745839636916</c:v>
                </c:pt>
                <c:pt idx="17">
                  <c:v>4.4478063540090771</c:v>
                </c:pt>
                <c:pt idx="18">
                  <c:v>1.6338880484114977</c:v>
                </c:pt>
                <c:pt idx="19">
                  <c:v>4.6596066565809373</c:v>
                </c:pt>
                <c:pt idx="20">
                  <c:v>0.49924357034795763</c:v>
                </c:pt>
                <c:pt idx="21">
                  <c:v>4.1301059001512863</c:v>
                </c:pt>
                <c:pt idx="22">
                  <c:v>5.2496217851739786</c:v>
                </c:pt>
                <c:pt idx="23">
                  <c:v>4.1906202723146748</c:v>
                </c:pt>
                <c:pt idx="24">
                  <c:v>3.5098335854765508</c:v>
                </c:pt>
                <c:pt idx="25">
                  <c:v>2.5113464447806355</c:v>
                </c:pt>
                <c:pt idx="26">
                  <c:v>1.4826021180030255</c:v>
                </c:pt>
                <c:pt idx="27">
                  <c:v>0.96822995461422079</c:v>
                </c:pt>
                <c:pt idx="28">
                  <c:v>8.5627836611195161</c:v>
                </c:pt>
                <c:pt idx="29">
                  <c:v>2.9652042360060511</c:v>
                </c:pt>
                <c:pt idx="30">
                  <c:v>3.7216338880484119</c:v>
                </c:pt>
                <c:pt idx="31">
                  <c:v>1.9062027231467473</c:v>
                </c:pt>
              </c:numCache>
            </c:numRef>
          </c:val>
          <c:extLst>
            <c:ext xmlns:c16="http://schemas.microsoft.com/office/drawing/2014/chart" uri="{C3380CC4-5D6E-409C-BE32-E72D297353CC}">
              <c16:uniqueId val="{00000000-8A30-40F4-BDBF-63B74F31D5BA}"/>
            </c:ext>
          </c:extLst>
        </c:ser>
        <c:dLbls>
          <c:showLegendKey val="0"/>
          <c:showVal val="0"/>
          <c:showCatName val="0"/>
          <c:showSerName val="0"/>
          <c:showPercent val="0"/>
          <c:showBubbleSize val="0"/>
        </c:dLbls>
        <c:gapWidth val="150"/>
        <c:axId val="1819701295"/>
        <c:axId val="1819700879"/>
      </c:barChart>
      <c:lineChart>
        <c:grouping val="standard"/>
        <c:varyColors val="0"/>
        <c:ser>
          <c:idx val="1"/>
          <c:order val="1"/>
          <c:tx>
            <c:strRef>
              <c:f>Subprefeituras_2025!$O$4:$O$4</c:f>
              <c:strCache>
                <c:ptCount val="1"/>
                <c:pt idx="0">
                  <c:v>Média</c:v>
                </c:pt>
              </c:strCache>
            </c:strRef>
          </c:tx>
          <c:spPr>
            <a:ln w="28575" cap="rnd">
              <a:solidFill>
                <a:srgbClr val="FF0000"/>
              </a:solidFill>
              <a:prstDash val="solid"/>
              <a:round/>
            </a:ln>
          </c:spPr>
          <c:marker>
            <c:symbol val="none"/>
          </c:marker>
          <c:cat>
            <c:strRef>
              <c:f>Subprefeituras_2025!$A$5:$A$36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Subprefeituras_2025!$O$5:$O$36</c:f>
              <c:numCache>
                <c:formatCode>0</c:formatCode>
                <c:ptCount val="32"/>
                <c:pt idx="0">
                  <c:v>30</c:v>
                </c:pt>
                <c:pt idx="1">
                  <c:v>92</c:v>
                </c:pt>
                <c:pt idx="2">
                  <c:v>50.2</c:v>
                </c:pt>
                <c:pt idx="3">
                  <c:v>40.799999999999997</c:v>
                </c:pt>
                <c:pt idx="4">
                  <c:v>37.200000000000003</c:v>
                </c:pt>
                <c:pt idx="5">
                  <c:v>33.6</c:v>
                </c:pt>
                <c:pt idx="6">
                  <c:v>6.8</c:v>
                </c:pt>
                <c:pt idx="7">
                  <c:v>11</c:v>
                </c:pt>
                <c:pt idx="8">
                  <c:v>20.399999999999999</c:v>
                </c:pt>
                <c:pt idx="9">
                  <c:v>15</c:v>
                </c:pt>
                <c:pt idx="10">
                  <c:v>71.8</c:v>
                </c:pt>
                <c:pt idx="11">
                  <c:v>27</c:v>
                </c:pt>
                <c:pt idx="12">
                  <c:v>57.6</c:v>
                </c:pt>
                <c:pt idx="13">
                  <c:v>22.6</c:v>
                </c:pt>
                <c:pt idx="14">
                  <c:v>38</c:v>
                </c:pt>
                <c:pt idx="15">
                  <c:v>72</c:v>
                </c:pt>
                <c:pt idx="16">
                  <c:v>29.2</c:v>
                </c:pt>
                <c:pt idx="17">
                  <c:v>58.8</c:v>
                </c:pt>
                <c:pt idx="18">
                  <c:v>21.6</c:v>
                </c:pt>
                <c:pt idx="19">
                  <c:v>61.6</c:v>
                </c:pt>
                <c:pt idx="20">
                  <c:v>6.6</c:v>
                </c:pt>
                <c:pt idx="21">
                  <c:v>54.6</c:v>
                </c:pt>
                <c:pt idx="22">
                  <c:v>69.400000000000006</c:v>
                </c:pt>
                <c:pt idx="23">
                  <c:v>55.4</c:v>
                </c:pt>
                <c:pt idx="24">
                  <c:v>46.4</c:v>
                </c:pt>
                <c:pt idx="25">
                  <c:v>33.200000000000003</c:v>
                </c:pt>
                <c:pt idx="26">
                  <c:v>19.600000000000001</c:v>
                </c:pt>
                <c:pt idx="27">
                  <c:v>12.8</c:v>
                </c:pt>
                <c:pt idx="28">
                  <c:v>113.2</c:v>
                </c:pt>
                <c:pt idx="29">
                  <c:v>39.200000000000003</c:v>
                </c:pt>
                <c:pt idx="30">
                  <c:v>49.2</c:v>
                </c:pt>
                <c:pt idx="31">
                  <c:v>25.2</c:v>
                </c:pt>
              </c:numCache>
            </c:numRef>
          </c:val>
          <c:smooth val="0"/>
          <c:extLst>
            <c:ext xmlns:c16="http://schemas.microsoft.com/office/drawing/2014/chart" uri="{C3380CC4-5D6E-409C-BE32-E72D297353CC}">
              <c16:uniqueId val="{00000001-8A30-40F4-BDBF-63B74F31D5BA}"/>
            </c:ext>
          </c:extLst>
        </c:ser>
        <c:dLbls>
          <c:showLegendKey val="0"/>
          <c:showVal val="0"/>
          <c:showCatName val="0"/>
          <c:showSerName val="0"/>
          <c:showPercent val="0"/>
          <c:showBubbleSize val="0"/>
        </c:dLbls>
        <c:marker val="1"/>
        <c:smooth val="0"/>
        <c:axId val="1819696719"/>
        <c:axId val="1819697551"/>
      </c:lineChart>
      <c:valAx>
        <c:axId val="1819697551"/>
        <c:scaling>
          <c:orientation val="minMax"/>
        </c:scaling>
        <c:delete val="0"/>
        <c:axPos val="l"/>
        <c:majorGridlines>
          <c:spPr>
            <a:ln w="9528" cap="flat">
              <a:solidFill>
                <a:srgbClr val="D9D9D9"/>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6719"/>
        <c:crosses val="autoZero"/>
        <c:crossBetween val="between"/>
      </c:valAx>
      <c:catAx>
        <c:axId val="1819696719"/>
        <c:scaling>
          <c:orientation val="minMax"/>
        </c:scaling>
        <c:delete val="0"/>
        <c:axPos val="b"/>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7551"/>
        <c:crosses val="autoZero"/>
        <c:auto val="1"/>
        <c:lblAlgn val="ctr"/>
        <c:lblOffset val="100"/>
        <c:noMultiLvlLbl val="0"/>
      </c:catAx>
      <c:valAx>
        <c:axId val="1819700879"/>
        <c:scaling>
          <c:orientation val="minMax"/>
        </c:scaling>
        <c:delete val="0"/>
        <c:axPos val="r"/>
        <c:numFmt formatCode="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701295"/>
        <c:crosses val="max"/>
        <c:crossBetween val="between"/>
      </c:valAx>
      <c:catAx>
        <c:axId val="1819701295"/>
        <c:scaling>
          <c:orientation val="minMax"/>
        </c:scaling>
        <c:delete val="1"/>
        <c:axPos val="b"/>
        <c:numFmt formatCode="General" sourceLinked="1"/>
        <c:majorTickMark val="out"/>
        <c:minorTickMark val="none"/>
        <c:tickLblPos val="nextTo"/>
        <c:crossAx val="1819700879"/>
        <c:crosses val="autoZero"/>
        <c:auto val="1"/>
        <c:lblAlgn val="ctr"/>
        <c:lblOffset val="100"/>
        <c:noMultiLvlLbl val="0"/>
      </c:catAx>
      <c:spPr>
        <a:noFill/>
        <a:ln>
          <a:noFill/>
        </a:ln>
      </c:spPr>
    </c:plotArea>
    <c:legend>
      <c:legendPos val="b"/>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4.7347861657607959E-2"/>
          <c:y val="0.13160381268130958"/>
          <c:w val="0.92594697592887842"/>
          <c:h val="0.84625844979041132"/>
        </c:manualLayout>
      </c:layout>
      <c:barChart>
        <c:barDir val="col"/>
        <c:grouping val="clustered"/>
        <c:varyColors val="1"/>
        <c:ser>
          <c:idx val="0"/>
          <c:order val="0"/>
          <c:tx>
            <c:strRef>
              <c:f>'10+_SUB''s_2025'!$P$6:$P$6</c:f>
              <c:strCache>
                <c:ptCount val="1"/>
                <c:pt idx="0">
                  <c:v>Média</c:v>
                </c:pt>
              </c:strCache>
            </c:strRef>
          </c:tx>
          <c:invertIfNegative val="0"/>
          <c:dPt>
            <c:idx val="0"/>
            <c:invertIfNegative val="0"/>
            <c:bubble3D val="0"/>
            <c:extLst>
              <c:ext xmlns:c16="http://schemas.microsoft.com/office/drawing/2014/chart" uri="{C3380CC4-5D6E-409C-BE32-E72D297353CC}">
                <c16:uniqueId val="{00000000-9DC6-4F4D-8B0E-7EB5547A3EA9}"/>
              </c:ext>
            </c:extLst>
          </c:dPt>
          <c:dPt>
            <c:idx val="1"/>
            <c:invertIfNegative val="0"/>
            <c:bubble3D val="0"/>
            <c:extLst>
              <c:ext xmlns:c16="http://schemas.microsoft.com/office/drawing/2014/chart" uri="{C3380CC4-5D6E-409C-BE32-E72D297353CC}">
                <c16:uniqueId val="{00000001-9DC6-4F4D-8B0E-7EB5547A3EA9}"/>
              </c:ext>
            </c:extLst>
          </c:dPt>
          <c:dPt>
            <c:idx val="2"/>
            <c:invertIfNegative val="0"/>
            <c:bubble3D val="0"/>
            <c:extLst>
              <c:ext xmlns:c16="http://schemas.microsoft.com/office/drawing/2014/chart" uri="{C3380CC4-5D6E-409C-BE32-E72D297353CC}">
                <c16:uniqueId val="{00000002-9DC6-4F4D-8B0E-7EB5547A3EA9}"/>
              </c:ext>
            </c:extLst>
          </c:dPt>
          <c:dPt>
            <c:idx val="3"/>
            <c:invertIfNegative val="0"/>
            <c:bubble3D val="0"/>
            <c:extLst>
              <c:ext xmlns:c16="http://schemas.microsoft.com/office/drawing/2014/chart" uri="{C3380CC4-5D6E-409C-BE32-E72D297353CC}">
                <c16:uniqueId val="{00000003-9DC6-4F4D-8B0E-7EB5547A3EA9}"/>
              </c:ext>
            </c:extLst>
          </c:dPt>
          <c:dPt>
            <c:idx val="4"/>
            <c:invertIfNegative val="0"/>
            <c:bubble3D val="0"/>
            <c:extLst>
              <c:ext xmlns:c16="http://schemas.microsoft.com/office/drawing/2014/chart" uri="{C3380CC4-5D6E-409C-BE32-E72D297353CC}">
                <c16:uniqueId val="{00000004-9DC6-4F4D-8B0E-7EB5547A3EA9}"/>
              </c:ext>
            </c:extLst>
          </c:dPt>
          <c:dPt>
            <c:idx val="5"/>
            <c:invertIfNegative val="0"/>
            <c:bubble3D val="0"/>
            <c:extLst>
              <c:ext xmlns:c16="http://schemas.microsoft.com/office/drawing/2014/chart" uri="{C3380CC4-5D6E-409C-BE32-E72D297353CC}">
                <c16:uniqueId val="{00000005-9DC6-4F4D-8B0E-7EB5547A3EA9}"/>
              </c:ext>
            </c:extLst>
          </c:dPt>
          <c:dPt>
            <c:idx val="6"/>
            <c:invertIfNegative val="0"/>
            <c:bubble3D val="0"/>
            <c:extLst>
              <c:ext xmlns:c16="http://schemas.microsoft.com/office/drawing/2014/chart" uri="{C3380CC4-5D6E-409C-BE32-E72D297353CC}">
                <c16:uniqueId val="{00000006-9DC6-4F4D-8B0E-7EB5547A3EA9}"/>
              </c:ext>
            </c:extLst>
          </c:dPt>
          <c:dPt>
            <c:idx val="7"/>
            <c:invertIfNegative val="0"/>
            <c:bubble3D val="0"/>
            <c:extLst>
              <c:ext xmlns:c16="http://schemas.microsoft.com/office/drawing/2014/chart" uri="{C3380CC4-5D6E-409C-BE32-E72D297353CC}">
                <c16:uniqueId val="{00000007-9DC6-4F4D-8B0E-7EB5547A3EA9}"/>
              </c:ext>
            </c:extLst>
          </c:dPt>
          <c:dPt>
            <c:idx val="8"/>
            <c:invertIfNegative val="0"/>
            <c:bubble3D val="0"/>
            <c:extLst>
              <c:ext xmlns:c16="http://schemas.microsoft.com/office/drawing/2014/chart" uri="{C3380CC4-5D6E-409C-BE32-E72D297353CC}">
                <c16:uniqueId val="{00000008-9DC6-4F4D-8B0E-7EB5547A3EA9}"/>
              </c:ext>
            </c:extLst>
          </c:dPt>
          <c:dPt>
            <c:idx val="9"/>
            <c:invertIfNegative val="0"/>
            <c:bubble3D val="0"/>
            <c:extLst>
              <c:ext xmlns:c16="http://schemas.microsoft.com/office/drawing/2014/chart" uri="{C3380CC4-5D6E-409C-BE32-E72D297353CC}">
                <c16:uniqueId val="{00000009-9DC6-4F4D-8B0E-7EB5547A3EA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'10+_SUB''s_2025'!$A$7:$A$16</c:f>
              <c:strCache>
                <c:ptCount val="10"/>
                <c:pt idx="0">
                  <c:v>Sé</c:v>
                </c:pt>
                <c:pt idx="1">
                  <c:v>Butantã</c:v>
                </c:pt>
                <c:pt idx="2">
                  <c:v>Lapa</c:v>
                </c:pt>
                <c:pt idx="3">
                  <c:v>Ipiranga</c:v>
                </c:pt>
                <c:pt idx="4">
                  <c:v>Pirituba/Jaraguá</c:v>
                </c:pt>
                <c:pt idx="5">
                  <c:v>Penha</c:v>
                </c:pt>
                <c:pt idx="6">
                  <c:v>Mooca</c:v>
                </c:pt>
                <c:pt idx="7">
                  <c:v>Itaquera</c:v>
                </c:pt>
                <c:pt idx="8">
                  <c:v>Santana/Tucuruvi</c:v>
                </c:pt>
                <c:pt idx="9">
                  <c:v>Pinheiros</c:v>
                </c:pt>
              </c:strCache>
            </c:strRef>
          </c:cat>
          <c:val>
            <c:numRef>
              <c:f>'10+_SUB''s_2025'!$P$7:$P$16</c:f>
              <c:numCache>
                <c:formatCode>0</c:formatCode>
                <c:ptCount val="10"/>
                <c:pt idx="0">
                  <c:v>113.2</c:v>
                </c:pt>
                <c:pt idx="1">
                  <c:v>92</c:v>
                </c:pt>
                <c:pt idx="2">
                  <c:v>72</c:v>
                </c:pt>
                <c:pt idx="3">
                  <c:v>71.8</c:v>
                </c:pt>
                <c:pt idx="4">
                  <c:v>69.400000000000006</c:v>
                </c:pt>
                <c:pt idx="5">
                  <c:v>61.6</c:v>
                </c:pt>
                <c:pt idx="6">
                  <c:v>58.8</c:v>
                </c:pt>
                <c:pt idx="7">
                  <c:v>57.6</c:v>
                </c:pt>
                <c:pt idx="8">
                  <c:v>55.4</c:v>
                </c:pt>
                <c:pt idx="9">
                  <c:v>54.6</c:v>
                </c:pt>
              </c:numCache>
            </c:numRef>
          </c:val>
          <c:extLst>
            <c:ext xmlns:c16="http://schemas.microsoft.com/office/drawing/2014/chart" uri="{C3380CC4-5D6E-409C-BE32-E72D297353CC}">
              <c16:uniqueId val="{00000014-B40A-447C-9091-30C1FF5A9480}"/>
            </c:ext>
          </c:extLst>
        </c:ser>
        <c:dLbls>
          <c:showLegendKey val="0"/>
          <c:showVal val="0"/>
          <c:showCatName val="0"/>
          <c:showSerName val="0"/>
          <c:showPercent val="0"/>
          <c:showBubbleSize val="0"/>
        </c:dLbls>
        <c:gapWidth val="150"/>
        <c:axId val="1818455727"/>
        <c:axId val="1819702127"/>
      </c:barChart>
      <c:valAx>
        <c:axId val="1819702127"/>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crossAx val="1818455727"/>
        <c:crosses val="autoZero"/>
        <c:crossBetween val="between"/>
      </c:valAx>
      <c:catAx>
        <c:axId val="1818455727"/>
        <c:scaling>
          <c:orientation val="minMax"/>
        </c:scaling>
        <c:delete val="0"/>
        <c:axPos val="b"/>
        <c:majorGridlines>
          <c:spPr>
            <a:ln>
              <a:solidFill>
                <a:schemeClr val="bg1"/>
              </a:solidFill>
            </a:ln>
          </c:spPr>
        </c:majorGridlines>
        <c:numFmt formatCode="General" sourceLinked="1"/>
        <c:majorTickMark val="out"/>
        <c:minorTickMark val="none"/>
        <c:tickLblPos val="nextTo"/>
        <c:txPr>
          <a:bodyPr/>
          <a:lstStyle/>
          <a:p>
            <a:pPr>
              <a:defRPr b="1"/>
            </a:pPr>
            <a:endParaRPr lang="pt-BR"/>
          </a:p>
        </c:txPr>
        <c:crossAx val="1819702127"/>
        <c:crosses val="autoZero"/>
        <c:auto val="1"/>
        <c:lblAlgn val="ctr"/>
        <c:lblOffset val="100"/>
        <c:noMultiLvlLbl val="0"/>
      </c:cat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i="0" baseline="0">
                <a:effectLst/>
              </a:rPr>
              <a:t>Subprefeituras - % em relação ao todo de Maio/25 </a:t>
            </a:r>
            <a:endParaRPr lang="pt-BR" sz="1200">
              <a:effectLst/>
            </a:endParaRPr>
          </a:p>
          <a:p>
            <a:pPr>
              <a:defRPr/>
            </a:pPr>
            <a:r>
              <a:rPr lang="pt-BR" sz="1200" b="1" i="0" baseline="0">
                <a:effectLst/>
              </a:rPr>
              <a:t>(excetuando-se denúncias)</a:t>
            </a:r>
            <a:endParaRPr lang="pt-BR" sz="1200">
              <a:effectLst/>
            </a:endParaRPr>
          </a:p>
          <a:p>
            <a:pPr>
              <a:defRPr/>
            </a:pPr>
            <a:endParaRPr lang="pt-BR"/>
          </a:p>
        </c:rich>
      </c:tx>
      <c:overlay val="0"/>
    </c:title>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C76-4F73-9272-B521E75B3FB4}"/>
              </c:ext>
            </c:extLst>
          </c:dPt>
          <c:dPt>
            <c:idx val="1"/>
            <c:bubble3D val="0"/>
            <c:extLst>
              <c:ext xmlns:c16="http://schemas.microsoft.com/office/drawing/2014/chart" uri="{C3380CC4-5D6E-409C-BE32-E72D297353CC}">
                <c16:uniqueId val="{00000001-DC76-4F73-9272-B521E75B3FB4}"/>
              </c:ext>
            </c:extLst>
          </c:dPt>
          <c:dPt>
            <c:idx val="2"/>
            <c:bubble3D val="0"/>
            <c:extLst>
              <c:ext xmlns:c16="http://schemas.microsoft.com/office/drawing/2014/chart" uri="{C3380CC4-5D6E-409C-BE32-E72D297353CC}">
                <c16:uniqueId val="{00000002-DC76-4F73-9272-B521E75B3FB4}"/>
              </c:ext>
            </c:extLst>
          </c:dPt>
          <c:dPt>
            <c:idx val="3"/>
            <c:bubble3D val="0"/>
            <c:extLst>
              <c:ext xmlns:c16="http://schemas.microsoft.com/office/drawing/2014/chart" uri="{C3380CC4-5D6E-409C-BE32-E72D297353CC}">
                <c16:uniqueId val="{00000003-DC76-4F73-9272-B521E75B3FB4}"/>
              </c:ext>
            </c:extLst>
          </c:dPt>
          <c:dPt>
            <c:idx val="4"/>
            <c:bubble3D val="0"/>
            <c:extLst>
              <c:ext xmlns:c16="http://schemas.microsoft.com/office/drawing/2014/chart" uri="{C3380CC4-5D6E-409C-BE32-E72D297353CC}">
                <c16:uniqueId val="{00000004-DC76-4F73-9272-B521E75B3FB4}"/>
              </c:ext>
            </c:extLst>
          </c:dPt>
          <c:dPt>
            <c:idx val="5"/>
            <c:bubble3D val="0"/>
            <c:extLst>
              <c:ext xmlns:c16="http://schemas.microsoft.com/office/drawing/2014/chart" uri="{C3380CC4-5D6E-409C-BE32-E72D297353CC}">
                <c16:uniqueId val="{00000005-DC76-4F73-9272-B521E75B3FB4}"/>
              </c:ext>
            </c:extLst>
          </c:dPt>
          <c:dPt>
            <c:idx val="6"/>
            <c:bubble3D val="0"/>
            <c:extLst>
              <c:ext xmlns:c16="http://schemas.microsoft.com/office/drawing/2014/chart" uri="{C3380CC4-5D6E-409C-BE32-E72D297353CC}">
                <c16:uniqueId val="{00000006-DC76-4F73-9272-B521E75B3FB4}"/>
              </c:ext>
            </c:extLst>
          </c:dPt>
          <c:dPt>
            <c:idx val="7"/>
            <c:bubble3D val="0"/>
            <c:extLst>
              <c:ext xmlns:c16="http://schemas.microsoft.com/office/drawing/2014/chart" uri="{C3380CC4-5D6E-409C-BE32-E72D297353CC}">
                <c16:uniqueId val="{00000007-DC76-4F73-9272-B521E75B3FB4}"/>
              </c:ext>
            </c:extLst>
          </c:dPt>
          <c:dPt>
            <c:idx val="8"/>
            <c:bubble3D val="0"/>
            <c:extLst>
              <c:ext xmlns:c16="http://schemas.microsoft.com/office/drawing/2014/chart" uri="{C3380CC4-5D6E-409C-BE32-E72D297353CC}">
                <c16:uniqueId val="{00000008-DC76-4F73-9272-B521E75B3FB4}"/>
              </c:ext>
            </c:extLst>
          </c:dPt>
          <c:dPt>
            <c:idx val="9"/>
            <c:bubble3D val="0"/>
            <c:extLst>
              <c:ext xmlns:c16="http://schemas.microsoft.com/office/drawing/2014/chart" uri="{C3380CC4-5D6E-409C-BE32-E72D297353CC}">
                <c16:uniqueId val="{00000009-DC76-4F73-9272-B521E75B3FB4}"/>
              </c:ext>
            </c:extLst>
          </c:dPt>
          <c:dPt>
            <c:idx val="10"/>
            <c:bubble3D val="0"/>
            <c:extLst>
              <c:ext xmlns:c16="http://schemas.microsoft.com/office/drawing/2014/chart" uri="{C3380CC4-5D6E-409C-BE32-E72D297353CC}">
                <c16:uniqueId val="{0000000A-DC76-4F73-9272-B521E75B3FB4}"/>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C76-4F73-9272-B521E75B3FB4}"/>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C76-4F73-9272-B521E75B3FB4}"/>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'10+_SUB''s_2025'!$A$7:$A$18</c15:sqref>
                  </c15:fullRef>
                </c:ext>
              </c:extLst>
              <c:f>('10+_SUB''s_2025'!$A$7:$A$16,'10+_SUB''s_2025'!$A$18)</c:f>
              <c:strCache>
                <c:ptCount val="11"/>
                <c:pt idx="0">
                  <c:v>Sé</c:v>
                </c:pt>
                <c:pt idx="1">
                  <c:v>Butantã</c:v>
                </c:pt>
                <c:pt idx="2">
                  <c:v>Lapa</c:v>
                </c:pt>
                <c:pt idx="3">
                  <c:v>Ipiranga</c:v>
                </c:pt>
                <c:pt idx="4">
                  <c:v>Pirituba/Jaraguá</c:v>
                </c:pt>
                <c:pt idx="5">
                  <c:v>Penha</c:v>
                </c:pt>
                <c:pt idx="6">
                  <c:v>Mooca</c:v>
                </c:pt>
                <c:pt idx="7">
                  <c:v>Itaquera</c:v>
                </c:pt>
                <c:pt idx="8">
                  <c:v>Santana/Tucuruvi</c:v>
                </c:pt>
                <c:pt idx="9">
                  <c:v>Pinheiros</c:v>
                </c:pt>
                <c:pt idx="10">
                  <c:v>Outros</c:v>
                </c:pt>
              </c:strCache>
            </c:strRef>
          </c:cat>
          <c:val>
            <c:numRef>
              <c:extLst>
                <c:ext xmlns:c15="http://schemas.microsoft.com/office/drawing/2012/chart" uri="{02D57815-91ED-43cb-92C2-25804820EDAC}">
                  <c15:fullRef>
                    <c15:sqref>'10+_SUB''s_2025'!$Q$7:$Q$18</c15:sqref>
                  </c15:fullRef>
                </c:ext>
              </c:extLst>
              <c:f>('10+_SUB''s_2025'!$Q$7:$Q$16,'10+_SUB''s_2025'!$Q$18)</c:f>
              <c:numCache>
                <c:formatCode>0.00</c:formatCode>
                <c:ptCount val="11"/>
                <c:pt idx="0">
                  <c:v>10.63504208110176</c:v>
                </c:pt>
                <c:pt idx="1">
                  <c:v>5.2027543993879108</c:v>
                </c:pt>
                <c:pt idx="2">
                  <c:v>4.973221117061974</c:v>
                </c:pt>
                <c:pt idx="3">
                  <c:v>5.4322876817138486</c:v>
                </c:pt>
                <c:pt idx="4">
                  <c:v>3.9020657995409334</c:v>
                </c:pt>
                <c:pt idx="5">
                  <c:v>4.4376434583014541</c:v>
                </c:pt>
                <c:pt idx="6">
                  <c:v>5.0497322111706193</c:v>
                </c:pt>
                <c:pt idx="7">
                  <c:v>4.4376434583014541</c:v>
                </c:pt>
                <c:pt idx="8">
                  <c:v>4.8967100229533278</c:v>
                </c:pt>
                <c:pt idx="9">
                  <c:v>5.1262433052792655</c:v>
                </c:pt>
                <c:pt idx="10">
                  <c:v>45.906656465187453</c:v>
                </c:pt>
              </c:numCache>
            </c:numRef>
          </c:val>
          <c:extLst>
            <c:ext xmlns:c16="http://schemas.microsoft.com/office/drawing/2014/chart" uri="{C3380CC4-5D6E-409C-BE32-E72D297353CC}">
              <c16:uniqueId val="{0000000C-DC76-4F73-9272-B521E75B3FB4}"/>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10 Subprefeituras mais demandadas no mês de Maio de 2025</a:t>
            </a:r>
          </a:p>
        </c:rich>
      </c:tx>
      <c:layout>
        <c:manualLayout>
          <c:xMode val="edge"/>
          <c:yMode val="edge"/>
          <c:x val="0.1304324757546258"/>
          <c:y val="2.6730781161663074E-2"/>
        </c:manualLayout>
      </c:layout>
      <c:overlay val="0"/>
      <c:spPr>
        <a:noFill/>
        <a:ln>
          <a:noFill/>
        </a:ln>
      </c:spPr>
    </c:title>
    <c:autoTitleDeleted val="0"/>
    <c:plotArea>
      <c:layout>
        <c:manualLayout>
          <c:layoutTarget val="inner"/>
          <c:xMode val="edge"/>
          <c:yMode val="edge"/>
          <c:x val="7.6904981466696859E-2"/>
          <c:y val="0.13062148709394322"/>
          <c:w val="0.89522317920383965"/>
          <c:h val="0.62900304173937516"/>
        </c:manualLayout>
      </c:layout>
      <c:barChart>
        <c:barDir val="col"/>
        <c:grouping val="clustered"/>
        <c:varyColors val="0"/>
        <c:ser>
          <c:idx val="0"/>
          <c:order val="0"/>
          <c:tx>
            <c:strRef>
              <c:f>'10+_Subprefeituras_MAI_25'!$B$6</c:f>
              <c:strCache>
                <c:ptCount val="1"/>
                <c:pt idx="0">
                  <c:v>mai/25</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1-8D3D-45A6-96B9-23E0447B3C21}"/>
              </c:ext>
            </c:extLst>
          </c:dPt>
          <c:dPt>
            <c:idx val="1"/>
            <c:invertIfNegative val="0"/>
            <c:bubble3D val="0"/>
            <c:spPr>
              <a:solidFill>
                <a:srgbClr val="FF0000"/>
              </a:solidFill>
              <a:ln>
                <a:noFill/>
              </a:ln>
            </c:spPr>
            <c:extLst>
              <c:ext xmlns:c16="http://schemas.microsoft.com/office/drawing/2014/chart" uri="{C3380CC4-5D6E-409C-BE32-E72D297353CC}">
                <c16:uniqueId val="{00000003-8D3D-45A6-96B9-23E0447B3C21}"/>
              </c:ext>
            </c:extLst>
          </c:dPt>
          <c:dPt>
            <c:idx val="2"/>
            <c:invertIfNegative val="0"/>
            <c:bubble3D val="0"/>
            <c:spPr>
              <a:solidFill>
                <a:srgbClr val="89A54E"/>
              </a:solidFill>
              <a:ln>
                <a:noFill/>
              </a:ln>
            </c:spPr>
            <c:extLst>
              <c:ext xmlns:c16="http://schemas.microsoft.com/office/drawing/2014/chart" uri="{C3380CC4-5D6E-409C-BE32-E72D297353CC}">
                <c16:uniqueId val="{00000005-8D3D-45A6-96B9-23E0447B3C21}"/>
              </c:ext>
            </c:extLst>
          </c:dPt>
          <c:dPt>
            <c:idx val="3"/>
            <c:invertIfNegative val="0"/>
            <c:bubble3D val="0"/>
            <c:spPr>
              <a:solidFill>
                <a:srgbClr val="9933FF"/>
              </a:solidFill>
              <a:ln>
                <a:noFill/>
              </a:ln>
            </c:spPr>
            <c:extLst>
              <c:ext xmlns:c16="http://schemas.microsoft.com/office/drawing/2014/chart" uri="{C3380CC4-5D6E-409C-BE32-E72D297353CC}">
                <c16:uniqueId val="{00000007-8D3D-45A6-96B9-23E0447B3C21}"/>
              </c:ext>
            </c:extLst>
          </c:dPt>
          <c:dPt>
            <c:idx val="4"/>
            <c:invertIfNegative val="0"/>
            <c:bubble3D val="0"/>
            <c:spPr>
              <a:solidFill>
                <a:srgbClr val="FFFF00"/>
              </a:solidFill>
              <a:ln>
                <a:noFill/>
              </a:ln>
            </c:spPr>
            <c:extLst>
              <c:ext xmlns:c16="http://schemas.microsoft.com/office/drawing/2014/chart" uri="{C3380CC4-5D6E-409C-BE32-E72D297353CC}">
                <c16:uniqueId val="{00000009-8D3D-45A6-96B9-23E0447B3C21}"/>
              </c:ext>
            </c:extLst>
          </c:dPt>
          <c:dPt>
            <c:idx val="5"/>
            <c:invertIfNegative val="0"/>
            <c:bubble3D val="0"/>
            <c:spPr>
              <a:solidFill>
                <a:srgbClr val="00FFFF"/>
              </a:solidFill>
              <a:ln>
                <a:noFill/>
              </a:ln>
            </c:spPr>
            <c:extLst>
              <c:ext xmlns:c16="http://schemas.microsoft.com/office/drawing/2014/chart" uri="{C3380CC4-5D6E-409C-BE32-E72D297353CC}">
                <c16:uniqueId val="{0000000B-8D3D-45A6-96B9-23E0447B3C21}"/>
              </c:ext>
            </c:extLst>
          </c:dPt>
          <c:dPt>
            <c:idx val="6"/>
            <c:invertIfNegative val="0"/>
            <c:bubble3D val="0"/>
            <c:spPr>
              <a:solidFill>
                <a:srgbClr val="000000"/>
              </a:solidFill>
              <a:ln>
                <a:noFill/>
              </a:ln>
            </c:spPr>
            <c:extLst>
              <c:ext xmlns:c16="http://schemas.microsoft.com/office/drawing/2014/chart" uri="{C3380CC4-5D6E-409C-BE32-E72D297353CC}">
                <c16:uniqueId val="{0000000D-8D3D-45A6-96B9-23E0447B3C21}"/>
              </c:ext>
            </c:extLst>
          </c:dPt>
          <c:dPt>
            <c:idx val="7"/>
            <c:invertIfNegative val="0"/>
            <c:bubble3D val="0"/>
            <c:spPr>
              <a:solidFill>
                <a:srgbClr val="FF66FF"/>
              </a:solidFill>
              <a:ln>
                <a:noFill/>
              </a:ln>
            </c:spPr>
            <c:extLst>
              <c:ext xmlns:c16="http://schemas.microsoft.com/office/drawing/2014/chart" uri="{C3380CC4-5D6E-409C-BE32-E72D297353CC}">
                <c16:uniqueId val="{0000000F-8D3D-45A6-96B9-23E0447B3C21}"/>
              </c:ext>
            </c:extLst>
          </c:dPt>
          <c:dPt>
            <c:idx val="8"/>
            <c:invertIfNegative val="0"/>
            <c:bubble3D val="0"/>
            <c:spPr>
              <a:solidFill>
                <a:srgbClr val="00FF00"/>
              </a:solidFill>
              <a:ln>
                <a:noFill/>
              </a:ln>
            </c:spPr>
            <c:extLst>
              <c:ext xmlns:c16="http://schemas.microsoft.com/office/drawing/2014/chart" uri="{C3380CC4-5D6E-409C-BE32-E72D297353CC}">
                <c16:uniqueId val="{00000011-8D3D-45A6-96B9-23E0447B3C21}"/>
              </c:ext>
            </c:extLst>
          </c:dPt>
          <c:dPt>
            <c:idx val="9"/>
            <c:invertIfNegative val="0"/>
            <c:bubble3D val="0"/>
            <c:spPr>
              <a:solidFill>
                <a:srgbClr val="FCD5B5"/>
              </a:solidFill>
              <a:ln>
                <a:noFill/>
              </a:ln>
            </c:spPr>
            <c:extLst>
              <c:ext xmlns:c16="http://schemas.microsoft.com/office/drawing/2014/chart" uri="{C3380CC4-5D6E-409C-BE32-E72D297353CC}">
                <c16:uniqueId val="{00000013-8D3D-45A6-96B9-23E0447B3C2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'10+_Subprefeituras_MAI_25'!$A$7:$A$16</c:f>
              <c:strCache>
                <c:ptCount val="10"/>
                <c:pt idx="0">
                  <c:v>Sé</c:v>
                </c:pt>
                <c:pt idx="1">
                  <c:v>Ipiranga</c:v>
                </c:pt>
                <c:pt idx="2">
                  <c:v>Butantã</c:v>
                </c:pt>
                <c:pt idx="3">
                  <c:v>Pinheiros</c:v>
                </c:pt>
                <c:pt idx="4">
                  <c:v>Mooca</c:v>
                </c:pt>
                <c:pt idx="5">
                  <c:v>Lapa</c:v>
                </c:pt>
                <c:pt idx="6">
                  <c:v>Santana/Tucuruvi</c:v>
                </c:pt>
                <c:pt idx="7">
                  <c:v>Itaquera</c:v>
                </c:pt>
                <c:pt idx="8">
                  <c:v>Penha</c:v>
                </c:pt>
                <c:pt idx="9">
                  <c:v>Campo Limpo</c:v>
                </c:pt>
              </c:strCache>
            </c:strRef>
          </c:cat>
          <c:val>
            <c:numRef>
              <c:f>'10+_Subprefeituras_MAI_25'!$B$7:$B$16</c:f>
              <c:numCache>
                <c:formatCode>General</c:formatCode>
                <c:ptCount val="10"/>
                <c:pt idx="0">
                  <c:v>139</c:v>
                </c:pt>
                <c:pt idx="1">
                  <c:v>71</c:v>
                </c:pt>
                <c:pt idx="2">
                  <c:v>68</c:v>
                </c:pt>
                <c:pt idx="3">
                  <c:v>67</c:v>
                </c:pt>
                <c:pt idx="4">
                  <c:v>66</c:v>
                </c:pt>
                <c:pt idx="5">
                  <c:v>65</c:v>
                </c:pt>
                <c:pt idx="6">
                  <c:v>64</c:v>
                </c:pt>
                <c:pt idx="7">
                  <c:v>58</c:v>
                </c:pt>
                <c:pt idx="8">
                  <c:v>58</c:v>
                </c:pt>
                <c:pt idx="9">
                  <c:v>53</c:v>
                </c:pt>
              </c:numCache>
            </c:numRef>
          </c:val>
          <c:extLst>
            <c:ext xmlns:c16="http://schemas.microsoft.com/office/drawing/2014/chart" uri="{C3380CC4-5D6E-409C-BE32-E72D297353CC}">
              <c16:uniqueId val="{00000014-8D3D-45A6-96B9-23E0447B3C21}"/>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denúncias - 2025</a:t>
            </a:r>
          </a:p>
        </c:rich>
      </c:tx>
      <c:overlay val="0"/>
      <c:spPr>
        <a:noFill/>
        <a:ln>
          <a:noFill/>
        </a:ln>
      </c:spPr>
    </c:title>
    <c:autoTitleDeleted val="0"/>
    <c:plotArea>
      <c:layout/>
      <c:lineChart>
        <c:grouping val="standard"/>
        <c:varyColors val="0"/>
        <c:ser>
          <c:idx val="0"/>
          <c:order val="0"/>
          <c:tx>
            <c:strRef>
              <c:f>Denúncia_Protocolos_2025!$A$6:$A$6</c:f>
              <c:strCache>
                <c:ptCount val="1"/>
                <c:pt idx="0">
                  <c:v>Deferidas</c:v>
                </c:pt>
              </c:strCache>
            </c:strRef>
          </c:tx>
          <c:spPr>
            <a:ln>
              <a:noFill/>
            </a:ln>
            <a:effectLst>
              <a:glow rad="25400">
                <a:schemeClr val="accent1">
                  <a:lumMod val="75000"/>
                </a:schemeClr>
              </a:glow>
            </a:effectLst>
          </c:spPr>
          <c:marker>
            <c:symbol val="circle"/>
            <c:size val="6"/>
            <c:spPr>
              <a:solidFill>
                <a:schemeClr val="accent1">
                  <a:lumMod val="75000"/>
                </a:schemeClr>
              </a:solidFill>
              <a:ln>
                <a:noFill/>
              </a:ln>
              <a:effectLst>
                <a:glow rad="25400">
                  <a:schemeClr val="accent1">
                    <a:lumMod val="75000"/>
                  </a:schemeClr>
                </a:glow>
              </a:effectLst>
            </c:spPr>
          </c:marker>
          <c:dPt>
            <c:idx val="0"/>
            <c:bubble3D val="0"/>
            <c:extLst>
              <c:ext xmlns:c16="http://schemas.microsoft.com/office/drawing/2014/chart" uri="{C3380CC4-5D6E-409C-BE32-E72D297353CC}">
                <c16:uniqueId val="{00000000-99C6-42D0-A834-70BDE09BFF47}"/>
              </c:ext>
            </c:extLst>
          </c:dPt>
          <c:dPt>
            <c:idx val="1"/>
            <c:bubble3D val="0"/>
            <c:extLst>
              <c:ext xmlns:c16="http://schemas.microsoft.com/office/drawing/2014/chart" uri="{C3380CC4-5D6E-409C-BE32-E72D297353CC}">
                <c16:uniqueId val="{00000001-99C6-42D0-A834-70BDE09BFF47}"/>
              </c:ext>
            </c:extLst>
          </c:dPt>
          <c:dPt>
            <c:idx val="2"/>
            <c:bubble3D val="0"/>
            <c:extLst>
              <c:ext xmlns:c16="http://schemas.microsoft.com/office/drawing/2014/chart" uri="{C3380CC4-5D6E-409C-BE32-E72D297353CC}">
                <c16:uniqueId val="{00000002-99C6-42D0-A834-70BDE09BFF47}"/>
              </c:ext>
            </c:extLst>
          </c:dPt>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Denúncia_Protocolos_2025!$B$6:$M$6</c:f>
              <c:numCache>
                <c:formatCode>General</c:formatCode>
                <c:ptCount val="12"/>
                <c:pt idx="7">
                  <c:v>139</c:v>
                </c:pt>
                <c:pt idx="8">
                  <c:v>117</c:v>
                </c:pt>
                <c:pt idx="9">
                  <c:v>111</c:v>
                </c:pt>
                <c:pt idx="10">
                  <c:v>155</c:v>
                </c:pt>
                <c:pt idx="11">
                  <c:v>135</c:v>
                </c:pt>
              </c:numCache>
            </c:numRef>
          </c:val>
          <c:smooth val="0"/>
          <c:extLst>
            <c:ext xmlns:c16="http://schemas.microsoft.com/office/drawing/2014/chart" uri="{C3380CC4-5D6E-409C-BE32-E72D297353CC}">
              <c16:uniqueId val="{00000003-FCAB-49E0-97E5-71BAE31A0B86}"/>
            </c:ext>
          </c:extLst>
        </c:ser>
        <c:ser>
          <c:idx val="1"/>
          <c:order val="1"/>
          <c:tx>
            <c:strRef>
              <c:f>Denúncia_Protocolos_2025!$A$7:$A$7</c:f>
              <c:strCache>
                <c:ptCount val="1"/>
                <c:pt idx="0">
                  <c:v>Indeferidas</c:v>
                </c:pt>
              </c:strCache>
            </c:strRef>
          </c:tx>
          <c:spPr>
            <a:ln>
              <a:noFill/>
            </a:ln>
          </c:spPr>
          <c:marker>
            <c:symbol val="circle"/>
            <c:size val="6"/>
          </c:marker>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Denúncia_Protocolos_2025!$B$7:$M$7</c:f>
              <c:numCache>
                <c:formatCode>General</c:formatCode>
                <c:ptCount val="12"/>
                <c:pt idx="7">
                  <c:v>267</c:v>
                </c:pt>
                <c:pt idx="8">
                  <c:v>291</c:v>
                </c:pt>
                <c:pt idx="9">
                  <c:v>181</c:v>
                </c:pt>
                <c:pt idx="10">
                  <c:v>213</c:v>
                </c:pt>
                <c:pt idx="11">
                  <c:v>219</c:v>
                </c:pt>
              </c:numCache>
            </c:numRef>
          </c:val>
          <c:smooth val="0"/>
          <c:extLst>
            <c:ext xmlns:c16="http://schemas.microsoft.com/office/drawing/2014/chart" uri="{C3380CC4-5D6E-409C-BE32-E72D297353CC}">
              <c16:uniqueId val="{00000004-FCAB-49E0-97E5-71BAE31A0B86}"/>
            </c:ext>
          </c:extLst>
        </c:ser>
        <c:dLbls>
          <c:showLegendKey val="0"/>
          <c:showVal val="0"/>
          <c:showCatName val="0"/>
          <c:showSerName val="0"/>
          <c:showPercent val="0"/>
          <c:showBubbleSize val="0"/>
        </c:dLbls>
        <c:marker val="1"/>
        <c:smooth val="0"/>
        <c:axId val="1820271567"/>
        <c:axId val="1820270735"/>
      </c:lineChart>
      <c:valAx>
        <c:axId val="1820270735"/>
        <c:scaling>
          <c:orientation val="minMax"/>
        </c:scaling>
        <c:delete val="0"/>
        <c:axPos val="l"/>
        <c:majorGridlines>
          <c:spPr>
            <a:ln w="9528" cap="flat">
              <a:solidFill>
                <a:srgbClr val="D9D9D9"/>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567"/>
        <c:crosses val="autoZero"/>
        <c:crossBetween val="between"/>
      </c:valAx>
      <c:dateAx>
        <c:axId val="1820271567"/>
        <c:scaling>
          <c:orientation val="minMax"/>
        </c:scaling>
        <c:delete val="0"/>
        <c:axPos val="b"/>
        <c:majorGridlines>
          <c:spPr>
            <a:ln w="9528" cap="flat">
              <a:solidFill>
                <a:srgbClr val="D9D9D9"/>
              </a:solidFill>
              <a:prstDash val="solid"/>
              <a:round/>
            </a:ln>
          </c:spPr>
        </c:majorGridlines>
        <c:numFmt formatCode="mmm/yy"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735"/>
        <c:crosses val="autoZero"/>
        <c:auto val="1"/>
        <c:lblOffset val="100"/>
        <c:baseTimeUnit val="months"/>
        <c:majorUnit val="1"/>
      </c:dateAx>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protocolos - 2025</a:t>
            </a:r>
          </a:p>
        </c:rich>
      </c:tx>
      <c:overlay val="0"/>
      <c:spPr>
        <a:noFill/>
        <a:ln>
          <a:noFill/>
        </a:ln>
      </c:spPr>
    </c:title>
    <c:autoTitleDeleted val="0"/>
    <c:plotArea>
      <c:layout/>
      <c:lineChart>
        <c:grouping val="standard"/>
        <c:varyColors val="0"/>
        <c:ser>
          <c:idx val="0"/>
          <c:order val="0"/>
          <c:tx>
            <c:strRef>
              <c:f>Denúncia_Protocolos_2025!$A$10:$A$10</c:f>
              <c:strCache>
                <c:ptCount val="1"/>
                <c:pt idx="0">
                  <c:v>Total denúncias</c:v>
                </c:pt>
              </c:strCache>
            </c:strRef>
          </c:tx>
          <c:spPr>
            <a:ln>
              <a:noFill/>
            </a:ln>
            <a:effectLst/>
          </c:spPr>
          <c:marker>
            <c:symbol val="circle"/>
            <c:size val="9"/>
            <c:spPr>
              <a:solidFill>
                <a:schemeClr val="accent1">
                  <a:lumMod val="75000"/>
                </a:schemeClr>
              </a:solidFill>
              <a:effectLst/>
            </c:spPr>
          </c:marker>
          <c:dPt>
            <c:idx val="1"/>
            <c:bubble3D val="0"/>
            <c:extLst>
              <c:ext xmlns:c16="http://schemas.microsoft.com/office/drawing/2014/chart" uri="{C3380CC4-5D6E-409C-BE32-E72D297353CC}">
                <c16:uniqueId val="{00000000-E96B-491F-97F0-03126D81520D}"/>
              </c:ext>
            </c:extLst>
          </c:dPt>
          <c:dPt>
            <c:idx val="2"/>
            <c:bubble3D val="0"/>
            <c:extLst>
              <c:ext xmlns:c16="http://schemas.microsoft.com/office/drawing/2014/chart" uri="{C3380CC4-5D6E-409C-BE32-E72D297353CC}">
                <c16:uniqueId val="{00000001-E96B-491F-97F0-03126D81520D}"/>
              </c:ext>
            </c:extLst>
          </c:dPt>
          <c:dPt>
            <c:idx val="3"/>
            <c:bubble3D val="0"/>
            <c:extLst>
              <c:ext xmlns:c16="http://schemas.microsoft.com/office/drawing/2014/chart" uri="{C3380CC4-5D6E-409C-BE32-E72D297353CC}">
                <c16:uniqueId val="{00000002-E96B-491F-97F0-03126D81520D}"/>
              </c:ext>
            </c:extLst>
          </c:dPt>
          <c:dPt>
            <c:idx val="4"/>
            <c:bubble3D val="0"/>
            <c:extLst>
              <c:ext xmlns:c16="http://schemas.microsoft.com/office/drawing/2014/chart" uri="{C3380CC4-5D6E-409C-BE32-E72D297353CC}">
                <c16:uniqueId val="{00000003-E96B-491F-97F0-03126D81520D}"/>
              </c:ext>
            </c:extLst>
          </c:dPt>
          <c:dPt>
            <c:idx val="5"/>
            <c:bubble3D val="0"/>
            <c:extLst>
              <c:ext xmlns:c16="http://schemas.microsoft.com/office/drawing/2014/chart" uri="{C3380CC4-5D6E-409C-BE32-E72D297353CC}">
                <c16:uniqueId val="{00000004-E96B-491F-97F0-03126D81520D}"/>
              </c:ext>
            </c:extLst>
          </c:dPt>
          <c:dPt>
            <c:idx val="6"/>
            <c:bubble3D val="0"/>
            <c:extLst>
              <c:ext xmlns:c16="http://schemas.microsoft.com/office/drawing/2014/chart" uri="{C3380CC4-5D6E-409C-BE32-E72D297353CC}">
                <c16:uniqueId val="{00000005-E96B-491F-97F0-03126D81520D}"/>
              </c:ext>
            </c:extLst>
          </c:dPt>
          <c:dPt>
            <c:idx val="7"/>
            <c:bubble3D val="0"/>
            <c:extLst>
              <c:ext xmlns:c16="http://schemas.microsoft.com/office/drawing/2014/chart" uri="{C3380CC4-5D6E-409C-BE32-E72D297353CC}">
                <c16:uniqueId val="{00000006-E96B-491F-97F0-03126D81520D}"/>
              </c:ext>
            </c:extLst>
          </c:dPt>
          <c:dPt>
            <c:idx val="8"/>
            <c:bubble3D val="0"/>
            <c:extLst>
              <c:ext xmlns:c16="http://schemas.microsoft.com/office/drawing/2014/chart" uri="{C3380CC4-5D6E-409C-BE32-E72D297353CC}">
                <c16:uniqueId val="{00000007-E96B-491F-97F0-03126D81520D}"/>
              </c:ext>
            </c:extLst>
          </c:dPt>
          <c:dPt>
            <c:idx val="9"/>
            <c:bubble3D val="0"/>
            <c:extLst>
              <c:ext xmlns:c16="http://schemas.microsoft.com/office/drawing/2014/chart" uri="{C3380CC4-5D6E-409C-BE32-E72D297353CC}">
                <c16:uniqueId val="{00000008-E96B-491F-97F0-03126D81520D}"/>
              </c:ext>
            </c:extLst>
          </c:dPt>
          <c:dPt>
            <c:idx val="10"/>
            <c:bubble3D val="0"/>
            <c:extLst>
              <c:ext xmlns:c16="http://schemas.microsoft.com/office/drawing/2014/chart" uri="{C3380CC4-5D6E-409C-BE32-E72D297353CC}">
                <c16:uniqueId val="{00000009-E96B-491F-97F0-03126D81520D}"/>
              </c:ext>
            </c:extLst>
          </c:dPt>
          <c:dPt>
            <c:idx val="11"/>
            <c:bubble3D val="0"/>
            <c:extLst>
              <c:ext xmlns:c16="http://schemas.microsoft.com/office/drawing/2014/chart" uri="{C3380CC4-5D6E-409C-BE32-E72D297353CC}">
                <c16:uniqueId val="{0000000A-E96B-491F-97F0-03126D81520D}"/>
              </c:ext>
            </c:extLst>
          </c:dPt>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Denúncia_Protocolos_2025!$B$10:$M$10</c:f>
              <c:numCache>
                <c:formatCode>General</c:formatCode>
                <c:ptCount val="12"/>
                <c:pt idx="7">
                  <c:v>409</c:v>
                </c:pt>
                <c:pt idx="8">
                  <c:v>415</c:v>
                </c:pt>
                <c:pt idx="9">
                  <c:v>308</c:v>
                </c:pt>
                <c:pt idx="10">
                  <c:v>385</c:v>
                </c:pt>
                <c:pt idx="11">
                  <c:v>361</c:v>
                </c:pt>
              </c:numCache>
            </c:numRef>
          </c:val>
          <c:smooth val="0"/>
          <c:extLst>
            <c:ext xmlns:c16="http://schemas.microsoft.com/office/drawing/2014/chart" uri="{C3380CC4-5D6E-409C-BE32-E72D297353CC}">
              <c16:uniqueId val="{0000000B-6C57-4E20-AC4D-B4C20E59AF66}"/>
            </c:ext>
          </c:extLst>
        </c:ser>
        <c:ser>
          <c:idx val="1"/>
          <c:order val="1"/>
          <c:tx>
            <c:strRef>
              <c:f>Denúncia_Protocolos_2025!$A$13:$A$13</c:f>
              <c:strCache>
                <c:ptCount val="1"/>
                <c:pt idx="0">
                  <c:v>Reclassificadas</c:v>
                </c:pt>
              </c:strCache>
            </c:strRef>
          </c:tx>
          <c:spPr>
            <a:ln>
              <a:noFill/>
            </a:ln>
          </c:spPr>
          <c:marker>
            <c:symbol val="circle"/>
            <c:size val="7"/>
          </c:marker>
          <c:cat>
            <c:numRef>
              <c:f>Denúncia_Protocolos_2025!$B$4:$M$4</c:f>
              <c:numCache>
                <c:formatCode>mmm\-yy</c:formatCode>
                <c:ptCount val="12"/>
                <c:pt idx="0">
                  <c:v>45992</c:v>
                </c:pt>
                <c:pt idx="1">
                  <c:v>45962</c:v>
                </c:pt>
                <c:pt idx="2">
                  <c:v>45931</c:v>
                </c:pt>
                <c:pt idx="3">
                  <c:v>45901</c:v>
                </c:pt>
                <c:pt idx="4">
                  <c:v>45870</c:v>
                </c:pt>
                <c:pt idx="5">
                  <c:v>45839</c:v>
                </c:pt>
                <c:pt idx="6">
                  <c:v>45809</c:v>
                </c:pt>
                <c:pt idx="7">
                  <c:v>45778</c:v>
                </c:pt>
                <c:pt idx="8">
                  <c:v>45748</c:v>
                </c:pt>
                <c:pt idx="9">
                  <c:v>45717</c:v>
                </c:pt>
                <c:pt idx="10">
                  <c:v>45689</c:v>
                </c:pt>
                <c:pt idx="11">
                  <c:v>45658</c:v>
                </c:pt>
              </c:numCache>
            </c:numRef>
          </c:cat>
          <c:val>
            <c:numRef>
              <c:f>Denúncia_Protocolos_2025!$B$13:$M$13</c:f>
              <c:numCache>
                <c:formatCode>General</c:formatCode>
                <c:ptCount val="12"/>
                <c:pt idx="7">
                  <c:v>665</c:v>
                </c:pt>
                <c:pt idx="8">
                  <c:v>658</c:v>
                </c:pt>
                <c:pt idx="9">
                  <c:v>657</c:v>
                </c:pt>
                <c:pt idx="10">
                  <c:v>815</c:v>
                </c:pt>
                <c:pt idx="11">
                  <c:v>622</c:v>
                </c:pt>
              </c:numCache>
            </c:numRef>
          </c:val>
          <c:smooth val="0"/>
          <c:extLst>
            <c:ext xmlns:c16="http://schemas.microsoft.com/office/drawing/2014/chart" uri="{C3380CC4-5D6E-409C-BE32-E72D297353CC}">
              <c16:uniqueId val="{0000000C-6C57-4E20-AC4D-B4C20E59AF66}"/>
            </c:ext>
          </c:extLst>
        </c:ser>
        <c:dLbls>
          <c:showLegendKey val="0"/>
          <c:showVal val="0"/>
          <c:showCatName val="0"/>
          <c:showSerName val="0"/>
          <c:showPercent val="0"/>
          <c:showBubbleSize val="0"/>
        </c:dLbls>
        <c:marker val="1"/>
        <c:smooth val="0"/>
        <c:axId val="1820267823"/>
        <c:axId val="1820267407"/>
      </c:lineChart>
      <c:valAx>
        <c:axId val="1820267407"/>
        <c:scaling>
          <c:orientation val="minMax"/>
        </c:scaling>
        <c:delete val="0"/>
        <c:axPos val="l"/>
        <c:majorGridlines>
          <c:spPr>
            <a:ln w="9528" cap="flat">
              <a:solidFill>
                <a:srgbClr val="D9D9D9"/>
              </a:solidFill>
              <a:prstDash val="solid"/>
              <a:round/>
            </a:ln>
          </c:spPr>
        </c:majorGridlines>
        <c:numFmt formatCode="General"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823"/>
        <c:crosses val="autoZero"/>
        <c:crossBetween val="between"/>
      </c:valAx>
      <c:dateAx>
        <c:axId val="1820267823"/>
        <c:scaling>
          <c:orientation val="minMax"/>
        </c:scaling>
        <c:delete val="0"/>
        <c:axPos val="b"/>
        <c:majorGridlines>
          <c:spPr>
            <a:ln w="9528" cap="flat">
              <a:solidFill>
                <a:srgbClr val="D9D9D9"/>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407"/>
        <c:crosses val="autoZero"/>
        <c:auto val="1"/>
        <c:lblOffset val="100"/>
        <c:baseTimeUnit val="months"/>
        <c:majorUnit val="1"/>
      </c:dateAx>
      <c:spPr>
        <a:noFill/>
        <a:ln>
          <a:noFill/>
        </a:ln>
      </c:spPr>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Status - Protocolos aceitos como denúncias 2025</a:t>
            </a:r>
          </a:p>
        </c:rich>
      </c:tx>
      <c:layout>
        <c:manualLayout>
          <c:xMode val="edge"/>
          <c:yMode val="edge"/>
          <c:x val="0.12258811017215199"/>
          <c:y val="0"/>
        </c:manualLayout>
      </c:layout>
      <c:overlay val="0"/>
      <c:spPr>
        <a:noFill/>
        <a:ln>
          <a:noFill/>
        </a:ln>
      </c:spPr>
    </c:title>
    <c:autoTitleDeleted val="0"/>
    <c:plotArea>
      <c:layout>
        <c:manualLayout>
          <c:xMode val="edge"/>
          <c:yMode val="edge"/>
          <c:x val="0.16674512919408263"/>
          <c:y val="0.11623805899387629"/>
          <c:w val="0.50790822831442251"/>
          <c:h val="0.76412942889715163"/>
        </c:manualLayout>
      </c:layout>
      <c:pieChart>
        <c:varyColors val="1"/>
        <c:ser>
          <c:idx val="0"/>
          <c:order val="0"/>
          <c:tx>
            <c:strRef>
              <c:f>Denúncia_Protocolos_2025!$N$4:$N$4</c:f>
              <c:strCache>
                <c:ptCount val="1"/>
                <c:pt idx="0">
                  <c:v>Total</c:v>
                </c:pt>
              </c:strCache>
            </c:strRef>
          </c:tx>
          <c:dPt>
            <c:idx val="0"/>
            <c:bubble3D val="0"/>
            <c:spPr>
              <a:solidFill>
                <a:srgbClr val="92D050"/>
              </a:solidFill>
              <a:ln w="19046">
                <a:solidFill>
                  <a:srgbClr val="FFFFFF"/>
                </a:solidFill>
                <a:prstDash val="solid"/>
              </a:ln>
            </c:spPr>
            <c:extLst>
              <c:ext xmlns:c16="http://schemas.microsoft.com/office/drawing/2014/chart" uri="{C3380CC4-5D6E-409C-BE32-E72D297353CC}">
                <c16:uniqueId val="{00000000-1E68-4036-B66A-C0CD46E74656}"/>
              </c:ext>
            </c:extLst>
          </c:dPt>
          <c:dPt>
            <c:idx val="1"/>
            <c:bubble3D val="0"/>
            <c:spPr>
              <a:solidFill>
                <a:srgbClr val="FF0000"/>
              </a:solidFill>
              <a:ln w="19046">
                <a:solidFill>
                  <a:srgbClr val="FFFFFF"/>
                </a:solidFill>
                <a:prstDash val="solid"/>
              </a:ln>
            </c:spPr>
            <c:extLst>
              <c:ext xmlns:c16="http://schemas.microsoft.com/office/drawing/2014/chart" uri="{C3380CC4-5D6E-409C-BE32-E72D297353CC}">
                <c16:uniqueId val="{00000001-1E68-4036-B66A-C0CD46E74656}"/>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endParaRPr lang="pt-BR"/>
              </a:p>
            </c:txPr>
            <c:showLegendKey val="0"/>
            <c:showVal val="0"/>
            <c:showCatName val="0"/>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ext>
            </c:extLst>
          </c:dLbls>
          <c:cat>
            <c:strRef>
              <c:f>Denúncia_Protocolos_2025!$A$6:$A$7</c:f>
              <c:strCache>
                <c:ptCount val="2"/>
                <c:pt idx="0">
                  <c:v>Deferidas</c:v>
                </c:pt>
                <c:pt idx="1">
                  <c:v>Indeferidas</c:v>
                </c:pt>
              </c:strCache>
            </c:strRef>
          </c:cat>
          <c:val>
            <c:numRef>
              <c:f>Denúncia_Protocolos_2025!$N$6:$N$7</c:f>
              <c:numCache>
                <c:formatCode>General</c:formatCode>
                <c:ptCount val="2"/>
                <c:pt idx="0">
                  <c:v>657</c:v>
                </c:pt>
                <c:pt idx="1">
                  <c:v>1171</c:v>
                </c:pt>
              </c:numCache>
            </c:numRef>
          </c:val>
          <c:extLst>
            <c:ext xmlns:c16="http://schemas.microsoft.com/office/drawing/2014/chart" uri="{C3380CC4-5D6E-409C-BE32-E72D297353CC}">
              <c16:uniqueId val="{00000004-9B6A-4F6A-B5EC-E9349AD4B361}"/>
            </c:ext>
          </c:extLst>
        </c:ser>
        <c:dLbls>
          <c:showLegendKey val="0"/>
          <c:showVal val="0"/>
          <c:showCatName val="0"/>
          <c:showSerName val="0"/>
          <c:showPercent val="0"/>
          <c:showBubbleSize val="0"/>
          <c:showLeaderLines val="1"/>
        </c:dLbls>
        <c:firstSliceAng val="360"/>
      </c:pieChart>
      <c:spPr>
        <a:noFill/>
        <a:ln>
          <a:noFill/>
        </a:ln>
      </c:spPr>
    </c:plotArea>
    <c:legend>
      <c:legendPos val="r"/>
      <c:layout>
        <c:manualLayout>
          <c:xMode val="edge"/>
          <c:yMode val="edge"/>
          <c:x val="0.76689361527875732"/>
          <c:y val="0.23943797060133462"/>
          <c:w val="0.19161264493948449"/>
          <c:h val="0.45738485016252928"/>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000000"/>
                </a:solidFill>
                <a:latin typeface="Calibri"/>
                <a:ea typeface="Calibri"/>
                <a:cs typeface="Calibri"/>
              </a:defRPr>
            </a:pPr>
            <a:r>
              <a:rPr lang="pt-BR" sz="1400" b="0" i="0" u="none" strike="noStrike" kern="1200" cap="none" spc="0" baseline="0">
                <a:solidFill>
                  <a:srgbClr val="000000"/>
                </a:solidFill>
                <a:uFillTx/>
                <a:latin typeface="Calibri"/>
                <a:ea typeface="Calibri"/>
                <a:cs typeface="Calibri"/>
              </a:rPr>
              <a:t>Protocolos aceitos como denúncias 2025 - tipologia</a:t>
            </a:r>
          </a:p>
        </c:rich>
      </c:tx>
      <c:layout>
        <c:manualLayout>
          <c:xMode val="edge"/>
          <c:yMode val="edge"/>
          <c:x val="0.22355524707997329"/>
          <c:y val="2.0453435519360765E-2"/>
        </c:manualLayout>
      </c:layout>
      <c:overlay val="0"/>
      <c:spPr>
        <a:noFill/>
        <a:ln>
          <a:noFill/>
        </a:ln>
      </c:spPr>
    </c:title>
    <c:autoTitleDeleted val="0"/>
    <c:view3D>
      <c:rotX val="14"/>
      <c:rotY val="19"/>
      <c:rAngAx val="0"/>
    </c:view3D>
    <c:floor>
      <c:thickness val="0"/>
      <c:spPr>
        <a:noFill/>
        <a:ln w="6345" cap="flat">
          <a:solidFill>
            <a:srgbClr val="000000"/>
          </a:solidFill>
          <a:prstDash val="solid"/>
          <a:round/>
        </a:ln>
      </c:spPr>
    </c:floor>
    <c:sideWall>
      <c:thickness val="0"/>
      <c:spPr>
        <a:noFill/>
        <a:ln w="9528">
          <a:solidFill>
            <a:srgbClr val="000000"/>
          </a:solidFill>
          <a:prstDash val="solid"/>
        </a:ln>
      </c:spPr>
    </c:sideWall>
    <c:backWall>
      <c:thickness val="0"/>
      <c:spPr>
        <a:noFill/>
        <a:ln w="9528">
          <a:solidFill>
            <a:srgbClr val="000000"/>
          </a:solidFill>
          <a:prstDash val="solid"/>
        </a:ln>
      </c:spPr>
    </c:backWall>
    <c:plotArea>
      <c:layout/>
      <c:bar3DChart>
        <c:barDir val="col"/>
        <c:grouping val="standard"/>
        <c:varyColors val="0"/>
        <c:ser>
          <c:idx val="0"/>
          <c:order val="0"/>
          <c:tx>
            <c:strRef>
              <c:f>Denúncia_Protocolos_2025!$A$48:$A$48</c:f>
              <c:strCache>
                <c:ptCount val="1"/>
                <c:pt idx="0">
                  <c:v>Total indeferidas</c:v>
                </c:pt>
              </c:strCache>
            </c:strRef>
          </c:tx>
          <c:spPr>
            <a:solidFill>
              <a:srgbClr val="ED7D31"/>
            </a:solidFill>
            <a:ln>
              <a:noFill/>
            </a:ln>
          </c:spPr>
          <c:invertIfNegative val="0"/>
          <c:cat>
            <c:strRef>
              <c:f>Denúncia_Protocolos_2025!$B$34:$H$34</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Denúncia_Protocolos_2025!$B$48:$H$48</c:f>
              <c:numCache>
                <c:formatCode>General</c:formatCode>
                <c:ptCount val="7"/>
                <c:pt idx="0">
                  <c:v>171</c:v>
                </c:pt>
                <c:pt idx="1">
                  <c:v>54</c:v>
                </c:pt>
                <c:pt idx="2">
                  <c:v>469</c:v>
                </c:pt>
                <c:pt idx="3">
                  <c:v>38</c:v>
                </c:pt>
                <c:pt idx="4">
                  <c:v>206</c:v>
                </c:pt>
                <c:pt idx="5">
                  <c:v>233</c:v>
                </c:pt>
                <c:pt idx="6">
                  <c:v>1171</c:v>
                </c:pt>
              </c:numCache>
            </c:numRef>
          </c:val>
          <c:extLst>
            <c:ext xmlns:c16="http://schemas.microsoft.com/office/drawing/2014/chart" uri="{C3380CC4-5D6E-409C-BE32-E72D297353CC}">
              <c16:uniqueId val="{00000000-5D11-4691-8A1E-F44C48DDE3EC}"/>
            </c:ext>
          </c:extLst>
        </c:ser>
        <c:ser>
          <c:idx val="1"/>
          <c:order val="1"/>
          <c:tx>
            <c:strRef>
              <c:f>Denúncia_Protocolos_2025!$A$63:$A$63</c:f>
              <c:strCache>
                <c:ptCount val="1"/>
                <c:pt idx="0">
                  <c:v>Total deferidas</c:v>
                </c:pt>
              </c:strCache>
            </c:strRef>
          </c:tx>
          <c:spPr>
            <a:solidFill>
              <a:srgbClr val="BED1EA"/>
            </a:solidFill>
            <a:ln>
              <a:noFill/>
            </a:ln>
          </c:spPr>
          <c:invertIfNegative val="0"/>
          <c:cat>
            <c:strRef>
              <c:f>Denúncia_Protocolos_2025!$B$34:$H$34</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Denúncia_Protocolos_2025!$B$63:$H$63</c:f>
              <c:numCache>
                <c:formatCode>General</c:formatCode>
                <c:ptCount val="7"/>
                <c:pt idx="0">
                  <c:v>43</c:v>
                </c:pt>
                <c:pt idx="1">
                  <c:v>65</c:v>
                </c:pt>
                <c:pt idx="2">
                  <c:v>255</c:v>
                </c:pt>
                <c:pt idx="3">
                  <c:v>12</c:v>
                </c:pt>
                <c:pt idx="4">
                  <c:v>95</c:v>
                </c:pt>
                <c:pt idx="5">
                  <c:v>187</c:v>
                </c:pt>
                <c:pt idx="6">
                  <c:v>657</c:v>
                </c:pt>
              </c:numCache>
            </c:numRef>
          </c:val>
          <c:extLst>
            <c:ext xmlns:c16="http://schemas.microsoft.com/office/drawing/2014/chart" uri="{C3380CC4-5D6E-409C-BE32-E72D297353CC}">
              <c16:uniqueId val="{00000001-5D11-4691-8A1E-F44C48DDE3EC}"/>
            </c:ext>
          </c:extLst>
        </c:ser>
        <c:dLbls>
          <c:showLegendKey val="0"/>
          <c:showVal val="0"/>
          <c:showCatName val="0"/>
          <c:showSerName val="0"/>
          <c:showPercent val="0"/>
          <c:showBubbleSize val="0"/>
        </c:dLbls>
        <c:gapWidth val="219"/>
        <c:shape val="box"/>
        <c:axId val="1820271151"/>
        <c:axId val="1820270319"/>
        <c:axId val="1789614527"/>
      </c:bar3DChart>
      <c:valAx>
        <c:axId val="1820270319"/>
        <c:scaling>
          <c:orientation val="minMax"/>
        </c:scaling>
        <c:delete val="0"/>
        <c:axPos val="l"/>
        <c:majorGridlines>
          <c:spPr>
            <a:ln w="9528" cap="flat">
              <a:solidFill>
                <a:srgbClr val="000000"/>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151"/>
        <c:crosses val="autoZero"/>
        <c:crossBetween val="between"/>
      </c:valAx>
      <c:catAx>
        <c:axId val="1820271151"/>
        <c:scaling>
          <c:orientation val="minMax"/>
        </c:scaling>
        <c:delete val="0"/>
        <c:axPos val="b"/>
        <c:majorGridlines>
          <c:spPr>
            <a:ln w="9528" cap="flat">
              <a:solidFill>
                <a:srgbClr val="000000"/>
              </a:solidFill>
              <a:prstDash val="solid"/>
              <a:round/>
            </a:ln>
          </c:spPr>
        </c:majorGridlines>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auto val="1"/>
        <c:lblAlgn val="ctr"/>
        <c:lblOffset val="100"/>
        <c:noMultiLvlLbl val="0"/>
      </c:catAx>
      <c:serAx>
        <c:axId val="1789614527"/>
        <c:scaling>
          <c:orientation val="minMax"/>
        </c:scaling>
        <c:delete val="0"/>
        <c:axPos val="b"/>
        <c:majorGridlines>
          <c:spPr>
            <a:ln w="3172" cap="flat">
              <a:solidFill>
                <a:srgbClr val="000000"/>
              </a:solidFill>
              <a:prstDash val="solid"/>
              <a:round/>
            </a:ln>
          </c:spPr>
        </c:majorGridlines>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tickLblSkip val="1"/>
      </c:serAx>
      <c:spPr>
        <a:noFill/>
        <a:ln w="9528">
          <a:solidFill>
            <a:srgbClr val="000000"/>
          </a:solidFill>
          <a:prstDash val="solid"/>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907020058075566E-2"/>
          <c:y val="0.19476961213181682"/>
          <c:w val="0.92022843770295581"/>
          <c:h val="0.77051556658311604"/>
        </c:manualLayout>
      </c:layout>
      <c:pieChart>
        <c:varyColors val="1"/>
        <c:ser>
          <c:idx val="0"/>
          <c:order val="0"/>
          <c:tx>
            <c:strRef>
              <c:f>Denúncia_Protocolos_2025!$Q$4</c:f>
              <c:strCache>
                <c:ptCount val="1"/>
                <c:pt idx="0">
                  <c:v>% Total 2025</c:v>
                </c:pt>
              </c:strCache>
            </c:strRef>
          </c:tx>
          <c:dPt>
            <c:idx val="0"/>
            <c:bubble3D val="0"/>
            <c:spPr>
              <a:solidFill>
                <a:srgbClr val="92D050"/>
              </a:solidFill>
            </c:spPr>
            <c:extLst>
              <c:ext xmlns:c16="http://schemas.microsoft.com/office/drawing/2014/chart" uri="{C3380CC4-5D6E-409C-BE32-E72D297353CC}">
                <c16:uniqueId val="{00000001-5B5D-4A73-8375-77E69AC2EAB3}"/>
              </c:ext>
            </c:extLst>
          </c:dPt>
          <c:dPt>
            <c:idx val="1"/>
            <c:bubble3D val="0"/>
            <c:spPr>
              <a:solidFill>
                <a:srgbClr val="FF0000"/>
              </a:solidFill>
            </c:spPr>
            <c:extLst>
              <c:ext xmlns:c16="http://schemas.microsoft.com/office/drawing/2014/chart" uri="{C3380CC4-5D6E-409C-BE32-E72D297353CC}">
                <c16:uniqueId val="{00000003-5B5D-4A73-8375-77E69AC2EAB3}"/>
              </c:ext>
            </c:extLst>
          </c:dPt>
          <c:dLbls>
            <c:dLbl>
              <c:idx val="1"/>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3-5B5D-4A73-8375-77E69AC2EAB3}"/>
                </c:ext>
              </c:extLst>
            </c:dLbl>
            <c:dLbl>
              <c:idx val="2"/>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4-5B5D-4A73-8375-77E69AC2EAB3}"/>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Denúncia_Protocolos_2025!$A$6:$A$13</c15:sqref>
                  </c15:fullRef>
                </c:ext>
              </c:extLst>
              <c:f>(Denúncia_Protocolos_2025!$A$6:$A$8,Denúncia_Protocolos_2025!$A$13)</c:f>
              <c:strCache>
                <c:ptCount val="4"/>
                <c:pt idx="0">
                  <c:v>Deferidas</c:v>
                </c:pt>
                <c:pt idx="1">
                  <c:v>Indeferidas</c:v>
                </c:pt>
                <c:pt idx="2">
                  <c:v>Canceladas</c:v>
                </c:pt>
                <c:pt idx="3">
                  <c:v>Reclassificadas</c:v>
                </c:pt>
              </c:strCache>
            </c:strRef>
          </c:cat>
          <c:val>
            <c:numRef>
              <c:extLst>
                <c:ext xmlns:c15="http://schemas.microsoft.com/office/drawing/2012/chart" uri="{02D57815-91ED-43cb-92C2-25804820EDAC}">
                  <c15:fullRef>
                    <c15:sqref>Denúncia_Protocolos_2025!$Q$6:$Q$13</c15:sqref>
                  </c15:fullRef>
                </c:ext>
              </c:extLst>
              <c:f>(Denúncia_Protocolos_2025!$Q$6:$Q$8,Denúncia_Protocolos_2025!$Q$13)</c:f>
              <c:numCache>
                <c:formatCode>0.00</c:formatCode>
                <c:ptCount val="4"/>
                <c:pt idx="0">
                  <c:v>12.407932011331445</c:v>
                </c:pt>
                <c:pt idx="1">
                  <c:v>22.115203021718603</c:v>
                </c:pt>
                <c:pt idx="2">
                  <c:v>0.94428706326723322</c:v>
                </c:pt>
                <c:pt idx="3">
                  <c:v>64.532577903682721</c:v>
                </c:pt>
              </c:numCache>
            </c:numRef>
          </c:val>
          <c:extLst>
            <c:ext xmlns:c16="http://schemas.microsoft.com/office/drawing/2014/chart" uri="{C3380CC4-5D6E-409C-BE32-E72D297353CC}">
              <c16:uniqueId val="{00000005-5B5D-4A73-8375-77E69AC2EAB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a:t>Denúncias - Unidades PMSP - MAIO/2025</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Denúncia_Unidades_Mensal_2025!$F$4:$F$75</c:f>
              <c:strCache>
                <c:ptCount val="72"/>
                <c:pt idx="0">
                  <c:v>AHMSP Autarquia Hospitalar Municipal</c:v>
                </c:pt>
                <c:pt idx="1">
                  <c:v>Casa Civil</c:v>
                </c:pt>
                <c:pt idx="2">
                  <c:v>Fundação Paulistana de Educação, Tecnologia e Cultura</c:v>
                </c:pt>
                <c:pt idx="3">
                  <c:v>Procuradoria Geral do Município</c:v>
                </c:pt>
                <c:pt idx="4">
                  <c:v>São Paulo Obras</c:v>
                </c:pt>
                <c:pt idx="5">
                  <c:v>São Paulo Urbanismo</c:v>
                </c:pt>
                <c:pt idx="6">
                  <c:v>Secretaria de Relações Institucionais</c:v>
                </c:pt>
                <c:pt idx="7">
                  <c:v>Secretaria de Relações Internacionais</c:v>
                </c:pt>
                <c:pt idx="8">
                  <c:v>Secretaria Executiva de Mudanças Climáticas</c:v>
                </c:pt>
                <c:pt idx="9">
                  <c:v>Secretaria Municipal da Pessoa com Deficiência</c:v>
                </c:pt>
                <c:pt idx="10">
                  <c:v>Secretaria Municipal de Justiça</c:v>
                </c:pt>
                <c:pt idx="11">
                  <c:v>Secretaria Municipal de Turismo</c:v>
                </c:pt>
                <c:pt idx="12">
                  <c:v>Subprefeitura Aricanduva</c:v>
                </c:pt>
                <c:pt idx="13">
                  <c:v>Subprefeitura Campo Limpo</c:v>
                </c:pt>
                <c:pt idx="14">
                  <c:v>Subprefeitura Capela do Socorro</c:v>
                </c:pt>
                <c:pt idx="15">
                  <c:v>Subprefeitura Cidade Ademar</c:v>
                </c:pt>
                <c:pt idx="16">
                  <c:v>Subprefeitura Cidade Tiradentes</c:v>
                </c:pt>
                <c:pt idx="17">
                  <c:v>Subprefeitura Ermelino Matarazzo</c:v>
                </c:pt>
                <c:pt idx="18">
                  <c:v>Subprefeitura Freguesia/Brasilândia</c:v>
                </c:pt>
                <c:pt idx="19">
                  <c:v>Subprefeitura Guaianases</c:v>
                </c:pt>
                <c:pt idx="20">
                  <c:v>Subprefeitura Ipiranga</c:v>
                </c:pt>
                <c:pt idx="21">
                  <c:v>Subprefeitura Itaim Paulista</c:v>
                </c:pt>
                <c:pt idx="22">
                  <c:v>Subprefeitura Jabaquara</c:v>
                </c:pt>
                <c:pt idx="23">
                  <c:v>Subprefeitura Jaçanã/Tremembé</c:v>
                </c:pt>
                <c:pt idx="24">
                  <c:v>Subprefeitura M'Boi Mirim</c:v>
                </c:pt>
                <c:pt idx="25">
                  <c:v>Subprefeitura Penha</c:v>
                </c:pt>
                <c:pt idx="26">
                  <c:v>Subprefeitura Perus</c:v>
                </c:pt>
                <c:pt idx="27">
                  <c:v>Subprefeitura Pinheiros</c:v>
                </c:pt>
                <c:pt idx="28">
                  <c:v>Subprefeitura Pirituba/Jaraguá</c:v>
                </c:pt>
                <c:pt idx="29">
                  <c:v>Subprefeitura Santana/Tucuruvi</c:v>
                </c:pt>
                <c:pt idx="30">
                  <c:v>Subprefeitura Santo Amaro</c:v>
                </c:pt>
                <c:pt idx="31">
                  <c:v>Subprefeitura São Mateus</c:v>
                </c:pt>
                <c:pt idx="32">
                  <c:v>Subprefeitura Sé</c:v>
                </c:pt>
                <c:pt idx="33">
                  <c:v>Subprefeitura Vila Maria/Vila Guilherme</c:v>
                </c:pt>
                <c:pt idx="34">
                  <c:v>Subprefeitura Vila Mariana</c:v>
                </c:pt>
                <c:pt idx="35">
                  <c:v>Companhia de Engenharia de Tráfego</c:v>
                </c:pt>
                <c:pt idx="36">
                  <c:v>Companhia Metropolitana de Habitação</c:v>
                </c:pt>
                <c:pt idx="37">
                  <c:v>Secretaria Municipal da Fazenda</c:v>
                </c:pt>
                <c:pt idx="38">
                  <c:v>Secretaria Municipal de Desenvolvimento Econômico e Trabalho</c:v>
                </c:pt>
                <c:pt idx="39">
                  <c:v>Secretaria Municipal de Gestão</c:v>
                </c:pt>
                <c:pt idx="40">
                  <c:v>Secretaria Municipal de Infraestrutura Urbana e Obras</c:v>
                </c:pt>
                <c:pt idx="41">
                  <c:v>Secretaria Municipal de Mobilidade Urbana e Transporte</c:v>
                </c:pt>
                <c:pt idx="42">
                  <c:v>Secretaria Municipal de Urbanismo e Licenciamento</c:v>
                </c:pt>
                <c:pt idx="43">
                  <c:v>Subprefeitura Butantã</c:v>
                </c:pt>
                <c:pt idx="44">
                  <c:v>Subprefeitura Parelheiros</c:v>
                </c:pt>
                <c:pt idx="45">
                  <c:v>Subprefeitura São Miguel Paulista</c:v>
                </c:pt>
                <c:pt idx="46">
                  <c:v>Subprefeitura Sapopemba</c:v>
                </c:pt>
                <c:pt idx="47">
                  <c:v>Controladoria Geral do Município</c:v>
                </c:pt>
                <c:pt idx="48">
                  <c:v>Secretaria do Governo Municipal</c:v>
                </c:pt>
                <c:pt idx="49">
                  <c:v>Secretaria Executiva de Limpeza Urbana</c:v>
                </c:pt>
                <c:pt idx="50">
                  <c:v>Secretaria Executiva de Comunicação</c:v>
                </c:pt>
                <c:pt idx="51">
                  <c:v>Secretaria Municipal de Habitação</c:v>
                </c:pt>
                <c:pt idx="52">
                  <c:v>Subprefeitura Casa Verde</c:v>
                </c:pt>
                <c:pt idx="53">
                  <c:v>Subprefeitura Vila Prudente</c:v>
                </c:pt>
                <c:pt idx="54">
                  <c:v>Agência Reguladora de Serviços Públicos do Município</c:v>
                </c:pt>
                <c:pt idx="55">
                  <c:v>Secretaria Municipal de Inovação e Tecnologia</c:v>
                </c:pt>
                <c:pt idx="56">
                  <c:v>Subprefeitura Lapa</c:v>
                </c:pt>
                <c:pt idx="57">
                  <c:v>Subprefeitura Mooca</c:v>
                </c:pt>
                <c:pt idx="58">
                  <c:v>Canceladas</c:v>
                </c:pt>
                <c:pt idx="59">
                  <c:v>Secretaria Municipal de Direitos Humanos e Cidadania</c:v>
                </c:pt>
                <c:pt idx="60">
                  <c:v>Órgão externo</c:v>
                </c:pt>
                <c:pt idx="61">
                  <c:v>São Paulo Transportes</c:v>
                </c:pt>
                <c:pt idx="62">
                  <c:v>Secretaria Municipal de Esportes e Lazer</c:v>
                </c:pt>
                <c:pt idx="63">
                  <c:v>Secretaria Municipal do Verde e Meio Ambiente</c:v>
                </c:pt>
                <c:pt idx="64">
                  <c:v>Secretaria Municipal de Cultura e Economia Criativa</c:v>
                </c:pt>
                <c:pt idx="65">
                  <c:v>Subprefeitura Itaquera</c:v>
                </c:pt>
                <c:pt idx="66">
                  <c:v>Secretaria Municipal das Subprefeituras</c:v>
                </c:pt>
                <c:pt idx="67">
                  <c:v>Secretaria Municipal de Segurança Urbana</c:v>
                </c:pt>
                <c:pt idx="68">
                  <c:v>Secretaria Municipal de Assistência e Desenvolvimento Social</c:v>
                </c:pt>
                <c:pt idx="69">
                  <c:v>Não identificado*</c:v>
                </c:pt>
                <c:pt idx="70">
                  <c:v>Secretaria Municipal de Educação</c:v>
                </c:pt>
                <c:pt idx="71">
                  <c:v>Secretaria Municipal da Saúde</c:v>
                </c:pt>
              </c:strCache>
            </c:strRef>
          </c:cat>
          <c:val>
            <c:numRef>
              <c:f>Denúncia_Unidades_Mensal_2025!$I$4:$I$75</c:f>
              <c:numCache>
                <c:formatCode>General</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c:v>
                </c:pt>
                <c:pt idx="36">
                  <c:v>1</c:v>
                </c:pt>
                <c:pt idx="37">
                  <c:v>1</c:v>
                </c:pt>
                <c:pt idx="38">
                  <c:v>1</c:v>
                </c:pt>
                <c:pt idx="39">
                  <c:v>1</c:v>
                </c:pt>
                <c:pt idx="40">
                  <c:v>1</c:v>
                </c:pt>
                <c:pt idx="41">
                  <c:v>1</c:v>
                </c:pt>
                <c:pt idx="42">
                  <c:v>1</c:v>
                </c:pt>
                <c:pt idx="43">
                  <c:v>1</c:v>
                </c:pt>
                <c:pt idx="44">
                  <c:v>1</c:v>
                </c:pt>
                <c:pt idx="45">
                  <c:v>1</c:v>
                </c:pt>
                <c:pt idx="46">
                  <c:v>1</c:v>
                </c:pt>
                <c:pt idx="47">
                  <c:v>2</c:v>
                </c:pt>
                <c:pt idx="48">
                  <c:v>2</c:v>
                </c:pt>
                <c:pt idx="49">
                  <c:v>2</c:v>
                </c:pt>
                <c:pt idx="50">
                  <c:v>2</c:v>
                </c:pt>
                <c:pt idx="51">
                  <c:v>2</c:v>
                </c:pt>
                <c:pt idx="52">
                  <c:v>2</c:v>
                </c:pt>
                <c:pt idx="53">
                  <c:v>2</c:v>
                </c:pt>
                <c:pt idx="54">
                  <c:v>3</c:v>
                </c:pt>
                <c:pt idx="55">
                  <c:v>3</c:v>
                </c:pt>
                <c:pt idx="56">
                  <c:v>3</c:v>
                </c:pt>
                <c:pt idx="57">
                  <c:v>3</c:v>
                </c:pt>
                <c:pt idx="58">
                  <c:v>3</c:v>
                </c:pt>
                <c:pt idx="59">
                  <c:v>4</c:v>
                </c:pt>
                <c:pt idx="60">
                  <c:v>5</c:v>
                </c:pt>
                <c:pt idx="61">
                  <c:v>5</c:v>
                </c:pt>
                <c:pt idx="62">
                  <c:v>5</c:v>
                </c:pt>
                <c:pt idx="63">
                  <c:v>5</c:v>
                </c:pt>
                <c:pt idx="64">
                  <c:v>6</c:v>
                </c:pt>
                <c:pt idx="65">
                  <c:v>6</c:v>
                </c:pt>
                <c:pt idx="66">
                  <c:v>8</c:v>
                </c:pt>
                <c:pt idx="67">
                  <c:v>12</c:v>
                </c:pt>
                <c:pt idx="68">
                  <c:v>26</c:v>
                </c:pt>
                <c:pt idx="69">
                  <c:v>79</c:v>
                </c:pt>
                <c:pt idx="70">
                  <c:v>100</c:v>
                </c:pt>
                <c:pt idx="71">
                  <c:v>107</c:v>
                </c:pt>
              </c:numCache>
            </c:numRef>
          </c:val>
          <c:extLst>
            <c:ext xmlns:c16="http://schemas.microsoft.com/office/drawing/2014/chart" uri="{C3380CC4-5D6E-409C-BE32-E72D297353CC}">
              <c16:uniqueId val="{00000000-5452-49CD-91BB-558790716700}"/>
            </c:ext>
          </c:extLst>
        </c:ser>
        <c:dLbls>
          <c:showLegendKey val="0"/>
          <c:showVal val="0"/>
          <c:showCatName val="0"/>
          <c:showSerName val="0"/>
          <c:showPercent val="0"/>
          <c:showBubbleSize val="0"/>
        </c:dLbls>
        <c:gapWidth val="115"/>
        <c:overlap val="-20"/>
        <c:axId val="401933328"/>
        <c:axId val="401934160"/>
      </c:barChart>
      <c:catAx>
        <c:axId val="40193332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4160"/>
        <c:crosses val="autoZero"/>
        <c:auto val="1"/>
        <c:lblAlgn val="ctr"/>
        <c:lblOffset val="100"/>
        <c:noMultiLvlLbl val="0"/>
      </c:catAx>
      <c:valAx>
        <c:axId val="4019341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3328"/>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solid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Protocolos - Linha do Tempo 2025</a:t>
            </a:r>
          </a:p>
        </c:rich>
      </c:tx>
      <c:overlay val="0"/>
      <c:spPr>
        <a:noFill/>
        <a:ln>
          <a:noFill/>
        </a:ln>
      </c:spPr>
    </c:title>
    <c:autoTitleDeleted val="0"/>
    <c:plotArea>
      <c:layout/>
      <c:lineChart>
        <c:grouping val="standard"/>
        <c:varyColors val="0"/>
        <c:ser>
          <c:idx val="0"/>
          <c:order val="0"/>
          <c:spPr>
            <a:ln>
              <a:noFill/>
            </a:ln>
          </c:spPr>
          <c:marker>
            <c:symbol val="circle"/>
            <c:size val="8"/>
          </c:marker>
          <c:trendline>
            <c:spPr>
              <a:ln w="12701" cap="rnd">
                <a:solidFill>
                  <a:srgbClr val="FF0000"/>
                </a:solidFill>
                <a:prstDash val="solid"/>
                <a:round/>
              </a:ln>
            </c:spPr>
            <c:trendlineType val="linear"/>
            <c:dispRSqr val="0"/>
            <c:dispEq val="0"/>
          </c:trendline>
          <c:cat>
            <c:numRef>
              <c:f>Protocolos!$A$5:$A$16</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Protocolos!$B$5:$B$16</c:f>
              <c:numCache>
                <c:formatCode>#,##0</c:formatCode>
                <c:ptCount val="12"/>
                <c:pt idx="0">
                  <c:v>6307</c:v>
                </c:pt>
                <c:pt idx="1">
                  <c:v>7249</c:v>
                </c:pt>
                <c:pt idx="2">
                  <c:v>6677</c:v>
                </c:pt>
                <c:pt idx="3">
                  <c:v>6771</c:v>
                </c:pt>
                <c:pt idx="4">
                  <c:v>6308</c:v>
                </c:pt>
              </c:numCache>
            </c:numRef>
          </c:val>
          <c:smooth val="0"/>
          <c:extLst>
            <c:ext xmlns:c16="http://schemas.microsoft.com/office/drawing/2014/chart" uri="{C3380CC4-5D6E-409C-BE32-E72D297353CC}">
              <c16:uniqueId val="{00000000-0CAA-4F3D-AAEB-D8C37D97C990}"/>
            </c:ext>
          </c:extLst>
        </c:ser>
        <c:dLbls>
          <c:showLegendKey val="0"/>
          <c:showVal val="0"/>
          <c:showCatName val="0"/>
          <c:showSerName val="0"/>
          <c:showPercent val="0"/>
          <c:showBubbleSize val="0"/>
        </c:dLbls>
        <c:marker val="1"/>
        <c:smooth val="0"/>
        <c:axId val="1812046495"/>
        <c:axId val="1812051071"/>
      </c:lineChart>
      <c:valAx>
        <c:axId val="1812051071"/>
        <c:scaling>
          <c:orientation val="minMax"/>
        </c:scaling>
        <c:delete val="0"/>
        <c:axPos val="l"/>
        <c:majorGridlines>
          <c:spPr>
            <a:ln w="9528" cap="flat">
              <a:solidFill>
                <a:srgbClr val="A6A6A6"/>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12046495"/>
        <c:crosses val="autoZero"/>
        <c:crossBetween val="between"/>
      </c:valAx>
      <c:dateAx>
        <c:axId val="1812046495"/>
        <c:scaling>
          <c:orientation val="minMax"/>
        </c:scaling>
        <c:delete val="0"/>
        <c:axPos val="b"/>
        <c:majorGridlines>
          <c:spPr>
            <a:ln w="9528" cap="flat">
              <a:solidFill>
                <a:srgbClr val="7F7F7F"/>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1" i="0" u="none" strike="noStrike" kern="1200" baseline="0">
                <a:solidFill>
                  <a:srgbClr val="000000"/>
                </a:solidFill>
                <a:latin typeface="Calibri"/>
                <a:ea typeface="Calibri"/>
                <a:cs typeface="Calibri"/>
              </a:defRPr>
            </a:pPr>
            <a:endParaRPr lang="pt-BR"/>
          </a:p>
        </c:txPr>
        <c:crossAx val="1812051071"/>
        <c:crosses val="autoZero"/>
        <c:auto val="1"/>
        <c:lblOffset val="100"/>
        <c:baseTimeUnit val="months"/>
        <c:majorUnit val="1"/>
      </c:dateAx>
      <c:spPr>
        <a:solidFill>
          <a:srgbClr val="D9D9D9"/>
        </a:solid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Denúncias MAIO/2025</a:t>
            </a:r>
            <a:endParaRPr lang="pt-BR" sz="1400">
              <a:effectLst/>
            </a:endParaRPr>
          </a:p>
        </c:rich>
      </c:tx>
      <c:layout>
        <c:manualLayout>
          <c:xMode val="edge"/>
          <c:yMode val="edge"/>
          <c:x val="0.19466455188359869"/>
          <c:y val="2.565945186171281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manualLayout>
          <c:layoutTarget val="inner"/>
          <c:xMode val="edge"/>
          <c:yMode val="edge"/>
          <c:x val="9.8187090593426049E-2"/>
          <c:y val="0.16997914927178984"/>
          <c:w val="0.90055563809240824"/>
          <c:h val="0.72128313988963133"/>
        </c:manualLayout>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Denúncia_Unidades_Mensal_2025!$A$77:$D$77</c:f>
              <c:strCache>
                <c:ptCount val="4"/>
                <c:pt idx="0">
                  <c:v>DEFERIDAS</c:v>
                </c:pt>
                <c:pt idx="1">
                  <c:v>INDEFERIDAS</c:v>
                </c:pt>
                <c:pt idx="2">
                  <c:v>CANCELADAS</c:v>
                </c:pt>
                <c:pt idx="3">
                  <c:v>TOTAL</c:v>
                </c:pt>
              </c:strCache>
            </c:strRef>
          </c:cat>
          <c:val>
            <c:numRef>
              <c:f>Denúncia_Unidades_Mensal_2025!$A$78:$D$78</c:f>
              <c:numCache>
                <c:formatCode>General</c:formatCode>
                <c:ptCount val="4"/>
                <c:pt idx="0">
                  <c:v>139</c:v>
                </c:pt>
                <c:pt idx="1">
                  <c:v>267</c:v>
                </c:pt>
                <c:pt idx="2">
                  <c:v>3</c:v>
                </c:pt>
                <c:pt idx="3">
                  <c:v>409</c:v>
                </c:pt>
              </c:numCache>
            </c:numRef>
          </c:val>
          <c:extLst>
            <c:ext xmlns:c16="http://schemas.microsoft.com/office/drawing/2014/chart" uri="{C3380CC4-5D6E-409C-BE32-E72D297353CC}">
              <c16:uniqueId val="{00000000-47C2-416A-AE4B-CFFB287C1C1B}"/>
            </c:ext>
          </c:extLst>
        </c:ser>
        <c:dLbls>
          <c:showLegendKey val="0"/>
          <c:showVal val="0"/>
          <c:showCatName val="0"/>
          <c:showSerName val="0"/>
          <c:showPercent val="0"/>
          <c:showBubbleSize val="0"/>
        </c:dLbls>
        <c:gapWidth val="100"/>
        <c:overlap val="-24"/>
        <c:axId val="559658240"/>
        <c:axId val="559649088"/>
      </c:barChart>
      <c:catAx>
        <c:axId val="5596582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49088"/>
        <c:crosses val="autoZero"/>
        <c:auto val="1"/>
        <c:lblAlgn val="ctr"/>
        <c:lblOffset val="100"/>
        <c:noMultiLvlLbl val="0"/>
      </c:catAx>
      <c:valAx>
        <c:axId val="5596490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5824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Motivos de indeferimento MAIO/2025</a:t>
            </a:r>
            <a:endParaRPr lang="pt-BR" sz="1400">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Denúncia_Unidades_Mensal_2025!$G$79:$G$82</c:f>
              <c:strCache>
                <c:ptCount val="4"/>
                <c:pt idx="0">
                  <c:v>Duplicidade de protocolo</c:v>
                </c:pt>
                <c:pt idx="1">
                  <c:v>Falta de informação</c:v>
                </c:pt>
                <c:pt idx="2">
                  <c:v>Fora da competência da Ouvidoria</c:v>
                </c:pt>
                <c:pt idx="3">
                  <c:v>Perda de objeto</c:v>
                </c:pt>
              </c:strCache>
            </c:strRef>
          </c:cat>
          <c:val>
            <c:numRef>
              <c:f>Denúncia_Unidades_Mensal_2025!$H$79:$H$82</c:f>
              <c:numCache>
                <c:formatCode>General</c:formatCode>
                <c:ptCount val="4"/>
                <c:pt idx="0">
                  <c:v>23</c:v>
                </c:pt>
                <c:pt idx="1">
                  <c:v>215</c:v>
                </c:pt>
                <c:pt idx="2">
                  <c:v>24</c:v>
                </c:pt>
                <c:pt idx="3">
                  <c:v>5</c:v>
                </c:pt>
              </c:numCache>
            </c:numRef>
          </c:val>
          <c:extLst>
            <c:ext xmlns:c16="http://schemas.microsoft.com/office/drawing/2014/chart" uri="{C3380CC4-5D6E-409C-BE32-E72D297353CC}">
              <c16:uniqueId val="{00000000-2A96-4BC4-9D9E-7C2495F384E4}"/>
            </c:ext>
          </c:extLst>
        </c:ser>
        <c:dLbls>
          <c:showLegendKey val="0"/>
          <c:showVal val="0"/>
          <c:showCatName val="0"/>
          <c:showSerName val="0"/>
          <c:showPercent val="0"/>
          <c:showBubbleSize val="0"/>
        </c:dLbls>
        <c:gapWidth val="100"/>
        <c:overlap val="-24"/>
        <c:axId val="1936083631"/>
        <c:axId val="1936091535"/>
      </c:barChart>
      <c:catAx>
        <c:axId val="193608363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91535"/>
        <c:crosses val="autoZero"/>
        <c:auto val="1"/>
        <c:lblAlgn val="ctr"/>
        <c:lblOffset val="100"/>
        <c:noMultiLvlLbl val="0"/>
      </c:catAx>
      <c:valAx>
        <c:axId val="193609153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8363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Linha do tempo - Protocolos e-SIC 2025</a:t>
            </a:r>
          </a:p>
        </c:rich>
      </c:tx>
      <c:layout>
        <c:manualLayout>
          <c:xMode val="edge"/>
          <c:yMode val="edge"/>
          <c:x val="0.15894340130560602"/>
          <c:y val="0"/>
        </c:manualLayout>
      </c:layout>
      <c:overlay val="0"/>
      <c:spPr>
        <a:noFill/>
        <a:ln>
          <a:noFill/>
        </a:ln>
      </c:spPr>
    </c:title>
    <c:autoTitleDeleted val="0"/>
    <c:plotArea>
      <c:layout>
        <c:manualLayout>
          <c:layoutTarget val="inner"/>
          <c:xMode val="edge"/>
          <c:yMode val="edge"/>
          <c:x val="0.11146106736657919"/>
          <c:y val="0.20738711071039484"/>
          <c:w val="0.58440608385490278"/>
          <c:h val="0.63228702108590529"/>
        </c:manualLayout>
      </c:layout>
      <c:lineChart>
        <c:grouping val="standard"/>
        <c:varyColors val="0"/>
        <c:ser>
          <c:idx val="0"/>
          <c:order val="0"/>
          <c:tx>
            <c:strRef>
              <c:f>'e-SIC_2025'!$B$5:$B$5</c:f>
              <c:strCache>
                <c:ptCount val="1"/>
                <c:pt idx="0">
                  <c:v>Protocolos</c:v>
                </c:pt>
              </c:strCache>
            </c:strRef>
          </c:tx>
          <c:spPr>
            <a:ln>
              <a:noFill/>
            </a:ln>
          </c:spPr>
          <c:marker>
            <c:symbol val="square"/>
            <c:size val="7"/>
          </c:marker>
          <c:trendline>
            <c:spPr>
              <a:ln w="6345" cap="rnd">
                <a:solidFill>
                  <a:srgbClr val="000000"/>
                </a:solidFill>
                <a:prstDash val="solid"/>
                <a:round/>
              </a:ln>
            </c:spPr>
            <c:trendlineType val="linear"/>
            <c:dispRSqr val="0"/>
            <c:dispEq val="0"/>
          </c:trendline>
          <c:cat>
            <c:numRef>
              <c:f>'e-SIC_2025'!$A$6:$A$17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'e-SIC_2025'!$B$6:$B$17</c:f>
              <c:numCache>
                <c:formatCode>#,##0</c:formatCode>
                <c:ptCount val="12"/>
                <c:pt idx="0">
                  <c:v>590</c:v>
                </c:pt>
                <c:pt idx="1">
                  <c:v>610</c:v>
                </c:pt>
                <c:pt idx="2">
                  <c:v>650</c:v>
                </c:pt>
                <c:pt idx="3">
                  <c:v>776</c:v>
                </c:pt>
                <c:pt idx="4">
                  <c:v>600</c:v>
                </c:pt>
              </c:numCache>
            </c:numRef>
          </c:val>
          <c:smooth val="0"/>
          <c:extLst>
            <c:ext xmlns:c16="http://schemas.microsoft.com/office/drawing/2014/chart" uri="{C3380CC4-5D6E-409C-BE32-E72D297353CC}">
              <c16:uniqueId val="{00000000-D02B-41B9-BBC7-4B70F4029588}"/>
            </c:ext>
          </c:extLst>
        </c:ser>
        <c:dLbls>
          <c:showLegendKey val="0"/>
          <c:showVal val="0"/>
          <c:showCatName val="0"/>
          <c:showSerName val="0"/>
          <c:showPercent val="0"/>
          <c:showBubbleSize val="0"/>
        </c:dLbls>
        <c:marker val="1"/>
        <c:smooth val="0"/>
        <c:axId val="1825391535"/>
        <c:axId val="1825391119"/>
      </c:lineChart>
      <c:lineChart>
        <c:grouping val="standard"/>
        <c:varyColors val="0"/>
        <c:ser>
          <c:idx val="1"/>
          <c:order val="1"/>
          <c:tx>
            <c:strRef>
              <c:f>'e-SIC_2025'!$C$5:$C$5</c:f>
              <c:strCache>
                <c:ptCount val="1"/>
                <c:pt idx="0">
                  <c:v>Variação*</c:v>
                </c:pt>
              </c:strCache>
            </c:strRef>
          </c:tx>
          <c:spPr>
            <a:ln>
              <a:noFill/>
            </a:ln>
          </c:spPr>
          <c:marker>
            <c:symbol val="circle"/>
            <c:size val="6"/>
          </c:marker>
          <c:dPt>
            <c:idx val="0"/>
            <c:bubble3D val="0"/>
            <c:spPr>
              <a:ln>
                <a:noFill/>
              </a:ln>
            </c:spPr>
            <c:extLst>
              <c:ext xmlns:c16="http://schemas.microsoft.com/office/drawing/2014/chart" uri="{C3380CC4-5D6E-409C-BE32-E72D297353CC}">
                <c16:uniqueId val="{00000000-3F3E-43D0-B58F-CB4F7AEDFC46}"/>
              </c:ext>
            </c:extLst>
          </c:dPt>
          <c:dPt>
            <c:idx val="1"/>
            <c:bubble3D val="0"/>
            <c:spPr>
              <a:ln>
                <a:noFill/>
              </a:ln>
            </c:spPr>
            <c:extLst>
              <c:ext xmlns:c16="http://schemas.microsoft.com/office/drawing/2014/chart" uri="{C3380CC4-5D6E-409C-BE32-E72D297353CC}">
                <c16:uniqueId val="{00000001-3F3E-43D0-B58F-CB4F7AEDFC46}"/>
              </c:ext>
            </c:extLst>
          </c:dPt>
          <c:dPt>
            <c:idx val="2"/>
            <c:bubble3D val="0"/>
            <c:spPr>
              <a:ln>
                <a:noFill/>
              </a:ln>
            </c:spPr>
            <c:extLst>
              <c:ext xmlns:c16="http://schemas.microsoft.com/office/drawing/2014/chart" uri="{C3380CC4-5D6E-409C-BE32-E72D297353CC}">
                <c16:uniqueId val="{00000002-3F3E-43D0-B58F-CB4F7AEDFC46}"/>
              </c:ext>
            </c:extLst>
          </c:dPt>
          <c:dPt>
            <c:idx val="3"/>
            <c:bubble3D val="0"/>
            <c:spPr>
              <a:ln>
                <a:noFill/>
              </a:ln>
            </c:spPr>
            <c:extLst>
              <c:ext xmlns:c16="http://schemas.microsoft.com/office/drawing/2014/chart" uri="{C3380CC4-5D6E-409C-BE32-E72D297353CC}">
                <c16:uniqueId val="{00000003-3F3E-43D0-B58F-CB4F7AEDFC46}"/>
              </c:ext>
            </c:extLst>
          </c:dPt>
          <c:dPt>
            <c:idx val="4"/>
            <c:bubble3D val="0"/>
            <c:spPr>
              <a:ln>
                <a:noFill/>
              </a:ln>
            </c:spPr>
            <c:extLst>
              <c:ext xmlns:c16="http://schemas.microsoft.com/office/drawing/2014/chart" uri="{C3380CC4-5D6E-409C-BE32-E72D297353CC}">
                <c16:uniqueId val="{00000004-3F3E-43D0-B58F-CB4F7AEDFC46}"/>
              </c:ext>
            </c:extLst>
          </c:dPt>
          <c:dPt>
            <c:idx val="5"/>
            <c:bubble3D val="0"/>
            <c:spPr>
              <a:ln>
                <a:noFill/>
              </a:ln>
            </c:spPr>
            <c:extLst>
              <c:ext xmlns:c16="http://schemas.microsoft.com/office/drawing/2014/chart" uri="{C3380CC4-5D6E-409C-BE32-E72D297353CC}">
                <c16:uniqueId val="{00000005-3F3E-43D0-B58F-CB4F7AEDFC46}"/>
              </c:ext>
            </c:extLst>
          </c:dPt>
          <c:dPt>
            <c:idx val="6"/>
            <c:bubble3D val="0"/>
            <c:spPr>
              <a:ln>
                <a:noFill/>
              </a:ln>
            </c:spPr>
            <c:extLst>
              <c:ext xmlns:c16="http://schemas.microsoft.com/office/drawing/2014/chart" uri="{C3380CC4-5D6E-409C-BE32-E72D297353CC}">
                <c16:uniqueId val="{00000006-3F3E-43D0-B58F-CB4F7AEDFC46}"/>
              </c:ext>
            </c:extLst>
          </c:dPt>
          <c:dPt>
            <c:idx val="7"/>
            <c:bubble3D val="0"/>
            <c:spPr>
              <a:ln>
                <a:noFill/>
              </a:ln>
            </c:spPr>
            <c:extLst>
              <c:ext xmlns:c16="http://schemas.microsoft.com/office/drawing/2014/chart" uri="{C3380CC4-5D6E-409C-BE32-E72D297353CC}">
                <c16:uniqueId val="{00000007-3F3E-43D0-B58F-CB4F7AEDFC46}"/>
              </c:ext>
            </c:extLst>
          </c:dPt>
          <c:dPt>
            <c:idx val="8"/>
            <c:bubble3D val="0"/>
            <c:spPr>
              <a:ln>
                <a:noFill/>
              </a:ln>
            </c:spPr>
            <c:extLst>
              <c:ext xmlns:c16="http://schemas.microsoft.com/office/drawing/2014/chart" uri="{C3380CC4-5D6E-409C-BE32-E72D297353CC}">
                <c16:uniqueId val="{00000008-3F3E-43D0-B58F-CB4F7AEDFC46}"/>
              </c:ext>
            </c:extLst>
          </c:dPt>
          <c:dPt>
            <c:idx val="9"/>
            <c:bubble3D val="0"/>
            <c:spPr>
              <a:ln>
                <a:noFill/>
              </a:ln>
            </c:spPr>
            <c:extLst>
              <c:ext xmlns:c16="http://schemas.microsoft.com/office/drawing/2014/chart" uri="{C3380CC4-5D6E-409C-BE32-E72D297353CC}">
                <c16:uniqueId val="{00000009-3F3E-43D0-B58F-CB4F7AEDFC46}"/>
              </c:ext>
            </c:extLst>
          </c:dPt>
          <c:dPt>
            <c:idx val="10"/>
            <c:bubble3D val="0"/>
            <c:spPr>
              <a:ln>
                <a:noFill/>
              </a:ln>
            </c:spPr>
            <c:extLst>
              <c:ext xmlns:c16="http://schemas.microsoft.com/office/drawing/2014/chart" uri="{C3380CC4-5D6E-409C-BE32-E72D297353CC}">
                <c16:uniqueId val="{0000000A-3F3E-43D0-B58F-CB4F7AEDFC46}"/>
              </c:ext>
            </c:extLst>
          </c:dPt>
          <c:dPt>
            <c:idx val="11"/>
            <c:bubble3D val="0"/>
            <c:spPr>
              <a:ln>
                <a:noFill/>
              </a:ln>
            </c:spPr>
            <c:extLst>
              <c:ext xmlns:c16="http://schemas.microsoft.com/office/drawing/2014/chart" uri="{C3380CC4-5D6E-409C-BE32-E72D297353CC}">
                <c16:uniqueId val="{0000000B-3F3E-43D0-B58F-CB4F7AEDFC46}"/>
              </c:ext>
            </c:extLst>
          </c:dPt>
          <c:cat>
            <c:numRef>
              <c:f>'e-SIC_2025'!$A$6:$A$17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'e-SIC_2025'!$C$6:$C$17</c:f>
              <c:numCache>
                <c:formatCode>0.00</c:formatCode>
                <c:ptCount val="12"/>
                <c:pt idx="0">
                  <c:v>65.266106442577026</c:v>
                </c:pt>
                <c:pt idx="1">
                  <c:v>3.3898305084745761</c:v>
                </c:pt>
                <c:pt idx="2">
                  <c:v>6.557377049180328</c:v>
                </c:pt>
                <c:pt idx="3">
                  <c:v>19.384615384615383</c:v>
                </c:pt>
                <c:pt idx="4">
                  <c:v>-22.680412371134022</c:v>
                </c:pt>
              </c:numCache>
            </c:numRef>
          </c:val>
          <c:smooth val="0"/>
          <c:extLst>
            <c:ext xmlns:c16="http://schemas.microsoft.com/office/drawing/2014/chart" uri="{C3380CC4-5D6E-409C-BE32-E72D297353CC}">
              <c16:uniqueId val="{00000019-D02B-41B9-BBC7-4B70F4029588}"/>
            </c:ext>
          </c:extLst>
        </c:ser>
        <c:dLbls>
          <c:showLegendKey val="0"/>
          <c:showVal val="0"/>
          <c:showCatName val="0"/>
          <c:showSerName val="0"/>
          <c:showPercent val="0"/>
          <c:showBubbleSize val="0"/>
        </c:dLbls>
        <c:marker val="1"/>
        <c:smooth val="0"/>
        <c:axId val="1825394863"/>
        <c:axId val="1825393615"/>
      </c:lineChart>
      <c:valAx>
        <c:axId val="1825391119"/>
        <c:scaling>
          <c:orientation val="minMax"/>
        </c:scaling>
        <c:delete val="0"/>
        <c:axPos val="l"/>
        <c:majorGridlines>
          <c:spPr>
            <a:ln w="9528" cap="flat">
              <a:solidFill>
                <a:srgbClr val="000000"/>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r>
                  <a:rPr lang="pt-BR" sz="1000" b="1" i="0" u="none" strike="noStrike" kern="1200" cap="none" spc="0" baseline="0">
                    <a:solidFill>
                      <a:srgbClr val="000000"/>
                    </a:solidFill>
                    <a:uFillTx/>
                    <a:latin typeface="Calibri"/>
                    <a:ea typeface="Calibri"/>
                    <a:cs typeface="Calibri"/>
                  </a:rPr>
                  <a:t>Protocolos</a:t>
                </a:r>
              </a:p>
            </c:rich>
          </c:tx>
          <c:layout>
            <c:manualLayout>
              <c:xMode val="edge"/>
              <c:yMode val="edge"/>
              <c:x val="1.8260537945577273E-4"/>
              <c:y val="0.38378668834827967"/>
            </c:manualLayout>
          </c:layout>
          <c:overlay val="0"/>
          <c:spPr>
            <a:noFill/>
            <a:ln>
              <a:noFill/>
            </a:ln>
          </c:spPr>
        </c:title>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1535"/>
        <c:crosses val="autoZero"/>
        <c:crossBetween val="between"/>
      </c:valAx>
      <c:dateAx>
        <c:axId val="1825391535"/>
        <c:scaling>
          <c:orientation val="minMax"/>
        </c:scaling>
        <c:delete val="0"/>
        <c:axPos val="b"/>
        <c:majorGridlines>
          <c:spPr>
            <a:ln w="9528" cap="flat">
              <a:solidFill>
                <a:srgbClr val="000000"/>
              </a:solidFill>
              <a:prstDash val="solid"/>
              <a:round/>
            </a:ln>
          </c:spPr>
        </c:majorGridlines>
        <c:numFmt formatCode="mmm/yy" sourceLinked="0"/>
        <c:majorTickMark val="none"/>
        <c:minorTickMark val="none"/>
        <c:tickLblPos val="nextTo"/>
        <c:spPr>
          <a:noFill/>
          <a:ln w="9528" cap="flat">
            <a:solidFill>
              <a:srgbClr val="000000"/>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5391119"/>
        <c:crosses val="autoZero"/>
        <c:auto val="1"/>
        <c:lblOffset val="100"/>
        <c:baseTimeUnit val="months"/>
        <c:majorUnit val="1"/>
      </c:dateAx>
      <c:valAx>
        <c:axId val="1825393615"/>
        <c:scaling>
          <c:orientation val="minMax"/>
          <c:max val="100"/>
          <c:min val="-100"/>
        </c:scaling>
        <c:delete val="0"/>
        <c:axPos val="r"/>
        <c:numFmt formatCode="0.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4863"/>
        <c:crosses val="max"/>
        <c:crossBetween val="between"/>
      </c:valAx>
      <c:dateAx>
        <c:axId val="1825394863"/>
        <c:scaling>
          <c:orientation val="minMax"/>
        </c:scaling>
        <c:delete val="1"/>
        <c:axPos val="b"/>
        <c:numFmt formatCode="mmm\-yy" sourceLinked="1"/>
        <c:majorTickMark val="out"/>
        <c:minorTickMark val="none"/>
        <c:tickLblPos val="nextTo"/>
        <c:crossAx val="1825393615"/>
        <c:crosses val="autoZero"/>
        <c:auto val="1"/>
        <c:lblOffset val="100"/>
        <c:baseTimeUnit val="months"/>
      </c:dateAx>
      <c:spPr>
        <a:noFill/>
        <a:ln>
          <a:noFill/>
        </a:ln>
      </c:spPr>
    </c:plotArea>
    <c:legend>
      <c:legendPos val="r"/>
      <c:layout>
        <c:manualLayout>
          <c:xMode val="edge"/>
          <c:yMode val="edge"/>
          <c:x val="0.78991452991452993"/>
          <c:y val="0.31004740169481521"/>
          <c:w val="0.21008547008547007"/>
          <c:h val="0.28746719582682623"/>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62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ea typeface="Calibri"/>
                <a:cs typeface="Calibri"/>
              </a:defRPr>
            </a:pPr>
            <a:r>
              <a:rPr lang="pt-BR" sz="1800" b="1" i="0" u="none" strike="noStrike" kern="1200" cap="none" spc="0" baseline="0">
                <a:solidFill>
                  <a:srgbClr val="000000"/>
                </a:solidFill>
                <a:uFillTx/>
                <a:latin typeface="Calibri"/>
                <a:ea typeface="Calibri"/>
                <a:cs typeface="Calibri"/>
              </a:rPr>
              <a:t>10 órgãos + demandados - MÉDIA 2025</a:t>
            </a:r>
          </a:p>
        </c:rich>
      </c:tx>
      <c:layout>
        <c:manualLayout>
          <c:xMode val="edge"/>
          <c:yMode val="edge"/>
          <c:x val="0.16432979094396416"/>
          <c:y val="1.0498687664041995E-2"/>
        </c:manualLayout>
      </c:layout>
      <c:overlay val="0"/>
      <c:spPr>
        <a:noFill/>
        <a:ln>
          <a:noFill/>
        </a:ln>
      </c:spPr>
    </c:title>
    <c:autoTitleDeleted val="0"/>
    <c:plotArea>
      <c:layout>
        <c:manualLayout>
          <c:xMode val="edge"/>
          <c:yMode val="edge"/>
          <c:x val="0.25516491382633116"/>
          <c:y val="0.14752199282176343"/>
          <c:w val="0.56175797955325513"/>
          <c:h val="0.84337418452614688"/>
        </c:manualLayout>
      </c:layout>
      <c:pieChart>
        <c:varyColors val="1"/>
        <c:ser>
          <c:idx val="0"/>
          <c:order val="0"/>
          <c:tx>
            <c:strRef>
              <c:f>'e-SIC_2025'!$P$104:$P$104</c:f>
              <c:strCache>
                <c:ptCount val="1"/>
              </c:strCache>
            </c:strRef>
          </c:tx>
          <c:dPt>
            <c:idx val="0"/>
            <c:bubble3D val="0"/>
            <c:spPr>
              <a:solidFill>
                <a:srgbClr val="3B64AD"/>
              </a:solidFill>
              <a:ln>
                <a:noFill/>
              </a:ln>
            </c:spPr>
            <c:extLst>
              <c:ext xmlns:c16="http://schemas.microsoft.com/office/drawing/2014/chart" uri="{C3380CC4-5D6E-409C-BE32-E72D297353CC}">
                <c16:uniqueId val="{00000000-F8CF-4FF2-BF6A-4B678D8B909E}"/>
              </c:ext>
            </c:extLst>
          </c:dPt>
          <c:dPt>
            <c:idx val="1"/>
            <c:bubble3D val="0"/>
            <c:spPr>
              <a:solidFill>
                <a:srgbClr val="E2F0D9"/>
              </a:solidFill>
              <a:ln>
                <a:noFill/>
              </a:ln>
            </c:spPr>
            <c:extLst>
              <c:ext xmlns:c16="http://schemas.microsoft.com/office/drawing/2014/chart" uri="{C3380CC4-5D6E-409C-BE32-E72D297353CC}">
                <c16:uniqueId val="{00000001-F8CF-4FF2-BF6A-4B678D8B909E}"/>
              </c:ext>
            </c:extLst>
          </c:dPt>
          <c:dPt>
            <c:idx val="2"/>
            <c:bubble3D val="0"/>
            <c:spPr>
              <a:solidFill>
                <a:srgbClr val="00FFFF"/>
              </a:solidFill>
              <a:ln>
                <a:noFill/>
              </a:ln>
            </c:spPr>
            <c:extLst>
              <c:ext xmlns:c16="http://schemas.microsoft.com/office/drawing/2014/chart" uri="{C3380CC4-5D6E-409C-BE32-E72D297353CC}">
                <c16:uniqueId val="{00000002-F8CF-4FF2-BF6A-4B678D8B909E}"/>
              </c:ext>
            </c:extLst>
          </c:dPt>
          <c:dPt>
            <c:idx val="3"/>
            <c:bubble3D val="0"/>
            <c:spPr>
              <a:solidFill>
                <a:srgbClr val="E2AA00"/>
              </a:solidFill>
              <a:ln>
                <a:noFill/>
              </a:ln>
            </c:spPr>
            <c:extLst>
              <c:ext xmlns:c16="http://schemas.microsoft.com/office/drawing/2014/chart" uri="{C3380CC4-5D6E-409C-BE32-E72D297353CC}">
                <c16:uniqueId val="{00000003-F8CF-4FF2-BF6A-4B678D8B909E}"/>
              </c:ext>
            </c:extLst>
          </c:dPt>
          <c:dPt>
            <c:idx val="4"/>
            <c:bubble3D val="0"/>
            <c:spPr>
              <a:solidFill>
                <a:srgbClr val="FF0000"/>
              </a:solidFill>
              <a:ln>
                <a:noFill/>
              </a:ln>
            </c:spPr>
            <c:extLst>
              <c:ext xmlns:c16="http://schemas.microsoft.com/office/drawing/2014/chart" uri="{C3380CC4-5D6E-409C-BE32-E72D297353CC}">
                <c16:uniqueId val="{00000004-F8CF-4FF2-BF6A-4B678D8B909E}"/>
              </c:ext>
            </c:extLst>
          </c:dPt>
          <c:dPt>
            <c:idx val="5"/>
            <c:bubble3D val="0"/>
            <c:spPr>
              <a:solidFill>
                <a:srgbClr val="62993E"/>
              </a:solidFill>
              <a:ln>
                <a:noFill/>
              </a:ln>
            </c:spPr>
            <c:extLst>
              <c:ext xmlns:c16="http://schemas.microsoft.com/office/drawing/2014/chart" uri="{C3380CC4-5D6E-409C-BE32-E72D297353CC}">
                <c16:uniqueId val="{00000005-F8CF-4FF2-BF6A-4B678D8B909E}"/>
              </c:ext>
            </c:extLst>
          </c:dPt>
          <c:dPt>
            <c:idx val="6"/>
            <c:bubble3D val="0"/>
            <c:spPr>
              <a:solidFill>
                <a:srgbClr val="FFFF00"/>
              </a:solidFill>
              <a:ln>
                <a:noFill/>
              </a:ln>
            </c:spPr>
            <c:extLst>
              <c:ext xmlns:c16="http://schemas.microsoft.com/office/drawing/2014/chart" uri="{C3380CC4-5D6E-409C-BE32-E72D297353CC}">
                <c16:uniqueId val="{00000006-F8CF-4FF2-BF6A-4B678D8B909E}"/>
              </c:ext>
            </c:extLst>
          </c:dPt>
          <c:dPt>
            <c:idx val="7"/>
            <c:bubble3D val="0"/>
            <c:spPr>
              <a:solidFill>
                <a:srgbClr val="FF00FF"/>
              </a:solidFill>
              <a:ln>
                <a:noFill/>
              </a:ln>
            </c:spPr>
            <c:extLst>
              <c:ext xmlns:c16="http://schemas.microsoft.com/office/drawing/2014/chart" uri="{C3380CC4-5D6E-409C-BE32-E72D297353CC}">
                <c16:uniqueId val="{00000007-F8CF-4FF2-BF6A-4B678D8B909E}"/>
              </c:ext>
            </c:extLst>
          </c:dPt>
          <c:dPt>
            <c:idx val="8"/>
            <c:bubble3D val="0"/>
            <c:spPr>
              <a:solidFill>
                <a:srgbClr val="BFBFBF"/>
              </a:solidFill>
              <a:ln>
                <a:noFill/>
              </a:ln>
            </c:spPr>
            <c:extLst>
              <c:ext xmlns:c16="http://schemas.microsoft.com/office/drawing/2014/chart" uri="{C3380CC4-5D6E-409C-BE32-E72D297353CC}">
                <c16:uniqueId val="{00000008-F8CF-4FF2-BF6A-4B678D8B909E}"/>
              </c:ext>
            </c:extLst>
          </c:dPt>
          <c:dPt>
            <c:idx val="9"/>
            <c:bubble3D val="0"/>
            <c:spPr>
              <a:solidFill>
                <a:srgbClr val="FFF2CC"/>
              </a:solidFill>
              <a:ln>
                <a:noFill/>
              </a:ln>
            </c:spPr>
            <c:extLst>
              <c:ext xmlns:c16="http://schemas.microsoft.com/office/drawing/2014/chart" uri="{C3380CC4-5D6E-409C-BE32-E72D297353CC}">
                <c16:uniqueId val="{00000009-F8CF-4FF2-BF6A-4B678D8B909E}"/>
              </c:ext>
            </c:extLst>
          </c:dPt>
          <c:dLbls>
            <c:dLbl>
              <c:idx val="0"/>
              <c:layout>
                <c:manualLayout>
                  <c:x val="-7.3808158987574424E-2"/>
                  <c:y val="0.118535419293060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F8CF-4FF2-BF6A-4B678D8B909E}"/>
                </c:ext>
              </c:extLst>
            </c:dLbl>
            <c:dLbl>
              <c:idx val="6"/>
              <c:layout>
                <c:manualLayout>
                  <c:x val="7.9563591992799221E-2"/>
                  <c:y val="4.895777791555583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F8CF-4FF2-BF6A-4B678D8B909E}"/>
                </c:ext>
              </c:extLst>
            </c:dLbl>
            <c:dLbl>
              <c:idx val="7"/>
              <c:layout>
                <c:manualLayout>
                  <c:x val="4.7931262985720979E-2"/>
                  <c:y val="0.10210097753528841"/>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F8CF-4FF2-BF6A-4B678D8B909E}"/>
                </c:ext>
              </c:extLst>
            </c:dLbl>
            <c:dLbl>
              <c:idx val="8"/>
              <c:layout>
                <c:manualLayout>
                  <c:x val="4.3903521549342961E-2"/>
                  <c:y val="0.1048871253298061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F8CF-4FF2-BF6A-4B678D8B909E}"/>
                </c:ext>
              </c:extLst>
            </c:dLbl>
            <c:dLbl>
              <c:idx val="9"/>
              <c:layout>
                <c:manualLayout>
                  <c:x val="9.7950155438487063E-3"/>
                  <c:y val="0.1014451540014191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F8CF-4FF2-BF6A-4B678D8B909E}"/>
                </c:ext>
              </c:extLst>
            </c:dLbl>
            <c:numFmt formatCode="0.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15:layout/>
              </c:ext>
            </c:extLst>
          </c:dLbls>
          <c:cat>
            <c:strRef>
              <c:f>'e-SIC_2025'!$A$105:$A$114</c:f>
              <c:strCache>
                <c:ptCount val="10"/>
                <c:pt idx="0">
                  <c:v>SMS</c:v>
                </c:pt>
                <c:pt idx="1">
                  <c:v>CET</c:v>
                </c:pt>
                <c:pt idx="2">
                  <c:v>SME</c:v>
                </c:pt>
                <c:pt idx="3">
                  <c:v>SPTrans</c:v>
                </c:pt>
                <c:pt idx="4">
                  <c:v>SMUL</c:v>
                </c:pt>
                <c:pt idx="5">
                  <c:v>SF</c:v>
                </c:pt>
                <c:pt idx="6">
                  <c:v>SMC</c:v>
                </c:pt>
                <c:pt idx="7">
                  <c:v>SMSUB</c:v>
                </c:pt>
                <c:pt idx="8">
                  <c:v>SMSU</c:v>
                </c:pt>
                <c:pt idx="9">
                  <c:v>SIURB</c:v>
                </c:pt>
              </c:strCache>
            </c:strRef>
          </c:cat>
          <c:val>
            <c:numRef>
              <c:f>'e-SIC_2025'!$N$105:$N$114</c:f>
              <c:numCache>
                <c:formatCode>General</c:formatCode>
                <c:ptCount val="10"/>
                <c:pt idx="0">
                  <c:v>442</c:v>
                </c:pt>
                <c:pt idx="1">
                  <c:v>298</c:v>
                </c:pt>
                <c:pt idx="2">
                  <c:v>191</c:v>
                </c:pt>
                <c:pt idx="3">
                  <c:v>147</c:v>
                </c:pt>
                <c:pt idx="4">
                  <c:v>136</c:v>
                </c:pt>
                <c:pt idx="5">
                  <c:v>129</c:v>
                </c:pt>
                <c:pt idx="6">
                  <c:v>120</c:v>
                </c:pt>
                <c:pt idx="7">
                  <c:v>115</c:v>
                </c:pt>
                <c:pt idx="8">
                  <c:v>103</c:v>
                </c:pt>
                <c:pt idx="9">
                  <c:v>91</c:v>
                </c:pt>
              </c:numCache>
            </c:numRef>
          </c:val>
          <c:extLst>
            <c:ext xmlns:c16="http://schemas.microsoft.com/office/drawing/2014/chart" uri="{C3380CC4-5D6E-409C-BE32-E72D297353CC}">
              <c16:uniqueId val="{00000014-B84B-4683-AFFC-A824F94A5E80}"/>
            </c:ext>
          </c:extLst>
        </c:ser>
        <c:dLbls>
          <c:showLegendKey val="0"/>
          <c:showVal val="0"/>
          <c:showCatName val="0"/>
          <c:showSerName val="0"/>
          <c:showPercent val="0"/>
          <c:showBubbleSize val="0"/>
          <c:showLeaderLines val="1"/>
        </c:dLbls>
        <c:firstSliceAng val="360"/>
      </c:pieChart>
      <c:spPr>
        <a:no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FF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Instância de decisões - MAIO 2025</a:t>
            </a:r>
          </a:p>
        </c:rich>
      </c:tx>
      <c:layout/>
      <c:overlay val="0"/>
      <c:spPr>
        <a:noFill/>
        <a:ln>
          <a:noFill/>
        </a:ln>
      </c:spPr>
    </c:title>
    <c:autoTitleDeleted val="0"/>
    <c:plotArea>
      <c:layout/>
      <c:areaChart>
        <c:grouping val="standard"/>
        <c:varyColors val="0"/>
        <c:ser>
          <c:idx val="0"/>
          <c:order val="0"/>
          <c:tx>
            <c:strRef>
              <c:f>'e-SIC_2025'!$AA$22</c:f>
              <c:strCache>
                <c:ptCount val="1"/>
                <c:pt idx="0">
                  <c:v>mai/25</c:v>
                </c:pt>
              </c:strCache>
            </c:strRef>
          </c:tx>
          <c:spPr>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'e-SIC_2025'!$AI$2:$AI$6</c:f>
              <c:strCache>
                <c:ptCount val="5"/>
                <c:pt idx="0">
                  <c:v>Decisões iniciais</c:v>
                </c:pt>
                <c:pt idx="1">
                  <c:v>Decisões 1ª instância</c:v>
                </c:pt>
                <c:pt idx="2">
                  <c:v>Decisões 2ª instância</c:v>
                </c:pt>
                <c:pt idx="3">
                  <c:v>Recurso de Ofício (RO)</c:v>
                </c:pt>
                <c:pt idx="4">
                  <c:v>Decisões 3ª instância</c:v>
                </c:pt>
              </c:strCache>
            </c:strRef>
          </c:cat>
          <c:val>
            <c:numRef>
              <c:f>('e-SIC_2025'!$AA$27,'e-SIC_2025'!$AA$33,'e-SIC_2025'!$AA$39,'e-SIC_2025'!$AA$42,'e-SIC_2025'!$AA$47)</c:f>
              <c:numCache>
                <c:formatCode>General</c:formatCode>
                <c:ptCount val="5"/>
                <c:pt idx="0">
                  <c:v>643</c:v>
                </c:pt>
                <c:pt idx="1">
                  <c:v>72</c:v>
                </c:pt>
                <c:pt idx="2">
                  <c:v>134</c:v>
                </c:pt>
                <c:pt idx="3">
                  <c:v>152</c:v>
                </c:pt>
                <c:pt idx="4">
                  <c:v>9</c:v>
                </c:pt>
              </c:numCache>
            </c:numRef>
          </c:val>
          <c:extLst>
            <c:ext xmlns:c16="http://schemas.microsoft.com/office/drawing/2014/chart" uri="{C3380CC4-5D6E-409C-BE32-E72D297353CC}">
              <c16:uniqueId val="{00000000-913C-450A-ADBE-AF38E3B8F0B2}"/>
            </c:ext>
          </c:extLst>
        </c:ser>
        <c:dLbls>
          <c:showLegendKey val="0"/>
          <c:showVal val="0"/>
          <c:showCatName val="0"/>
          <c:showSerName val="0"/>
          <c:showPercent val="0"/>
          <c:showBubbleSize val="0"/>
        </c:dLbls>
        <c:axId val="1820268655"/>
        <c:axId val="1820268239"/>
      </c:areaChart>
      <c:valAx>
        <c:axId val="1820268239"/>
        <c:scaling>
          <c:orientation val="minMax"/>
        </c:scaling>
        <c:delete val="0"/>
        <c:axPos val="l"/>
        <c:majorGridlines>
          <c:spPr>
            <a:ln w="9528" cap="flat">
              <a:solidFill>
                <a:srgbClr val="D9D9D9"/>
              </a:solidFill>
              <a:prstDash val="solid"/>
              <a:round/>
            </a:ln>
          </c:spPr>
        </c:majorGridlines>
        <c:numFmt formatCode="General" sourceLinked="0"/>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655"/>
        <c:crosses val="autoZero"/>
        <c:crossBetween val="midCat"/>
        <c:majorUnit val="50"/>
      </c:valAx>
      <c:catAx>
        <c:axId val="1820268655"/>
        <c:scaling>
          <c:orientation val="minMax"/>
        </c:scaling>
        <c:delete val="0"/>
        <c:axPos val="b"/>
        <c:numFmt formatCode="General"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239"/>
        <c:crosses val="autoZero"/>
        <c:auto val="1"/>
        <c:lblAlgn val="ctr"/>
        <c:lblOffset val="100"/>
        <c:noMultiLvlLbl val="0"/>
      </c:catAx>
      <c:spPr>
        <a:noFill/>
        <a:ln>
          <a:noFill/>
        </a:ln>
      </c:spPr>
    </c:plotArea>
    <c:plotVisOnly val="1"/>
    <c:dispBlanksAs val="zero"/>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Canal de Entrada </a:t>
            </a:r>
            <a:r>
              <a:rPr lang="pt-BR" sz="1200" b="1" i="0" u="none" strike="noStrike" baseline="0">
                <a:effectLst/>
              </a:rPr>
              <a:t>- Maio/2025</a:t>
            </a:r>
            <a:endParaRPr lang="pt-BR" sz="12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extLst>
              <c:ext xmlns:c16="http://schemas.microsoft.com/office/drawing/2014/chart" uri="{C3380CC4-5D6E-409C-BE32-E72D297353CC}">
                <c16:uniqueId val="{00000000-C24D-40B2-A46E-4CD81EDF1B8F}"/>
              </c:ext>
            </c:extLst>
          </c:dPt>
          <c:dLbls>
            <c:dLbl>
              <c:idx val="0"/>
              <c:layout>
                <c:manualLayout>
                  <c:x val="-5.556649168853893E-3"/>
                  <c:y val="-0.368023840769903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4D-40B2-A46E-4CD81EDF1B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Alteração_de_Processo!$D$33</c:f>
              <c:strCache>
                <c:ptCount val="1"/>
                <c:pt idx="0">
                  <c:v>PORTAL</c:v>
                </c:pt>
              </c:strCache>
            </c:strRef>
          </c:cat>
          <c:val>
            <c:numRef>
              <c:f>Alteração_de_Processo!$E$33</c:f>
              <c:numCache>
                <c:formatCode>General</c:formatCode>
                <c:ptCount val="1"/>
                <c:pt idx="0">
                  <c:v>71</c:v>
                </c:pt>
              </c:numCache>
            </c:numRef>
          </c:val>
          <c:extLst>
            <c:ext xmlns:c16="http://schemas.microsoft.com/office/drawing/2014/chart" uri="{C3380CC4-5D6E-409C-BE32-E72D297353CC}">
              <c16:uniqueId val="{00000001-C24D-40B2-A46E-4CD81EDF1B8F}"/>
            </c:ext>
          </c:extLst>
        </c:ser>
        <c:dLbls>
          <c:showLegendKey val="0"/>
          <c:showVal val="0"/>
          <c:showCatName val="0"/>
          <c:showSerName val="0"/>
          <c:showPercent val="0"/>
          <c:showBubbleSize val="0"/>
        </c:dLbls>
        <c:gapWidth val="65"/>
        <c:shape val="box"/>
        <c:axId val="888759711"/>
        <c:axId val="888746399"/>
        <c:axId val="0"/>
      </c:bar3DChart>
      <c:valAx>
        <c:axId val="888746399"/>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888759711"/>
        <c:crosses val="autoZero"/>
        <c:crossBetween val="between"/>
      </c:valAx>
      <c:catAx>
        <c:axId val="88875971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rgbClr val="002060"/>
                </a:solidFill>
                <a:latin typeface="+mn-lt"/>
                <a:ea typeface="+mn-ea"/>
                <a:cs typeface="+mn-cs"/>
              </a:defRPr>
            </a:pPr>
            <a:endParaRPr lang="pt-BR"/>
          </a:p>
        </c:txPr>
        <c:crossAx val="88874639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Status Atual -</a:t>
            </a:r>
            <a:r>
              <a:rPr lang="pt-BR" sz="1200" baseline="0">
                <a:solidFill>
                  <a:srgbClr val="002060"/>
                </a:solidFill>
              </a:rPr>
              <a:t> Maio</a:t>
            </a:r>
            <a:r>
              <a:rPr lang="pt-BR" sz="1200" b="1" i="0" u="none" strike="noStrike" baseline="0">
                <a:effectLst/>
              </a:rPr>
              <a:t>/2025</a:t>
            </a:r>
            <a:endParaRPr lang="pt-BR" sz="12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Alteração_de_Processo!$D$30:$D$32</c:f>
              <c:strCache>
                <c:ptCount val="3"/>
                <c:pt idx="0">
                  <c:v>CANCELADA</c:v>
                </c:pt>
                <c:pt idx="1">
                  <c:v>EM ANDAMENTO</c:v>
                </c:pt>
                <c:pt idx="2">
                  <c:v>FINALIZADA</c:v>
                </c:pt>
              </c:strCache>
            </c:strRef>
          </c:cat>
          <c:val>
            <c:numRef>
              <c:f>Alteração_de_Processo!$E$30:$E$32</c:f>
              <c:numCache>
                <c:formatCode>General</c:formatCode>
                <c:ptCount val="3"/>
                <c:pt idx="0">
                  <c:v>2</c:v>
                </c:pt>
                <c:pt idx="1">
                  <c:v>39</c:v>
                </c:pt>
                <c:pt idx="2">
                  <c:v>30</c:v>
                </c:pt>
              </c:numCache>
            </c:numRef>
          </c:val>
          <c:extLst>
            <c:ext xmlns:c16="http://schemas.microsoft.com/office/drawing/2014/chart" uri="{C3380CC4-5D6E-409C-BE32-E72D297353CC}">
              <c16:uniqueId val="{00000000-B88D-48B9-B89E-2807E695ED3D}"/>
            </c:ext>
          </c:extLst>
        </c:ser>
        <c:dLbls>
          <c:dLblPos val="outEnd"/>
          <c:showLegendKey val="0"/>
          <c:showVal val="1"/>
          <c:showCatName val="0"/>
          <c:showSerName val="0"/>
          <c:showPercent val="0"/>
          <c:showBubbleSize val="0"/>
        </c:dLbls>
        <c:gapWidth val="100"/>
        <c:overlap val="-24"/>
        <c:axId val="1045780736"/>
        <c:axId val="1045781984"/>
      </c:barChart>
      <c:catAx>
        <c:axId val="1045780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1045781984"/>
        <c:crosses val="autoZero"/>
        <c:auto val="1"/>
        <c:lblAlgn val="ctr"/>
        <c:lblOffset val="100"/>
        <c:noMultiLvlLbl val="0"/>
      </c:catAx>
      <c:valAx>
        <c:axId val="10457819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0457807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Total de elogios - Mensal 2025</a:t>
            </a:r>
            <a:endParaRPr lang="pt-BR" b="0">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Elogios_Sugestões!$B$7</c:f>
              <c:strCache>
                <c:ptCount val="1"/>
                <c:pt idx="0">
                  <c:v>Elogio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Elogios_Sugestões!$C$7:$N$7</c:f>
              <c:numCache>
                <c:formatCode>General</c:formatCode>
                <c:ptCount val="12"/>
                <c:pt idx="0">
                  <c:v>100</c:v>
                </c:pt>
                <c:pt idx="1">
                  <c:v>72</c:v>
                </c:pt>
                <c:pt idx="2">
                  <c:v>103</c:v>
                </c:pt>
                <c:pt idx="3">
                  <c:v>91</c:v>
                </c:pt>
                <c:pt idx="4">
                  <c:v>83</c:v>
                </c:pt>
              </c:numCache>
            </c:numRef>
          </c:val>
          <c:extLst>
            <c:ext xmlns:c16="http://schemas.microsoft.com/office/drawing/2014/chart" uri="{C3380CC4-5D6E-409C-BE32-E72D297353CC}">
              <c16:uniqueId val="{00000000-6C18-4655-8D06-F98AFB2DAFC2}"/>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Total de sugestões - Mensal 2025</a:t>
            </a:r>
            <a:endParaRPr lang="pt-BR" b="0">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Elogios_Sugestões!$B$8</c:f>
              <c:strCache>
                <c:ptCount val="1"/>
                <c:pt idx="0">
                  <c:v>Sugestão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Elogios_Sugestões!$C$8:$N$8</c:f>
              <c:numCache>
                <c:formatCode>General</c:formatCode>
                <c:ptCount val="12"/>
                <c:pt idx="0">
                  <c:v>100</c:v>
                </c:pt>
                <c:pt idx="1">
                  <c:v>63</c:v>
                </c:pt>
                <c:pt idx="2">
                  <c:v>56</c:v>
                </c:pt>
                <c:pt idx="3">
                  <c:v>44</c:v>
                </c:pt>
                <c:pt idx="4">
                  <c:v>60</c:v>
                </c:pt>
              </c:numCache>
            </c:numRef>
          </c:val>
          <c:extLst>
            <c:ext xmlns:c16="http://schemas.microsoft.com/office/drawing/2014/chart" uri="{C3380CC4-5D6E-409C-BE32-E72D297353CC}">
              <c16:uniqueId val="{00000000-90E9-4D99-AD59-DE3F7942C343}"/>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a:t>Linha do tempo - canais de entrada - 2025</a:t>
            </a:r>
          </a:p>
        </c:rich>
      </c:tx>
      <c:layout>
        <c:manualLayout>
          <c:xMode val="edge"/>
          <c:yMode val="edge"/>
          <c:x val="0.13222807042167858"/>
          <c:y val="3.5487882812230871E-2"/>
        </c:manualLayout>
      </c:layout>
      <c:overlay val="0"/>
    </c:title>
    <c:autoTitleDeleted val="0"/>
    <c:plotArea>
      <c:layout>
        <c:manualLayout>
          <c:layoutTarget val="inner"/>
          <c:xMode val="edge"/>
          <c:yMode val="edge"/>
          <c:x val="9.165354330708661E-2"/>
          <c:y val="0.16890947067669385"/>
          <c:w val="0.57269667494771703"/>
          <c:h val="0.66635076887600608"/>
        </c:manualLayout>
      </c:layout>
      <c:lineChart>
        <c:grouping val="standard"/>
        <c:varyColors val="0"/>
        <c:ser>
          <c:idx val="0"/>
          <c:order val="0"/>
          <c:tx>
            <c:strRef>
              <c:f>Canais_atendimento!$A$5</c:f>
              <c:strCache>
                <c:ptCount val="1"/>
                <c:pt idx="0">
                  <c:v>Carta</c:v>
                </c:pt>
              </c:strCache>
            </c:strRef>
          </c:tx>
          <c:dPt>
            <c:idx val="0"/>
            <c:bubble3D val="0"/>
            <c:extLst>
              <c:ext xmlns:c16="http://schemas.microsoft.com/office/drawing/2014/chart" uri="{C3380CC4-5D6E-409C-BE32-E72D297353CC}">
                <c16:uniqueId val="{00000000-B9CF-4A45-B3AB-2ECA5647FDA0}"/>
              </c:ext>
            </c:extLst>
          </c:dPt>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Canais_atendimento!$B$5:$M$5</c:f>
              <c:numCache>
                <c:formatCode>General</c:formatCode>
                <c:ptCount val="12"/>
                <c:pt idx="7" formatCode="0">
                  <c:v>11</c:v>
                </c:pt>
                <c:pt idx="8" formatCode="0">
                  <c:v>15</c:v>
                </c:pt>
                <c:pt idx="9" formatCode="0">
                  <c:v>9</c:v>
                </c:pt>
                <c:pt idx="10" formatCode="0">
                  <c:v>20</c:v>
                </c:pt>
                <c:pt idx="11" formatCode="0">
                  <c:v>7</c:v>
                </c:pt>
              </c:numCache>
            </c:numRef>
          </c:val>
          <c:smooth val="0"/>
          <c:extLst>
            <c:ext xmlns:c16="http://schemas.microsoft.com/office/drawing/2014/chart" uri="{C3380CC4-5D6E-409C-BE32-E72D297353CC}">
              <c16:uniqueId val="{00000001-B9CF-4A45-B3AB-2ECA5647FDA0}"/>
            </c:ext>
          </c:extLst>
        </c:ser>
        <c:ser>
          <c:idx val="1"/>
          <c:order val="1"/>
          <c:tx>
            <c:strRef>
              <c:f>Canais_atendimento!$A$6</c:f>
              <c:strCache>
                <c:ptCount val="1"/>
                <c:pt idx="0">
                  <c:v>Central SP156</c:v>
                </c:pt>
              </c:strCache>
            </c:strRef>
          </c:tx>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Canais_atendimento!$B$6:$M$6</c:f>
              <c:numCache>
                <c:formatCode>General</c:formatCode>
                <c:ptCount val="12"/>
                <c:pt idx="7" formatCode="0">
                  <c:v>1123</c:v>
                </c:pt>
                <c:pt idx="8" formatCode="0">
                  <c:v>1124</c:v>
                </c:pt>
                <c:pt idx="9" formatCode="0">
                  <c:v>1344</c:v>
                </c:pt>
                <c:pt idx="10" formatCode="0">
                  <c:v>1555</c:v>
                </c:pt>
                <c:pt idx="11" formatCode="0">
                  <c:v>1493</c:v>
                </c:pt>
              </c:numCache>
            </c:numRef>
          </c:val>
          <c:smooth val="0"/>
          <c:extLst>
            <c:ext xmlns:c16="http://schemas.microsoft.com/office/drawing/2014/chart" uri="{C3380CC4-5D6E-409C-BE32-E72D297353CC}">
              <c16:uniqueId val="{00000002-B9CF-4A45-B3AB-2ECA5647FDA0}"/>
            </c:ext>
          </c:extLst>
        </c:ser>
        <c:ser>
          <c:idx val="2"/>
          <c:order val="2"/>
          <c:tx>
            <c:strRef>
              <c:f>Canais_atendimento!$A$7</c:f>
              <c:strCache>
                <c:ptCount val="1"/>
                <c:pt idx="0">
                  <c:v>Zap Denúncia</c:v>
                </c:pt>
              </c:strCache>
            </c:strRef>
          </c:tx>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Canais_atendimento!$B$7:$M$7</c:f>
              <c:numCache>
                <c:formatCode>General</c:formatCode>
                <c:ptCount val="12"/>
                <c:pt idx="7" formatCode="0">
                  <c:v>671</c:v>
                </c:pt>
                <c:pt idx="8" formatCode="0">
                  <c:v>699</c:v>
                </c:pt>
                <c:pt idx="9" formatCode="0">
                  <c:v>645</c:v>
                </c:pt>
                <c:pt idx="10" formatCode="0">
                  <c:v>733</c:v>
                </c:pt>
                <c:pt idx="11" formatCode="0">
                  <c:v>573</c:v>
                </c:pt>
              </c:numCache>
            </c:numRef>
          </c:val>
          <c:smooth val="0"/>
          <c:extLst>
            <c:ext xmlns:c16="http://schemas.microsoft.com/office/drawing/2014/chart" uri="{C3380CC4-5D6E-409C-BE32-E72D297353CC}">
              <c16:uniqueId val="{00000003-B9CF-4A45-B3AB-2ECA5647FDA0}"/>
            </c:ext>
          </c:extLst>
        </c:ser>
        <c:ser>
          <c:idx val="3"/>
          <c:order val="3"/>
          <c:tx>
            <c:strRef>
              <c:f>Canais_atendimento!$A$8</c:f>
              <c:strCache>
                <c:ptCount val="1"/>
                <c:pt idx="0">
                  <c:v>E-mail</c:v>
                </c:pt>
              </c:strCache>
            </c:strRef>
          </c:tx>
          <c:dPt>
            <c:idx val="0"/>
            <c:bubble3D val="0"/>
            <c:extLst>
              <c:ext xmlns:c16="http://schemas.microsoft.com/office/drawing/2014/chart" uri="{C3380CC4-5D6E-409C-BE32-E72D297353CC}">
                <c16:uniqueId val="{00000004-B9CF-4A45-B3AB-2ECA5647FDA0}"/>
              </c:ext>
            </c:extLst>
          </c:dPt>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Canais_atendimento!$B$8:$M$8</c:f>
              <c:numCache>
                <c:formatCode>General</c:formatCode>
                <c:ptCount val="12"/>
                <c:pt idx="7" formatCode="0">
                  <c:v>1509</c:v>
                </c:pt>
                <c:pt idx="8" formatCode="0">
                  <c:v>1486</c:v>
                </c:pt>
                <c:pt idx="9" formatCode="0">
                  <c:v>1492</c:v>
                </c:pt>
                <c:pt idx="10" formatCode="0">
                  <c:v>1315</c:v>
                </c:pt>
                <c:pt idx="11" formatCode="0">
                  <c:v>1120</c:v>
                </c:pt>
              </c:numCache>
            </c:numRef>
          </c:val>
          <c:smooth val="0"/>
          <c:extLst>
            <c:ext xmlns:c16="http://schemas.microsoft.com/office/drawing/2014/chart" uri="{C3380CC4-5D6E-409C-BE32-E72D297353CC}">
              <c16:uniqueId val="{00000005-B9CF-4A45-B3AB-2ECA5647FDA0}"/>
            </c:ext>
          </c:extLst>
        </c:ser>
        <c:ser>
          <c:idx val="4"/>
          <c:order val="4"/>
          <c:tx>
            <c:strRef>
              <c:f>Canais_atendimento!$A$10</c:f>
              <c:strCache>
                <c:ptCount val="1"/>
                <c:pt idx="0">
                  <c:v>App SP156*</c:v>
                </c:pt>
              </c:strCache>
            </c:strRef>
          </c:tx>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Canais_atendimento!$B$10:$M$10</c:f>
              <c:numCache>
                <c:formatCode>General</c:formatCode>
                <c:ptCount val="12"/>
                <c:pt idx="7" formatCode="0">
                  <c:v>2</c:v>
                </c:pt>
                <c:pt idx="8" formatCode="0">
                  <c:v>11</c:v>
                </c:pt>
                <c:pt idx="9" formatCode="0">
                  <c:v>33</c:v>
                </c:pt>
                <c:pt idx="10" formatCode="0">
                  <c:v>125</c:v>
                </c:pt>
                <c:pt idx="11" formatCode="0">
                  <c:v>23</c:v>
                </c:pt>
              </c:numCache>
            </c:numRef>
          </c:val>
          <c:smooth val="0"/>
          <c:extLst>
            <c:ext xmlns:c16="http://schemas.microsoft.com/office/drawing/2014/chart" uri="{C3380CC4-5D6E-409C-BE32-E72D297353CC}">
              <c16:uniqueId val="{00000006-B9CF-4A45-B3AB-2ECA5647FDA0}"/>
            </c:ext>
          </c:extLst>
        </c:ser>
        <c:ser>
          <c:idx val="5"/>
          <c:order val="5"/>
          <c:tx>
            <c:strRef>
              <c:f>Canais_atendimento!$A$11</c:f>
              <c:strCache>
                <c:ptCount val="1"/>
                <c:pt idx="0">
                  <c:v>Portal</c:v>
                </c:pt>
              </c:strCache>
            </c:strRef>
          </c:tx>
          <c:spPr>
            <a:effectLst/>
          </c:spPr>
          <c:marker>
            <c:spPr>
              <a:effectLst/>
            </c:spPr>
          </c:marker>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Canais_atendimento!$B$11:$M$11</c:f>
              <c:numCache>
                <c:formatCode>General</c:formatCode>
                <c:ptCount val="12"/>
                <c:pt idx="7" formatCode="0">
                  <c:v>2530</c:v>
                </c:pt>
                <c:pt idx="8" formatCode="0">
                  <c:v>2755</c:v>
                </c:pt>
                <c:pt idx="9" formatCode="0">
                  <c:v>2553</c:v>
                </c:pt>
                <c:pt idx="10" formatCode="0">
                  <c:v>2713</c:v>
                </c:pt>
                <c:pt idx="11" formatCode="0">
                  <c:v>2611</c:v>
                </c:pt>
              </c:numCache>
            </c:numRef>
          </c:val>
          <c:smooth val="0"/>
          <c:extLst>
            <c:ext xmlns:c16="http://schemas.microsoft.com/office/drawing/2014/chart" uri="{C3380CC4-5D6E-409C-BE32-E72D297353CC}">
              <c16:uniqueId val="{00000007-B9CF-4A45-B3AB-2ECA5647FDA0}"/>
            </c:ext>
          </c:extLst>
        </c:ser>
        <c:ser>
          <c:idx val="6"/>
          <c:order val="6"/>
          <c:tx>
            <c:strRef>
              <c:f>Canais_atendimento!$A$12</c:f>
              <c:strCache>
                <c:ptCount val="1"/>
                <c:pt idx="0">
                  <c:v>Presencial</c:v>
                </c:pt>
              </c:strCache>
            </c:strRef>
          </c:tx>
          <c:spPr>
            <a:ln cap="flat">
              <a:solidFill>
                <a:schemeClr val="accent1">
                  <a:tint val="77000"/>
                </a:schemeClr>
              </a:solidFill>
              <a:headEnd type="none"/>
              <a:tailEnd type="none"/>
            </a:ln>
          </c:spPr>
          <c:marker>
            <c:symbol val="triangle"/>
            <c:size val="5"/>
            <c:spPr>
              <a:solidFill>
                <a:schemeClr val="accent1"/>
              </a:solidFill>
            </c:spPr>
          </c:marker>
          <c:dPt>
            <c:idx val="11"/>
            <c:bubble3D val="0"/>
            <c:spPr>
              <a:ln cap="flat">
                <a:headEnd type="none"/>
                <a:tailEnd type="none"/>
              </a:ln>
            </c:spPr>
            <c:extLst>
              <c:ext xmlns:c16="http://schemas.microsoft.com/office/drawing/2014/chart" uri="{C3380CC4-5D6E-409C-BE32-E72D297353CC}">
                <c16:uniqueId val="{00000002-88EF-43AD-A985-F4070C94F6CF}"/>
              </c:ext>
            </c:extLst>
          </c:dPt>
          <c:cat>
            <c:strRef>
              <c:f>Canais_atendimento!$B$4:$M$4</c:f>
              <c:strCache>
                <c:ptCount val="12"/>
                <c:pt idx="0">
                  <c:v>dez/25</c:v>
                </c:pt>
                <c:pt idx="1">
                  <c:v>nov/25</c:v>
                </c:pt>
                <c:pt idx="2">
                  <c:v>out/25</c:v>
                </c:pt>
                <c:pt idx="3">
                  <c:v>set/25</c:v>
                </c:pt>
                <c:pt idx="4">
                  <c:v>ago/25</c:v>
                </c:pt>
                <c:pt idx="5">
                  <c:v>jul/25</c:v>
                </c:pt>
                <c:pt idx="6">
                  <c:v>jun/25</c:v>
                </c:pt>
                <c:pt idx="7">
                  <c:v>mai/25</c:v>
                </c:pt>
                <c:pt idx="8">
                  <c:v>abr/25</c:v>
                </c:pt>
                <c:pt idx="9">
                  <c:v>mar/25</c:v>
                </c:pt>
                <c:pt idx="10">
                  <c:v>fev/25</c:v>
                </c:pt>
                <c:pt idx="11">
                  <c:v>jan/25</c:v>
                </c:pt>
              </c:strCache>
            </c:strRef>
          </c:cat>
          <c:val>
            <c:numRef>
              <c:f>Canais_atendimento!$B$12:$M$12</c:f>
              <c:numCache>
                <c:formatCode>General</c:formatCode>
                <c:ptCount val="12"/>
                <c:pt idx="7" formatCode="0">
                  <c:v>201</c:v>
                </c:pt>
                <c:pt idx="8" formatCode="0">
                  <c:v>169</c:v>
                </c:pt>
                <c:pt idx="9" formatCode="0">
                  <c:v>204</c:v>
                </c:pt>
                <c:pt idx="10" formatCode="0">
                  <c:v>188</c:v>
                </c:pt>
                <c:pt idx="11" formatCode="0">
                  <c:v>226</c:v>
                </c:pt>
              </c:numCache>
            </c:numRef>
          </c:val>
          <c:smooth val="0"/>
          <c:extLst>
            <c:ext xmlns:c16="http://schemas.microsoft.com/office/drawing/2014/chart" uri="{C3380CC4-5D6E-409C-BE32-E72D297353CC}">
              <c16:uniqueId val="{00000008-B9CF-4A45-B3AB-2ECA5647FDA0}"/>
            </c:ext>
          </c:extLst>
        </c:ser>
        <c:dLbls>
          <c:showLegendKey val="0"/>
          <c:showVal val="0"/>
          <c:showCatName val="0"/>
          <c:showSerName val="0"/>
          <c:showPercent val="0"/>
          <c:showBubbleSize val="0"/>
        </c:dLbls>
        <c:marker val="1"/>
        <c:smooth val="0"/>
        <c:axId val="1812052735"/>
        <c:axId val="1812048159"/>
      </c:lineChart>
      <c:valAx>
        <c:axId val="1812048159"/>
        <c:scaling>
          <c:orientation val="minMax"/>
          <c:max val="3000"/>
          <c:min val="0"/>
        </c:scaling>
        <c:delete val="0"/>
        <c:axPos val="r"/>
        <c:majorGridlines/>
        <c:numFmt formatCode="0" sourceLinked="1"/>
        <c:majorTickMark val="none"/>
        <c:minorTickMark val="none"/>
        <c:tickLblPos val="nextTo"/>
        <c:crossAx val="1812052735"/>
        <c:crosses val="autoZero"/>
        <c:crossBetween val="between"/>
        <c:majorUnit val="250"/>
      </c:valAx>
      <c:catAx>
        <c:axId val="1812052735"/>
        <c:scaling>
          <c:orientation val="maxMin"/>
          <c:min val="1"/>
        </c:scaling>
        <c:delete val="0"/>
        <c:axPos val="b"/>
        <c:majorGridlines/>
        <c:numFmt formatCode="mmm/yy" sourceLinked="0"/>
        <c:majorTickMark val="none"/>
        <c:minorTickMark val="none"/>
        <c:tickLblPos val="nextTo"/>
        <c:txPr>
          <a:bodyPr rot="-2100000"/>
          <a:lstStyle/>
          <a:p>
            <a:pPr>
              <a:defRPr/>
            </a:pPr>
            <a:endParaRPr lang="pt-BR"/>
          </a:p>
        </c:txPr>
        <c:crossAx val="1812048159"/>
        <c:crosses val="autoZero"/>
        <c:auto val="1"/>
        <c:lblAlgn val="ctr"/>
        <c:lblOffset val="100"/>
        <c:tickLblSkip val="1"/>
        <c:noMultiLvlLbl val="1"/>
      </c:catAx>
    </c:plotArea>
    <c:legend>
      <c:legendPos val="r"/>
      <c:layout>
        <c:manualLayout>
          <c:xMode val="edge"/>
          <c:yMode val="edge"/>
          <c:x val="0.77124183006535951"/>
          <c:y val="0.13454011913658667"/>
          <c:w val="0.19548425430778371"/>
          <c:h val="0.75444125812622465"/>
        </c:manualLayout>
      </c:layout>
      <c:overlay val="0"/>
      <c:spPr>
        <a:ln cap="flat">
          <a:noFill/>
          <a:miter lim="800000"/>
        </a:ln>
      </c:sp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40623014059756E-2"/>
          <c:y val="0.14603158759458448"/>
          <c:w val="0.51191764668555206"/>
          <c:h val="0.78756421809620614"/>
        </c:manualLayout>
      </c:layout>
      <c:barChart>
        <c:barDir val="col"/>
        <c:grouping val="stacked"/>
        <c:varyColors val="0"/>
        <c:ser>
          <c:idx val="0"/>
          <c:order val="0"/>
          <c:tx>
            <c:strRef>
              <c:f>Canais_atendimento!$A$5</c:f>
              <c:strCache>
                <c:ptCount val="1"/>
                <c:pt idx="0">
                  <c:v>Carta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Mai/25</c:v>
                </c:pt>
              </c:strCache>
            </c:strRef>
          </c:cat>
          <c:val>
            <c:numRef>
              <c:f>Canais_atendimento!$Q$5</c:f>
              <c:numCache>
                <c:formatCode>0.0</c:formatCode>
                <c:ptCount val="1"/>
                <c:pt idx="0">
                  <c:v>0.17438173747622068</c:v>
                </c:pt>
              </c:numCache>
            </c:numRef>
          </c:val>
          <c:extLst>
            <c:ext xmlns:c16="http://schemas.microsoft.com/office/drawing/2014/chart" uri="{C3380CC4-5D6E-409C-BE32-E72D297353CC}">
              <c16:uniqueId val="{00000000-6CD4-4C2F-A29B-10907A444C71}"/>
            </c:ext>
          </c:extLst>
        </c:ser>
        <c:ser>
          <c:idx val="1"/>
          <c:order val="1"/>
          <c:tx>
            <c:strRef>
              <c:f>Canais_atendimento!$A$6</c:f>
              <c:strCache>
                <c:ptCount val="1"/>
                <c:pt idx="0">
                  <c:v>Central SP156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Mai/25</c:v>
                </c:pt>
              </c:strCache>
            </c:strRef>
          </c:cat>
          <c:val>
            <c:numRef>
              <c:f>Canais_atendimento!$Q$6</c:f>
              <c:numCache>
                <c:formatCode>0.0</c:formatCode>
                <c:ptCount val="1"/>
                <c:pt idx="0">
                  <c:v>17.80279010779962</c:v>
                </c:pt>
              </c:numCache>
            </c:numRef>
          </c:val>
          <c:extLst>
            <c:ext xmlns:c16="http://schemas.microsoft.com/office/drawing/2014/chart" uri="{C3380CC4-5D6E-409C-BE32-E72D297353CC}">
              <c16:uniqueId val="{00000001-6CD4-4C2F-A29B-10907A444C71}"/>
            </c:ext>
          </c:extLst>
        </c:ser>
        <c:ser>
          <c:idx val="2"/>
          <c:order val="2"/>
          <c:tx>
            <c:strRef>
              <c:f>Canais_atendimento!$A$7</c:f>
              <c:strCache>
                <c:ptCount val="1"/>
                <c:pt idx="0">
                  <c:v>Zap Denúncia</c:v>
                </c:pt>
              </c:strCache>
            </c:strRef>
          </c:tx>
          <c:invertIfNegative val="0"/>
          <c:dPt>
            <c:idx val="0"/>
            <c:invertIfNegative val="0"/>
            <c:bubble3D val="0"/>
            <c:extLst>
              <c:ext xmlns:c16="http://schemas.microsoft.com/office/drawing/2014/chart" uri="{C3380CC4-5D6E-409C-BE32-E72D297353CC}">
                <c16:uniqueId val="{00000002-6CD4-4C2F-A29B-10907A444C7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Mai/25</c:v>
                </c:pt>
              </c:strCache>
            </c:strRef>
          </c:cat>
          <c:val>
            <c:numRef>
              <c:f>Canais_atendimento!$Q$7</c:f>
              <c:numCache>
                <c:formatCode>0.0</c:formatCode>
                <c:ptCount val="1"/>
                <c:pt idx="0">
                  <c:v>10.637285986049461</c:v>
                </c:pt>
              </c:numCache>
            </c:numRef>
          </c:val>
          <c:extLst>
            <c:ext xmlns:c16="http://schemas.microsoft.com/office/drawing/2014/chart" uri="{C3380CC4-5D6E-409C-BE32-E72D297353CC}">
              <c16:uniqueId val="{00000003-6CD4-4C2F-A29B-10907A444C71}"/>
            </c:ext>
          </c:extLst>
        </c:ser>
        <c:ser>
          <c:idx val="3"/>
          <c:order val="3"/>
          <c:tx>
            <c:strRef>
              <c:f>Canais_atendimento!$A$8</c:f>
              <c:strCache>
                <c:ptCount val="1"/>
                <c:pt idx="0">
                  <c:v>E-mail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Mai/25</c:v>
                </c:pt>
              </c:strCache>
            </c:strRef>
          </c:cat>
          <c:val>
            <c:numRef>
              <c:f>Canais_atendimento!$Q$8</c:f>
              <c:numCache>
                <c:formatCode>0.0</c:formatCode>
                <c:ptCount val="1"/>
                <c:pt idx="0">
                  <c:v>23.922003804692455</c:v>
                </c:pt>
              </c:numCache>
            </c:numRef>
          </c:val>
          <c:extLst>
            <c:ext xmlns:c16="http://schemas.microsoft.com/office/drawing/2014/chart" uri="{C3380CC4-5D6E-409C-BE32-E72D297353CC}">
              <c16:uniqueId val="{00000004-6CD4-4C2F-A29B-10907A444C71}"/>
            </c:ext>
          </c:extLst>
        </c:ser>
        <c:ser>
          <c:idx val="4"/>
          <c:order val="4"/>
          <c:tx>
            <c:strRef>
              <c:f>Canais_atendimento!$A$10</c:f>
              <c:strCache>
                <c:ptCount val="1"/>
                <c:pt idx="0">
                  <c:v>App SP156*</c:v>
                </c:pt>
              </c:strCache>
            </c:strRef>
          </c:tx>
          <c:invertIfNegative val="0"/>
          <c:dPt>
            <c:idx val="0"/>
            <c:invertIfNegative val="0"/>
            <c:bubble3D val="0"/>
            <c:extLst>
              <c:ext xmlns:c16="http://schemas.microsoft.com/office/drawing/2014/chart" uri="{C3380CC4-5D6E-409C-BE32-E72D297353CC}">
                <c16:uniqueId val="{00000005-6CD4-4C2F-A29B-10907A444C7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Mai/25</c:v>
                </c:pt>
              </c:strCache>
            </c:strRef>
          </c:cat>
          <c:val>
            <c:numRef>
              <c:f>Canais_atendimento!$Q$10</c:f>
              <c:numCache>
                <c:formatCode>0.0</c:formatCode>
                <c:ptCount val="1"/>
                <c:pt idx="0">
                  <c:v>3.1705770450221937E-2</c:v>
                </c:pt>
              </c:numCache>
            </c:numRef>
          </c:val>
          <c:extLst>
            <c:ext xmlns:c16="http://schemas.microsoft.com/office/drawing/2014/chart" uri="{C3380CC4-5D6E-409C-BE32-E72D297353CC}">
              <c16:uniqueId val="{00000006-6CD4-4C2F-A29B-10907A444C71}"/>
            </c:ext>
          </c:extLst>
        </c:ser>
        <c:ser>
          <c:idx val="5"/>
          <c:order val="5"/>
          <c:tx>
            <c:strRef>
              <c:f>Canais_atendimento!$A$11</c:f>
              <c:strCache>
                <c:ptCount val="1"/>
                <c:pt idx="0">
                  <c:v>Portal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Mai/25</c:v>
                </c:pt>
              </c:strCache>
            </c:strRef>
          </c:cat>
          <c:val>
            <c:numRef>
              <c:f>Canais_atendimento!$Q$11</c:f>
              <c:numCache>
                <c:formatCode>0.0</c:formatCode>
                <c:ptCount val="1"/>
                <c:pt idx="0">
                  <c:v>40.107799619530752</c:v>
                </c:pt>
              </c:numCache>
            </c:numRef>
          </c:val>
          <c:extLst>
            <c:ext xmlns:c16="http://schemas.microsoft.com/office/drawing/2014/chart" uri="{C3380CC4-5D6E-409C-BE32-E72D297353CC}">
              <c16:uniqueId val="{00000007-6CD4-4C2F-A29B-10907A444C71}"/>
            </c:ext>
          </c:extLst>
        </c:ser>
        <c:ser>
          <c:idx val="6"/>
          <c:order val="6"/>
          <c:tx>
            <c:strRef>
              <c:f>Canais_atendimento!$A$12</c:f>
              <c:strCache>
                <c:ptCount val="1"/>
                <c:pt idx="0">
                  <c:v>Presencial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Mai/25</c:v>
                </c:pt>
              </c:strCache>
            </c:strRef>
          </c:cat>
          <c:val>
            <c:numRef>
              <c:f>Canais_atendimento!$Q$12</c:f>
              <c:numCache>
                <c:formatCode>0.0</c:formatCode>
                <c:ptCount val="1"/>
                <c:pt idx="0">
                  <c:v>3.1864299302473049</c:v>
                </c:pt>
              </c:numCache>
            </c:numRef>
          </c:val>
          <c:extLst>
            <c:ext xmlns:c16="http://schemas.microsoft.com/office/drawing/2014/chart" uri="{C3380CC4-5D6E-409C-BE32-E72D297353CC}">
              <c16:uniqueId val="{00000008-6CD4-4C2F-A29B-10907A444C71}"/>
            </c:ext>
          </c:extLst>
        </c:ser>
        <c:dLbls>
          <c:showLegendKey val="0"/>
          <c:showVal val="0"/>
          <c:showCatName val="0"/>
          <c:showSerName val="0"/>
          <c:showPercent val="0"/>
          <c:showBubbleSize val="0"/>
        </c:dLbls>
        <c:gapWidth val="150"/>
        <c:overlap val="100"/>
        <c:axId val="1812051487"/>
        <c:axId val="1812049823"/>
      </c:barChart>
      <c:valAx>
        <c:axId val="1812049823"/>
        <c:scaling>
          <c:orientation val="minMax"/>
          <c:max val="100"/>
        </c:scaling>
        <c:delete val="0"/>
        <c:axPos val="l"/>
        <c:majorGridlines/>
        <c:numFmt formatCode="0.0" sourceLinked="1"/>
        <c:majorTickMark val="out"/>
        <c:minorTickMark val="none"/>
        <c:tickLblPos val="nextTo"/>
        <c:crossAx val="1812051487"/>
        <c:crosses val="autoZero"/>
        <c:crossBetween val="between"/>
        <c:majorUnit val="10"/>
      </c:valAx>
      <c:catAx>
        <c:axId val="1812051487"/>
        <c:scaling>
          <c:orientation val="minMax"/>
        </c:scaling>
        <c:delete val="0"/>
        <c:axPos val="b"/>
        <c:numFmt formatCode="General" sourceLinked="1"/>
        <c:majorTickMark val="out"/>
        <c:minorTickMark val="none"/>
        <c:tickLblPos val="nextTo"/>
        <c:crossAx val="1812049823"/>
        <c:crosses val="autoZero"/>
        <c:auto val="1"/>
        <c:lblAlgn val="ctr"/>
        <c:lblOffset val="100"/>
        <c:noMultiLvlLbl val="0"/>
      </c:catAx>
    </c:plotArea>
    <c:legend>
      <c:legendPos val="r"/>
      <c:layout>
        <c:manualLayout>
          <c:xMode val="edge"/>
          <c:yMode val="edge"/>
          <c:x val="0.6231485776905078"/>
          <c:y val="0.12762079890756015"/>
          <c:w val="0.30770674923725899"/>
          <c:h val="0.85096387478742352"/>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n-lt"/>
                <a:ea typeface="+mj-ea"/>
                <a:cs typeface="+mj-cs"/>
              </a:defRPr>
            </a:pPr>
            <a:r>
              <a:rPr lang="pt-BR" sz="1800" b="1" i="0" baseline="0">
                <a:solidFill>
                  <a:schemeClr val="tx1"/>
                </a:solidFill>
                <a:effectLst/>
                <a:latin typeface="+mn-lt"/>
              </a:rPr>
              <a:t>Canais de entrada - MAIO/2025</a:t>
            </a:r>
            <a:endParaRPr lang="pt-BR" b="1">
              <a:solidFill>
                <a:schemeClr val="tx1"/>
              </a:solidFill>
              <a:effectLst/>
              <a:latin typeface="+mn-lt"/>
            </a:endParaRP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n-lt"/>
              <a:ea typeface="+mj-ea"/>
              <a:cs typeface="+mj-cs"/>
            </a:defRPr>
          </a:pPr>
          <a:endParaRPr lang="pt-BR"/>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93EF-47C7-9FD2-72DC8514636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93EF-47C7-9FD2-72DC8514636B}"/>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93EF-47C7-9FD2-72DC8514636B}"/>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93EF-47C7-9FD2-72DC8514636B}"/>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93EF-47C7-9FD2-72DC8514636B}"/>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93EF-47C7-9FD2-72DC8514636B}"/>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93EF-47C7-9FD2-72DC8514636B}"/>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93EF-47C7-9FD2-72DC851463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Canais_atendimento!$A$5:$A$12</c:f>
              <c:strCache>
                <c:ptCount val="8"/>
                <c:pt idx="0">
                  <c:v>Carta</c:v>
                </c:pt>
                <c:pt idx="1">
                  <c:v>Central SP156</c:v>
                </c:pt>
                <c:pt idx="2">
                  <c:v>Zap Denúncia</c:v>
                </c:pt>
                <c:pt idx="3">
                  <c:v>E-mail</c:v>
                </c:pt>
                <c:pt idx="4">
                  <c:v>Encaminhamento de outros órgãos (Processo SEI, Memorando, Ofício, etc.)</c:v>
                </c:pt>
                <c:pt idx="5">
                  <c:v>App SP156*</c:v>
                </c:pt>
                <c:pt idx="6">
                  <c:v>Portal</c:v>
                </c:pt>
                <c:pt idx="7">
                  <c:v>Presencial</c:v>
                </c:pt>
              </c:strCache>
            </c:strRef>
          </c:cat>
          <c:val>
            <c:numRef>
              <c:f>Canais_atendimento!$I$5:$I$12</c:f>
              <c:numCache>
                <c:formatCode>0</c:formatCode>
                <c:ptCount val="8"/>
                <c:pt idx="0">
                  <c:v>11</c:v>
                </c:pt>
                <c:pt idx="1">
                  <c:v>1123</c:v>
                </c:pt>
                <c:pt idx="2">
                  <c:v>671</c:v>
                </c:pt>
                <c:pt idx="3">
                  <c:v>1509</c:v>
                </c:pt>
                <c:pt idx="4">
                  <c:v>261</c:v>
                </c:pt>
                <c:pt idx="5">
                  <c:v>2</c:v>
                </c:pt>
                <c:pt idx="6">
                  <c:v>2530</c:v>
                </c:pt>
                <c:pt idx="7">
                  <c:v>201</c:v>
                </c:pt>
              </c:numCache>
            </c:numRef>
          </c:val>
          <c:extLst>
            <c:ext xmlns:c16="http://schemas.microsoft.com/office/drawing/2014/chart" uri="{C3380CC4-5D6E-409C-BE32-E72D297353CC}">
              <c16:uniqueId val="{00000000-F9C2-4E98-B45E-D67A6241C26F}"/>
            </c:ext>
          </c:extLst>
        </c:ser>
        <c:dLbls>
          <c:showLegendKey val="0"/>
          <c:showVal val="0"/>
          <c:showCatName val="0"/>
          <c:showSerName val="0"/>
          <c:showPercent val="0"/>
          <c:showBubbleSize val="0"/>
        </c:dLbls>
        <c:gapWidth val="0"/>
        <c:overlap val="-48"/>
        <c:axId val="890547487"/>
        <c:axId val="704638943"/>
      </c:barChart>
      <c:catAx>
        <c:axId val="890547487"/>
        <c:scaling>
          <c:orientation val="minMax"/>
        </c:scaling>
        <c:delete val="1"/>
        <c:axPos val="l"/>
        <c:numFmt formatCode="General" sourceLinked="1"/>
        <c:majorTickMark val="out"/>
        <c:minorTickMark val="none"/>
        <c:tickLblPos val="nextTo"/>
        <c:crossAx val="704638943"/>
        <c:crosses val="autoZero"/>
        <c:auto val="1"/>
        <c:lblAlgn val="ctr"/>
        <c:lblOffset val="100"/>
        <c:noMultiLvlLbl val="0"/>
      </c:catAx>
      <c:valAx>
        <c:axId val="704638943"/>
        <c:scaling>
          <c:orientation val="minMax"/>
        </c:scaling>
        <c:delete val="0"/>
        <c:axPos val="b"/>
        <c:majorGridlines>
          <c:spPr>
            <a:ln w="9525" cap="flat" cmpd="sng" algn="ctr">
              <a:solidFill>
                <a:schemeClr val="tx1">
                  <a:lumMod val="50000"/>
                  <a:lumOff val="50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90547487"/>
        <c:crosses val="autoZero"/>
        <c:crossBetween val="between"/>
      </c:valAx>
      <c:spPr>
        <a:noFill/>
        <a:ln>
          <a:noFill/>
        </a:ln>
        <a:effectLst/>
      </c:spPr>
    </c:plotArea>
    <c:legend>
      <c:legendPos val="r"/>
      <c:layout>
        <c:manualLayout>
          <c:xMode val="edge"/>
          <c:yMode val="edge"/>
          <c:x val="0.69995578593043639"/>
          <c:y val="0.11880220942531436"/>
          <c:w val="0.28546562427836458"/>
          <c:h val="0.83097755317898692"/>
        </c:manualLayout>
      </c:layout>
      <c:overlay val="0"/>
      <c:spPr>
        <a:noFill/>
        <a:ln>
          <a:noFill/>
        </a:ln>
        <a:effectLst>
          <a:softEdge rad="12700"/>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pt-BR" sz="1100" b="1" i="0" baseline="0">
                <a:solidFill>
                  <a:sysClr val="windowText" lastClr="000000"/>
                </a:solidFill>
                <a:effectLst/>
              </a:rPr>
              <a:t>ÓRGÃOS EXTERNOS - TOTAIS </a:t>
            </a:r>
            <a:endParaRPr lang="pt-BR" sz="1100">
              <a:solidFill>
                <a:sysClr val="windowText" lastClr="00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solidFill>
              </a:defRPr>
            </a:pPr>
            <a:r>
              <a:rPr lang="pt-BR" sz="1100" b="1" i="0" baseline="0">
                <a:effectLst/>
              </a:rPr>
              <a:t>MAIO/2025</a:t>
            </a:r>
            <a:endParaRPr lang="pt-BR" sz="1100">
              <a:effectLst/>
            </a:endParaRPr>
          </a:p>
        </c:rich>
      </c:tx>
      <c:layout>
        <c:manualLayout>
          <c:xMode val="edge"/>
          <c:yMode val="edge"/>
          <c:x val="0.22734230734407607"/>
          <c:y val="2.401272670735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spPr>
            <a:solidFill>
              <a:srgbClr val="9A0000"/>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7F9-4A99-94D5-39FE34FA2753}"/>
              </c:ext>
            </c:extLst>
          </c:dPt>
          <c:dPt>
            <c:idx val="1"/>
            <c:invertIfNegative val="0"/>
            <c:bubble3D val="0"/>
            <c:spPr>
              <a:solidFill>
                <a:srgbClr val="C00000"/>
              </a:solidFill>
              <a:ln>
                <a:noFill/>
              </a:ln>
              <a:effectLst/>
            </c:spPr>
            <c:extLst>
              <c:ext xmlns:c16="http://schemas.microsoft.com/office/drawing/2014/chart" uri="{C3380CC4-5D6E-409C-BE32-E72D297353CC}">
                <c16:uniqueId val="{00000007-77F9-4A99-94D5-39FE34FA2753}"/>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77F9-4A99-94D5-39FE34FA2753}"/>
              </c:ext>
            </c:extLst>
          </c:dPt>
          <c:dPt>
            <c:idx val="3"/>
            <c:invertIfNegative val="0"/>
            <c:bubble3D val="0"/>
            <c:spPr>
              <a:solidFill>
                <a:srgbClr val="7030A0"/>
              </a:solidFill>
              <a:ln>
                <a:noFill/>
              </a:ln>
              <a:effectLst/>
            </c:spPr>
            <c:extLst>
              <c:ext xmlns:c16="http://schemas.microsoft.com/office/drawing/2014/chart" uri="{C3380CC4-5D6E-409C-BE32-E72D297353CC}">
                <c16:uniqueId val="{00000005-77F9-4A99-94D5-39FE34FA27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Órgãos_Externos!$A$32:$A$35</c:f>
              <c:strCache>
                <c:ptCount val="4"/>
                <c:pt idx="0">
                  <c:v>Competência Estadual</c:v>
                </c:pt>
                <c:pt idx="1">
                  <c:v>FOCCOSP</c:v>
                </c:pt>
                <c:pt idx="2">
                  <c:v>Outros Municípios</c:v>
                </c:pt>
                <c:pt idx="3">
                  <c:v>Outros Órgãos</c:v>
                </c:pt>
              </c:strCache>
            </c:strRef>
          </c:cat>
          <c:val>
            <c:numRef>
              <c:f>Órgãos_Externos!$B$32:$B$35</c:f>
              <c:numCache>
                <c:formatCode>General</c:formatCode>
                <c:ptCount val="4"/>
                <c:pt idx="0">
                  <c:v>54</c:v>
                </c:pt>
                <c:pt idx="1">
                  <c:v>31</c:v>
                </c:pt>
                <c:pt idx="2">
                  <c:v>117</c:v>
                </c:pt>
                <c:pt idx="3">
                  <c:v>148</c:v>
                </c:pt>
              </c:numCache>
            </c:numRef>
          </c:val>
          <c:extLst>
            <c:ext xmlns:c16="http://schemas.microsoft.com/office/drawing/2014/chart" uri="{C3380CC4-5D6E-409C-BE32-E72D297353CC}">
              <c16:uniqueId val="{00000006-77F9-4A99-94D5-39FE34FA2753}"/>
            </c:ext>
          </c:extLst>
        </c:ser>
        <c:dLbls>
          <c:dLblPos val="outEnd"/>
          <c:showLegendKey val="0"/>
          <c:showVal val="1"/>
          <c:showCatName val="0"/>
          <c:showSerName val="0"/>
          <c:showPercent val="0"/>
          <c:showBubbleSize val="0"/>
        </c:dLbls>
        <c:gapWidth val="219"/>
        <c:overlap val="-27"/>
        <c:axId val="1304434528"/>
        <c:axId val="1304429120"/>
      </c:barChart>
      <c:catAx>
        <c:axId val="130443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29120"/>
        <c:crosses val="autoZero"/>
        <c:auto val="1"/>
        <c:lblAlgn val="ctr"/>
        <c:lblOffset val="100"/>
        <c:noMultiLvlLbl val="0"/>
      </c:catAx>
      <c:valAx>
        <c:axId val="1304429120"/>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4528"/>
        <c:crosses val="autoZero"/>
        <c:crossBetween val="between"/>
      </c:valAx>
      <c:spPr>
        <a:noFill/>
        <a:ln>
          <a:no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rich>
          <a:bodyPr spcFirstLastPara="1" vertOverflow="ellipsis" wrap="square" lIns="0" tIns="0" rIns="0" bIns="0" anchor="ctr" anchorCtr="1"/>
          <a:lstStyle/>
          <a:p>
            <a:pPr marL="0" marR="0" indent="0" algn="ctr" defTabSz="914400" eaLnBrk="1" fontAlgn="auto" latinLnBrk="0" hangingPunct="1">
              <a:lnSpc>
                <a:spcPct val="100000"/>
              </a:lnSpc>
              <a:spcBef>
                <a:spcPts val="0"/>
              </a:spcBef>
              <a:spcAft>
                <a:spcPts val="0"/>
              </a:spcAft>
              <a:buClrTx/>
              <a:buSzTx/>
              <a:buFontTx/>
              <a:buNone/>
              <a:tabLst/>
              <a:defRPr/>
            </a:pPr>
            <a:r>
              <a:rPr lang="pt-BR" sz="1400" b="1" i="0" u="none" strike="noStrike" kern="1200" spc="0" baseline="0">
                <a:solidFill>
                  <a:schemeClr val="accent5">
                    <a:lumMod val="75000"/>
                  </a:schemeClr>
                </a:solidFill>
                <a:effectLst/>
                <a:latin typeface="Calibri" panose="020F0502020204030204"/>
              </a:rPr>
              <a:t>Quantidade Mensal - 2025</a:t>
            </a:r>
            <a:endParaRPr lang="pt-BR">
              <a:solidFill>
                <a:schemeClr val="accent5">
                  <a:lumMod val="75000"/>
                </a:schemeClr>
              </a:solidFill>
              <a:effectLst/>
            </a:endParaRPr>
          </a:p>
        </cx:rich>
      </cx:tx>
    </cx:title>
    <cx:plotArea>
      <cx:plotAreaRegion>
        <cx:series layoutId="treemap" uniqueId="{0BFD3F20-B4D6-4AED-8775-FE390D1BE477}">
          <cx:dataLabels pos="inEnd">
            <cx:visibility seriesName="0" categoryName="1" value="0"/>
          </cx:dataLabels>
          <cx:dataId val="0"/>
          <cx:layoutPr>
            <cx:parentLabelLayout val="overlapping"/>
          </cx:layoutPr>
        </cx:series>
      </cx:plotAreaRegion>
    </cx:plotArea>
    <cx:legend pos="t" align="ctr" overlay="0">
      <cx:txPr>
        <a:bodyPr spcFirstLastPara="1" vertOverflow="ellipsis" wrap="square" lIns="0" tIns="0" rIns="0" bIns="0" anchor="ctr" anchorCtr="1"/>
        <a:lstStyle/>
        <a:p>
          <a:pPr>
            <a:defRPr/>
          </a:pPr>
          <a:endParaRPr lang="pt-BR"/>
        </a:p>
      </cx:txPr>
    </cx:legend>
  </cx:chart>
  <cx:spPr>
    <a:ln>
      <a:solidFill>
        <a:sysClr val="windowText" lastClr="000000"/>
      </a:solid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chart" Target="../charts/chart28.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chart" Target="../charts/chart36.xml"/><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9888682" cy="14468474"/>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0" y="1"/>
          <a:ext cx="9888682" cy="1446847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100" b="1">
              <a:solidFill>
                <a:schemeClr val="tx1"/>
              </a:solidFill>
              <a:effectLst/>
              <a:latin typeface="Arial" panose="020B0604020202020204" pitchFamily="34" charset="0"/>
              <a:ea typeface="+mn-ea"/>
              <a:cs typeface="Arial" panose="020B0604020202020204" pitchFamily="34" charset="0"/>
            </a:rPr>
            <a:t>Ouvidoria Geral do Município</a:t>
          </a:r>
          <a:endParaRPr lang="pt-BR" sz="1100">
            <a:solidFill>
              <a:schemeClr val="tx1"/>
            </a:solidFill>
            <a:effectLst/>
            <a:latin typeface="Arial" panose="020B0604020202020204" pitchFamily="34" charset="0"/>
            <a:ea typeface="+mn-ea"/>
            <a:cs typeface="Arial" panose="020B0604020202020204" pitchFamily="34" charset="0"/>
          </a:endParaRPr>
        </a:p>
        <a:p>
          <a:pPr algn="ctr"/>
          <a:endParaRPr lang="pt-BR" sz="1100" b="1">
            <a:solidFill>
              <a:schemeClr val="tx1"/>
            </a:solidFill>
            <a:effectLst/>
            <a:latin typeface="Arial" panose="020B0604020202020204" pitchFamily="34" charset="0"/>
            <a:ea typeface="+mn-ea"/>
            <a:cs typeface="Arial" panose="020B0604020202020204" pitchFamily="34" charset="0"/>
          </a:endParaRPr>
        </a:p>
        <a:p>
          <a:pPr algn="ctr"/>
          <a:r>
            <a:rPr lang="pt-BR" sz="850" b="1">
              <a:solidFill>
                <a:schemeClr val="tx1"/>
              </a:solidFill>
              <a:effectLst/>
              <a:latin typeface="Arial" panose="020B0604020202020204" pitchFamily="34" charset="0"/>
              <a:ea typeface="+mn-ea"/>
              <a:cs typeface="Arial" panose="020B0604020202020204" pitchFamily="34" charset="0"/>
            </a:rPr>
            <a:t>Relatório de Maio de 2025</a:t>
          </a:r>
        </a:p>
        <a:p>
          <a:pPr algn="ctr"/>
          <a:endParaRPr lang="pt-BR" sz="900" b="1">
            <a:solidFill>
              <a:schemeClr val="tx1"/>
            </a:solidFill>
            <a:effectLst/>
            <a:latin typeface="Arial" panose="020B0604020202020204" pitchFamily="34" charset="0"/>
            <a:ea typeface="+mn-ea"/>
            <a:cs typeface="Arial" panose="020B0604020202020204" pitchFamily="34" charset="0"/>
          </a:endParaRPr>
        </a:p>
        <a:p>
          <a:pPr algn="l"/>
          <a:r>
            <a:rPr lang="pt-BR" sz="900">
              <a:solidFill>
                <a:schemeClr val="tx1"/>
              </a:solidFill>
              <a:effectLst/>
              <a:latin typeface="Arial" panose="020B0604020202020204" pitchFamily="34" charset="0"/>
              <a:ea typeface="+mn-ea"/>
              <a:cs typeface="Arial" panose="020B0604020202020204" pitchFamily="34" charset="0"/>
            </a:rPr>
            <a:t>        A Controladoria Geral do Município de São Paulo, por meio da Ouvidoria Geral do Município, em conformidade com o Decreto58.426/2018, que institui a política de defesa do usuário dos serviços públicos, sistematiza e divulga, relatórios mensais, trimestrais e anuais. Esses relatórios consolidam dados e monitoram indicadores de satisfação, promovendo medidas para correção e prevenção de falhas na prestação dos serviços públicos.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0">
              <a:solidFill>
                <a:schemeClr val="tx1"/>
              </a:solidFill>
              <a:effectLst/>
              <a:latin typeface="Arial" panose="020B0604020202020204" pitchFamily="34" charset="0"/>
              <a:ea typeface="+mn-ea"/>
              <a:cs typeface="Arial" panose="020B0604020202020204" pitchFamily="34" charset="0"/>
            </a:rPr>
            <a:t>        No mês de maio de 2025 a Ouvidoria </a:t>
          </a:r>
          <a:r>
            <a:rPr lang="pt-BR" sz="900">
              <a:solidFill>
                <a:schemeClr val="tx1"/>
              </a:solidFill>
              <a:effectLst/>
              <a:latin typeface="Arial" panose="020B0604020202020204" pitchFamily="34" charset="0"/>
              <a:ea typeface="+mn-ea"/>
              <a:cs typeface="Arial" panose="020B0604020202020204" pitchFamily="34" charset="0"/>
            </a:rPr>
            <a:t>registrou </a:t>
          </a:r>
          <a:r>
            <a:rPr lang="pt-BR" sz="900" b="1">
              <a:solidFill>
                <a:schemeClr val="tx1"/>
              </a:solidFill>
              <a:effectLst/>
              <a:latin typeface="Arial" panose="020B0604020202020204" pitchFamily="34" charset="0"/>
              <a:ea typeface="+mn-ea"/>
              <a:cs typeface="Arial" panose="020B0604020202020204" pitchFamily="34" charset="0"/>
            </a:rPr>
            <a:t>6.308</a:t>
          </a:r>
          <a:r>
            <a:rPr lang="pt-BR" sz="900">
              <a:solidFill>
                <a:schemeClr val="tx1"/>
              </a:solidFill>
              <a:effectLst/>
              <a:latin typeface="Arial" panose="020B0604020202020204" pitchFamily="34" charset="0"/>
              <a:ea typeface="+mn-ea"/>
              <a:cs typeface="Arial" panose="020B0604020202020204" pitchFamily="34" charset="0"/>
            </a:rPr>
            <a:t> protocolos </a:t>
          </a:r>
          <a:r>
            <a:rPr lang="pt-BR" sz="900" baseline="0">
              <a:solidFill>
                <a:schemeClr val="tx1"/>
              </a:solidFill>
              <a:effectLst/>
              <a:latin typeface="Arial" panose="020B0604020202020204" pitchFamily="34" charset="0"/>
              <a:ea typeface="+mn-ea"/>
              <a:cs typeface="Arial" panose="020B0604020202020204" pitchFamily="34" charset="0"/>
            </a:rPr>
            <a:t>formalizados em </a:t>
          </a:r>
          <a:r>
            <a:rPr lang="pt-BR" sz="900">
              <a:solidFill>
                <a:schemeClr val="tx1"/>
              </a:solidFill>
              <a:effectLst/>
              <a:latin typeface="Arial" panose="020B0604020202020204" pitchFamily="34" charset="0"/>
              <a:ea typeface="+mn-ea"/>
              <a:cs typeface="Arial" panose="020B0604020202020204" pitchFamily="34" charset="0"/>
            </a:rPr>
            <a:t>atendimentos presenciais, por telefone na Central SP 156 (opção5), formulário eletrônico (Portal SP 156), e-mails e cartas.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Do total registrado constata-se em 01 de junho de 2025, que 59,6% foram finalizados com a orientação e resposta aos cidadãos (ãs), 37,1% estão em andamento (aguardando complemento de informações do cidadão ou com processo autuado), 2,3% estão no prazo de</a:t>
          </a:r>
          <a:r>
            <a:rPr lang="pt-BR" sz="900" baseline="0">
              <a:solidFill>
                <a:schemeClr val="tx1"/>
              </a:solidFill>
              <a:effectLst/>
              <a:latin typeface="Arial" panose="020B0604020202020204" pitchFamily="34" charset="0"/>
              <a:ea typeface="+mn-ea"/>
              <a:cs typeface="Arial" panose="020B0604020202020204" pitchFamily="34" charset="0"/>
            </a:rPr>
            <a:t> análise e 1,0%</a:t>
          </a:r>
          <a:r>
            <a:rPr lang="pt-BR" sz="900">
              <a:solidFill>
                <a:schemeClr val="tx1"/>
              </a:solidFill>
              <a:effectLst/>
              <a:latin typeface="Arial" panose="020B0604020202020204" pitchFamily="34" charset="0"/>
              <a:ea typeface="+mn-ea"/>
              <a:cs typeface="Arial" panose="020B0604020202020204" pitchFamily="34" charset="0"/>
            </a:rPr>
            <a:t> foi cancelado. </a:t>
          </a: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r>
            <a:rPr lang="pt-BR" sz="900" b="1">
              <a:solidFill>
                <a:schemeClr val="tx1"/>
              </a:solidFill>
              <a:effectLst/>
              <a:latin typeface="+mn-lt"/>
              <a:ea typeface="+mn-ea"/>
              <a:cs typeface="+mn-cs"/>
            </a:rPr>
            <a:t>        </a:t>
          </a:r>
        </a:p>
        <a:p>
          <a:pPr algn="l"/>
          <a:r>
            <a:rPr lang="pt-BR" sz="900" b="1">
              <a:solidFill>
                <a:schemeClr val="tx1"/>
              </a:solidFill>
              <a:effectLst/>
              <a:latin typeface="Arial" panose="020B0604020202020204" pitchFamily="34" charset="0"/>
              <a:ea typeface="+mn-ea"/>
              <a:cs typeface="Arial" panose="020B0604020202020204" pitchFamily="34" charset="0"/>
            </a:rPr>
            <a:t>        Principais Variações nos Assuntos e Subprefeituras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a:solidFill>
                <a:schemeClr val="tx1"/>
              </a:solidFill>
              <a:effectLst/>
              <a:latin typeface="Arial" panose="020B0604020202020204" pitchFamily="34" charset="0"/>
              <a:ea typeface="+mn-ea"/>
              <a:cs typeface="Arial" panose="020B0604020202020204" pitchFamily="34" charset="0"/>
            </a:rPr>
            <a:t>O presente relatório inclui a estatística das 10 maiores variações no quesito assunto e unidade.         </a:t>
          </a: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r>
            <a:rPr lang="pt-BR" sz="1000">
              <a:solidFill>
                <a:schemeClr val="tx1"/>
              </a:solidFill>
              <a:effectLst/>
              <a:latin typeface="Arial" panose="020B0604020202020204" pitchFamily="34" charset="0"/>
              <a:ea typeface="+mn-ea"/>
              <a:cs typeface="Arial" panose="020B0604020202020204" pitchFamily="34" charset="0"/>
            </a:rPr>
            <a:t>                                                       </a:t>
          </a:r>
        </a:p>
        <a:p>
          <a:pPr eaLnBrk="1" fontAlgn="auto" latinLnBrk="0" hangingPunct="1"/>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A maior variação de aumento em maio/25 entre os dez assuntos mais demandados, foi </a:t>
          </a:r>
          <a:r>
            <a:rPr lang="pt-BR" sz="900" b="1">
              <a:solidFill>
                <a:schemeClr val="tx1"/>
              </a:solidFill>
              <a:effectLst/>
              <a:latin typeface="Arial" panose="020B0604020202020204" pitchFamily="34" charset="0"/>
              <a:ea typeface="+mn-ea"/>
              <a:cs typeface="Arial" panose="020B0604020202020204" pitchFamily="34" charset="0"/>
            </a:rPr>
            <a:t>"Qualidade de Atendimento" </a:t>
          </a:r>
          <a:r>
            <a:rPr lang="pt-BR" sz="900" b="0">
              <a:solidFill>
                <a:schemeClr val="tx1"/>
              </a:solidFill>
              <a:effectLst/>
              <a:latin typeface="Arial" panose="020B0604020202020204" pitchFamily="34" charset="0"/>
              <a:ea typeface="+mn-ea"/>
              <a:cs typeface="Arial" panose="020B0604020202020204" pitchFamily="34" charset="0"/>
            </a:rPr>
            <a:t>com aumento 15,92%.</a:t>
          </a:r>
          <a:r>
            <a:rPr lang="pt-BR" sz="900" b="0" baseline="0">
              <a:solidFill>
                <a:schemeClr val="tx1"/>
              </a:solidFill>
              <a:effectLst/>
              <a:latin typeface="Arial" panose="020B0604020202020204" pitchFamily="34" charset="0"/>
              <a:ea typeface="+mn-ea"/>
              <a:cs typeface="Arial" panose="020B0604020202020204" pitchFamily="34" charset="0"/>
            </a:rPr>
            <a:t> Para efeito desse relatório entende-se como “Qualidade de atendimento”, a reclamação na qual ocorreu falta de acesso ao atendimento eletrônico, informação incompleta em tutorial, trato pessoal, demora na apreciação de processo, burocracia e procedimentos excessivos, entre outros fatores, ou seja, são situações que ferem os direitos do usuário do serviço público municipal.</a:t>
          </a:r>
          <a:endParaRPr lang="pt-BR" sz="900">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pt-BR" sz="900" b="0" baseline="0">
            <a:solidFill>
              <a:srgbClr val="FF0000"/>
            </a:solidFill>
            <a:effectLst/>
            <a:latin typeface="Arial" panose="020B0604020202020204" pitchFamily="34" charset="0"/>
            <a:ea typeface="+mn-ea"/>
            <a:cs typeface="Arial" panose="020B0604020202020204" pitchFamily="34" charset="0"/>
          </a:endParaRPr>
        </a:p>
        <a:p>
          <a:pPr eaLnBrk="1" fontAlgn="auto" latinLnBrk="0" hangingPunct="1"/>
          <a:r>
            <a:rPr lang="pt-BR" sz="900" b="0" baseline="0">
              <a:solidFill>
                <a:schemeClr val="tx1"/>
              </a:solidFill>
              <a:effectLst/>
              <a:latin typeface="Arial" panose="020B0604020202020204" pitchFamily="34" charset="0"/>
              <a:ea typeface="+mn-ea"/>
              <a:cs typeface="Arial" panose="020B0604020202020204" pitchFamily="34" charset="0"/>
            </a:rPr>
            <a:t>        A maior variação de diminuição em maio/25 entre os dez assuntos mais demandados, foi </a:t>
          </a:r>
          <a:r>
            <a:rPr lang="pt-BR" sz="900" b="1" baseline="0">
              <a:solidFill>
                <a:schemeClr val="tx1"/>
              </a:solidFill>
              <a:effectLst/>
              <a:latin typeface="Arial" panose="020B0604020202020204" pitchFamily="34" charset="0"/>
              <a:ea typeface="+mn-ea"/>
              <a:cs typeface="Arial" panose="020B0604020202020204" pitchFamily="34" charset="0"/>
            </a:rPr>
            <a:t>"</a:t>
          </a:r>
          <a:r>
            <a:rPr lang="pt-BR" sz="900" b="1">
              <a:solidFill>
                <a:schemeClr val="tx1"/>
              </a:solidFill>
              <a:effectLst/>
              <a:latin typeface="Arial" panose="020B0604020202020204" pitchFamily="34" charset="0"/>
              <a:ea typeface="+mn-ea"/>
              <a:cs typeface="Arial" panose="020B0604020202020204" pitchFamily="34" charset="0"/>
            </a:rPr>
            <a:t>Órgão externo</a:t>
          </a:r>
          <a:r>
            <a:rPr lang="pt-BR" sz="900" b="1" baseline="0">
              <a:solidFill>
                <a:schemeClr val="tx1"/>
              </a:solidFill>
              <a:effectLst/>
              <a:latin typeface="Arial" panose="020B0604020202020204" pitchFamily="34" charset="0"/>
              <a:ea typeface="+mn-ea"/>
              <a:cs typeface="Arial" panose="020B0604020202020204" pitchFamily="34" charset="0"/>
            </a:rPr>
            <a:t>" </a:t>
          </a:r>
          <a:r>
            <a:rPr lang="pt-BR" sz="900" b="0" baseline="0">
              <a:solidFill>
                <a:schemeClr val="tx1"/>
              </a:solidFill>
              <a:effectLst/>
              <a:latin typeface="Arial" panose="020B0604020202020204" pitchFamily="34" charset="0"/>
              <a:ea typeface="+mn-ea"/>
              <a:cs typeface="Arial" panose="020B0604020202020204" pitchFamily="34" charset="0"/>
            </a:rPr>
            <a:t>com diminuição de 40,68%. P</a:t>
          </a:r>
          <a:r>
            <a:rPr lang="pt-BR" sz="900">
              <a:solidFill>
                <a:schemeClr val="tx1"/>
              </a:solidFill>
              <a:effectLst/>
              <a:latin typeface="Arial" panose="020B0604020202020204" pitchFamily="34" charset="0"/>
              <a:ea typeface="+mn-ea"/>
              <a:cs typeface="Arial" panose="020B0604020202020204" pitchFamily="34" charset="0"/>
            </a:rPr>
            <a:t>ara efeito desse relatório entende-se como “Órgão Externo”, as solicitações e reclamações que são recebidas por esta ouvidoria e não estão sob a competência da Prefeitura de São Paulo. Essas demandas são respondidas com informações e orientações do procedimento que deve ser realizado pelo cidadão.</a:t>
          </a:r>
          <a:endParaRPr lang="pt-BR" sz="900">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pt-BR" sz="9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900" b="1" baseline="0">
              <a:solidFill>
                <a:schemeClr val="tx1"/>
              </a:solidFill>
              <a:effectLst/>
              <a:latin typeface="+mn-lt"/>
              <a:ea typeface="+mn-ea"/>
              <a:cs typeface="+mn-cs"/>
            </a:rPr>
            <a:t>        </a:t>
          </a:r>
          <a:r>
            <a:rPr lang="pt-BR" sz="900">
              <a:solidFill>
                <a:schemeClr val="tx1"/>
              </a:solidFill>
              <a:effectLst/>
              <a:latin typeface="Arial" panose="020B0604020202020204" pitchFamily="34" charset="0"/>
              <a:ea typeface="+mn-ea"/>
              <a:cs typeface="Arial" panose="020B0604020202020204" pitchFamily="34" charset="0"/>
            </a:rPr>
            <a:t>Os gráficos abaixo demonstram as 10 Subprefeituras mais solicitadas de abril de 2025 e os 10 assuntos mais demandados entre</a:t>
          </a:r>
          <a:r>
            <a:rPr lang="pt-BR" sz="900" baseline="0">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essas Subprefeituras. </a:t>
          </a:r>
          <a:r>
            <a:rPr lang="pt-BR" sz="1100">
              <a:solidFill>
                <a:schemeClr val="tx1"/>
              </a:solidFill>
              <a:effectLst/>
              <a:latin typeface="+mn-lt"/>
              <a:ea typeface="+mn-ea"/>
              <a:cs typeface="+mn-cs"/>
            </a:rPr>
            <a:t>	</a:t>
          </a: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rgbClr val="FF0000"/>
              </a:solidFill>
              <a:effectLst/>
              <a:latin typeface="Arial" panose="020B0604020202020204" pitchFamily="34" charset="0"/>
              <a:ea typeface="+mn-ea"/>
              <a:cs typeface="Arial" panose="020B0604020202020204" pitchFamily="34" charset="0"/>
            </a:rPr>
            <a:t>        </a:t>
          </a:r>
          <a:r>
            <a:rPr lang="pt-BR" sz="900" b="1">
              <a:solidFill>
                <a:sysClr val="windowText" lastClr="000000"/>
              </a:solidFill>
              <a:effectLst/>
              <a:latin typeface="Arial" panose="020B0604020202020204" pitchFamily="34" charset="0"/>
              <a:ea typeface="+mn-ea"/>
              <a:cs typeface="Arial" panose="020B0604020202020204" pitchFamily="34" charset="0"/>
            </a:rPr>
            <a:t>Denúncias</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A Ouvidoria Geral recebe as denúncias classificadas em seis naturezas: a) conduta inadequada de servidor público, b) desconformidade legal, c) contratação e/ou gestão de serviço público, d) assédio moral, e) assédio sexual e f) zelo com verbas, materiais e bens públicos. O (a) cidadão (ã) muitas vezes registra sua manifestação utilizando a expressão “denúncia” quando, na verdade, trata-se de um descumprimento da prestação do serviço. Assim, foram registradas, em maio/25, via canais de atendimento da Ouvidoria do Município de São Paulo </a:t>
          </a:r>
          <a:r>
            <a:rPr lang="pt-BR" sz="900" b="1">
              <a:solidFill>
                <a:sysClr val="windowText" lastClr="000000"/>
              </a:solidFill>
              <a:effectLst/>
              <a:latin typeface="Arial" panose="020B0604020202020204" pitchFamily="34" charset="0"/>
              <a:ea typeface="+mn-ea"/>
              <a:cs typeface="Arial" panose="020B0604020202020204" pitchFamily="34" charset="0"/>
            </a:rPr>
            <a:t>409 </a:t>
          </a:r>
          <a:r>
            <a:rPr lang="pt-BR" sz="900">
              <a:solidFill>
                <a:sysClr val="windowText" lastClr="000000"/>
              </a:solidFill>
              <a:effectLst/>
              <a:latin typeface="Arial" panose="020B0604020202020204" pitchFamily="34" charset="0"/>
              <a:ea typeface="+mn-ea"/>
              <a:cs typeface="Arial" panose="020B0604020202020204" pitchFamily="34" charset="0"/>
            </a:rPr>
            <a:t>manifestações, sendo encaminhadas </a:t>
          </a:r>
          <a:r>
            <a:rPr lang="pt-BR" sz="900" b="1">
              <a:solidFill>
                <a:sysClr val="windowText" lastClr="000000"/>
              </a:solidFill>
              <a:effectLst/>
              <a:latin typeface="Arial" panose="020B0604020202020204" pitchFamily="34" charset="0"/>
              <a:ea typeface="+mn-ea"/>
              <a:cs typeface="Arial" panose="020B0604020202020204" pitchFamily="34" charset="0"/>
            </a:rPr>
            <a:t>139</a:t>
          </a:r>
          <a:r>
            <a:rPr lang="pt-BR" sz="900" b="1"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como denúncia, as quais podem ser apuradas pela Corregedoria da Controladoria Geral do Município.</a:t>
          </a:r>
        </a:p>
        <a:p>
          <a:endParaRPr lang="pt-BR" sz="900" b="1">
            <a:solidFill>
              <a:sysClr val="windowText" lastClr="000000"/>
            </a:solidFill>
            <a:effectLst/>
            <a:latin typeface="Arial" panose="020B0604020202020204" pitchFamily="34" charset="0"/>
            <a:ea typeface="+mn-ea"/>
            <a:cs typeface="Arial" panose="020B0604020202020204" pitchFamily="34" charset="0"/>
          </a:endParaRPr>
        </a:p>
        <a:p>
          <a:r>
            <a:rPr lang="pt-BR" sz="900" b="1">
              <a:solidFill>
                <a:sysClr val="windowText" lastClr="000000"/>
              </a:solidFill>
              <a:effectLst/>
              <a:latin typeface="Arial" panose="020B0604020202020204" pitchFamily="34" charset="0"/>
              <a:ea typeface="+mn-ea"/>
              <a:cs typeface="Arial" panose="020B0604020202020204" pitchFamily="34" charset="0"/>
            </a:rPr>
            <a:t>        Pedidos de informação e-Sic</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No mês de maio/25 entraram </a:t>
          </a:r>
          <a:r>
            <a:rPr lang="pt-BR" sz="900" b="1">
              <a:solidFill>
                <a:sysClr val="windowText" lastClr="000000"/>
              </a:solidFill>
              <a:effectLst/>
              <a:latin typeface="Arial" panose="020B0604020202020204" pitchFamily="34" charset="0"/>
              <a:ea typeface="+mn-ea"/>
              <a:cs typeface="Arial" panose="020B0604020202020204" pitchFamily="34" charset="0"/>
            </a:rPr>
            <a:t>600 </a:t>
          </a:r>
          <a:r>
            <a:rPr lang="pt-BR" sz="900">
              <a:solidFill>
                <a:sysClr val="windowText" lastClr="000000"/>
              </a:solidFill>
              <a:effectLst/>
              <a:latin typeface="Arial" panose="020B0604020202020204" pitchFamily="34" charset="0"/>
              <a:ea typeface="+mn-ea"/>
              <a:cs typeface="Arial" panose="020B0604020202020204" pitchFamily="34" charset="0"/>
            </a:rPr>
            <a:t>pedidos de acesso à informação. Em comparação com o mês anterior houve uma</a:t>
          </a:r>
          <a:r>
            <a:rPr lang="pt-BR" sz="900" baseline="0">
              <a:solidFill>
                <a:sysClr val="windowText" lastClr="000000"/>
              </a:solidFill>
              <a:effectLst/>
              <a:latin typeface="Arial" panose="020B0604020202020204" pitchFamily="34" charset="0"/>
              <a:ea typeface="+mn-ea"/>
              <a:cs typeface="Arial" panose="020B0604020202020204" pitchFamily="34" charset="0"/>
            </a:rPr>
            <a:t> diminuição</a:t>
          </a:r>
          <a:r>
            <a:rPr lang="pt-BR" sz="900">
              <a:solidFill>
                <a:sysClr val="windowText" lastClr="000000"/>
              </a:solidFill>
              <a:effectLst/>
              <a:latin typeface="Arial" panose="020B0604020202020204" pitchFamily="34" charset="0"/>
              <a:ea typeface="+mn-ea"/>
              <a:cs typeface="Arial" panose="020B0604020202020204" pitchFamily="34" charset="0"/>
            </a:rPr>
            <a:t> de </a:t>
          </a:r>
          <a:r>
            <a:rPr lang="pt-BR" sz="900" b="1">
              <a:solidFill>
                <a:sysClr val="windowText" lastClr="000000"/>
              </a:solidFill>
              <a:effectLst/>
              <a:latin typeface="Arial" panose="020B0604020202020204" pitchFamily="34" charset="0"/>
              <a:ea typeface="+mn-ea"/>
              <a:cs typeface="Arial" panose="020B0604020202020204" pitchFamily="34" charset="0"/>
            </a:rPr>
            <a:t>22,68%</a:t>
          </a:r>
          <a:r>
            <a:rPr lang="pt-BR" sz="900"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considerando que em</a:t>
          </a:r>
          <a:r>
            <a:rPr lang="pt-BR" sz="900" baseline="0">
              <a:solidFill>
                <a:sysClr val="windowText" lastClr="000000"/>
              </a:solidFill>
              <a:effectLst/>
              <a:latin typeface="Arial" panose="020B0604020202020204" pitchFamily="34" charset="0"/>
              <a:ea typeface="+mn-ea"/>
              <a:cs typeface="Arial" panose="020B0604020202020204" pitchFamily="34" charset="0"/>
            </a:rPr>
            <a:t> abril de 2025</a:t>
          </a:r>
          <a:r>
            <a:rPr lang="pt-BR" sz="900">
              <a:solidFill>
                <a:sysClr val="windowText" lastClr="000000"/>
              </a:solidFill>
              <a:effectLst/>
              <a:latin typeface="Arial" panose="020B0604020202020204" pitchFamily="34" charset="0"/>
              <a:ea typeface="+mn-ea"/>
              <a:cs typeface="Arial" panose="020B0604020202020204" pitchFamily="34" charset="0"/>
            </a:rPr>
            <a:t> foram registrados 776</a:t>
          </a:r>
          <a:r>
            <a:rPr lang="pt-BR" sz="900" b="1">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pedidos de informação.</a:t>
          </a:r>
          <a:endParaRPr lang="pt-BR" sz="900">
            <a:solidFill>
              <a:sysClr val="windowText" lastClr="000000"/>
            </a:solidFill>
            <a:latin typeface="Arial" panose="020B0604020202020204" pitchFamily="34" charset="0"/>
            <a:cs typeface="Arial" panose="020B0604020202020204" pitchFamily="34" charset="0"/>
          </a:endParaRPr>
        </a:p>
        <a:p>
          <a:endParaRPr lang="pt-BR" sz="850">
            <a:solidFill>
              <a:sysClr val="windowText" lastClr="000000"/>
            </a:solidFill>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xdr:txBody>
    </xdr:sp>
    <xdr:clientData/>
  </xdr:oneCellAnchor>
  <xdr:twoCellAnchor>
    <xdr:from>
      <xdr:col>0</xdr:col>
      <xdr:colOff>0</xdr:colOff>
      <xdr:row>76</xdr:row>
      <xdr:rowOff>9526</xdr:rowOff>
    </xdr:from>
    <xdr:to>
      <xdr:col>16</xdr:col>
      <xdr:colOff>142875</xdr:colOff>
      <xdr:row>87</xdr:row>
      <xdr:rowOff>78798</xdr:rowOff>
    </xdr:to>
    <xdr:sp macro="" textlink="">
      <xdr:nvSpPr>
        <xdr:cNvPr id="3" name="Retângulo 2">
          <a:extLst>
            <a:ext uri="{FF2B5EF4-FFF2-40B4-BE49-F238E27FC236}">
              <a16:creationId xmlns:a16="http://schemas.microsoft.com/office/drawing/2014/main" id="{2F0B19B4-6FD8-3A13-018D-CF70B4C67E5E}"/>
            </a:ext>
          </a:extLst>
        </xdr:cNvPr>
        <xdr:cNvSpPr/>
      </xdr:nvSpPr>
      <xdr:spPr>
        <a:xfrm>
          <a:off x="0" y="14487526"/>
          <a:ext cx="9896475" cy="216477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rtl="0" fontAlgn="base"/>
          <a:r>
            <a:rPr lang="pt-BR" sz="900" b="1" i="0">
              <a:solidFill>
                <a:sysClr val="windowText" lastClr="000000"/>
              </a:solidFill>
              <a:effectLst/>
              <a:latin typeface="Arial" panose="020B0604020202020204" pitchFamily="34" charset="0"/>
              <a:ea typeface="+mn-ea"/>
              <a:cs typeface="Arial" panose="020B0604020202020204" pitchFamily="34" charset="0"/>
            </a:rPr>
            <a:t>Dados Estatísticos </a:t>
          </a:r>
          <a:br>
            <a:rPr lang="pt-BR" sz="900" b="1"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rgbClr val="FF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Este relatório foi elaborado com base nas informações extraídas do Sistema SIGRC (Sistema Integrado de Gestão de Relacionamento com o Cidadão), sob a gestão da Secretaria Municipal de Inovação e Tecnologia (SMIT). Os dados incluem manifestações categorizadas como reclamação, solicitação, elogio, sugestão e denúncias, além de pedidos de informações provenientes do e-SIC (Sistema Eletrônico do Serviço de Informações ao Cidadão), extraídos de um banco de dados disponibilizado pela empresa responsável pelo sistema, a PRODAM.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A equipe da Divisão de Relatórios e Estatística coleta, consolida e trata os dados, com foco nos serviços prestados pela Administração Municipal. A manifestação categorizada como denúncia foi incluída no total de registros (nas abas 'protocolos' e 'canais</a:t>
          </a:r>
          <a:r>
            <a:rPr lang="pt-BR" sz="900" b="0" i="0" baseline="0">
              <a:solidFill>
                <a:sysClr val="windowText" lastClr="000000"/>
              </a:solidFill>
              <a:effectLst/>
              <a:latin typeface="Arial" panose="020B0604020202020204" pitchFamily="34" charset="0"/>
              <a:ea typeface="+mn-ea"/>
              <a:cs typeface="Arial" panose="020B0604020202020204" pitchFamily="34" charset="0"/>
            </a:rPr>
            <a:t> </a:t>
          </a:r>
          <a:r>
            <a:rPr lang="pt-BR" sz="900" b="0" i="0">
              <a:solidFill>
                <a:sysClr val="windowText" lastClr="000000"/>
              </a:solidFill>
              <a:effectLst/>
              <a:latin typeface="Arial" panose="020B0604020202020204" pitchFamily="34" charset="0"/>
              <a:ea typeface="+mn-ea"/>
              <a:cs typeface="Arial" panose="020B0604020202020204" pitchFamily="34" charset="0"/>
            </a:rPr>
            <a:t>atendimento' dos arquivos nas extensões XLS e ODS); contudo, o processamento é realizado por órgãos de apuração, como as Corregedorias ou a PGM/PROCED, razão pela qual as demais estatísticas contemplam apenas os serviços oferecidos pela municipalidade.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Desde o dia 25 de outubro de 2024, foi disponibilizado no portal SP156 o formulário</a:t>
          </a:r>
          <a:r>
            <a:rPr lang="pt-BR" sz="900" b="1" i="0">
              <a:solidFill>
                <a:sysClr val="windowText" lastClr="000000"/>
              </a:solidFill>
              <a:effectLst/>
              <a:latin typeface="Arial" panose="020B0604020202020204" pitchFamily="34" charset="0"/>
              <a:ea typeface="+mn-ea"/>
              <a:cs typeface="Arial" panose="020B0604020202020204" pitchFamily="34" charset="0"/>
            </a:rPr>
            <a:t> "Informações, Reclamações, Denúncias, Elogios e Sugestões sobre a obra de implantação do BRT Aricanduva e do novo Centro de Operações da SPTrans (COP)", </a:t>
          </a:r>
          <a:r>
            <a:rPr lang="pt-BR" sz="900" b="0" i="0">
              <a:solidFill>
                <a:sysClr val="windowText" lastClr="000000"/>
              </a:solidFill>
              <a:effectLst/>
              <a:latin typeface="Arial" panose="020B0604020202020204" pitchFamily="34" charset="0"/>
              <a:ea typeface="+mn-ea"/>
              <a:cs typeface="Arial" panose="020B0604020202020204" pitchFamily="34" charset="0"/>
            </a:rPr>
            <a:t>disponível para consulta através do link: </a:t>
          </a:r>
          <a:r>
            <a:rPr lang="pt-BR" sz="900" b="0" i="0" u="sng" strike="noStrik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 xmlns:ahyp="http://schemas.microsoft.com/office/drawing/2018/hyperlinkcolor" val="tx"/>
                  </a:ext>
                </a:extLst>
              </a:hlinkClick>
            </a:rPr>
            <a:t>https://sp156.prefeitura.sp.gov.br/portal/servicos/informacao?servico=4711</a:t>
          </a:r>
          <a:r>
            <a:rPr lang="pt-BR" sz="900" b="0" i="0">
              <a:solidFill>
                <a:sysClr val="windowText" lastClr="000000"/>
              </a:solidFill>
              <a:effectLst/>
              <a:latin typeface="Arial" panose="020B0604020202020204" pitchFamily="34" charset="0"/>
              <a:ea typeface="+mn-ea"/>
              <a:cs typeface="Arial" panose="020B0604020202020204" pitchFamily="34" charset="0"/>
            </a:rPr>
            <a:t>. Esse formulário foi classificado como uma nova categoria de manifestação, chamada "manifestações sobre o BRT Aricanduva", a partir do relatório de outubro de 2024, visando organizar e acompanhar as demandas relacionadas a essa obra. </a:t>
          </a:r>
        </a:p>
        <a:p>
          <a:pPr algn="l"/>
          <a:endParaRPr lang="pt-BR" sz="1100" kern="1200">
            <a:solidFill>
              <a:sysClr val="windowText" lastClr="000000"/>
            </a:solidFill>
          </a:endParaRPr>
        </a:p>
      </xdr:txBody>
    </xdr:sp>
    <xdr:clientData/>
  </xdr:twoCellAnchor>
  <xdr:twoCellAnchor editAs="oneCell">
    <xdr:from>
      <xdr:col>4</xdr:col>
      <xdr:colOff>304800</xdr:colOff>
      <xdr:row>9</xdr:row>
      <xdr:rowOff>160074</xdr:rowOff>
    </xdr:from>
    <xdr:to>
      <xdr:col>11</xdr:col>
      <xdr:colOff>587518</xdr:colOff>
      <xdr:row>24</xdr:row>
      <xdr:rowOff>41007</xdr:rowOff>
    </xdr:to>
    <xdr:pic>
      <xdr:nvPicPr>
        <xdr:cNvPr id="10" name="Imagem 9"/>
        <xdr:cNvPicPr>
          <a:picLocks noChangeAspect="1"/>
        </xdr:cNvPicPr>
      </xdr:nvPicPr>
      <xdr:blipFill>
        <a:blip xmlns:r="http://schemas.openxmlformats.org/officeDocument/2006/relationships" r:embed="rId1"/>
        <a:stretch>
          <a:fillRect/>
        </a:stretch>
      </xdr:blipFill>
      <xdr:spPr>
        <a:xfrm>
          <a:off x="2743200" y="1874574"/>
          <a:ext cx="4549918" cy="2738433"/>
        </a:xfrm>
        <a:prstGeom prst="rect">
          <a:avLst/>
        </a:prstGeom>
      </xdr:spPr>
    </xdr:pic>
    <xdr:clientData/>
  </xdr:twoCellAnchor>
  <xdr:twoCellAnchor editAs="oneCell">
    <xdr:from>
      <xdr:col>0</xdr:col>
      <xdr:colOff>161925</xdr:colOff>
      <xdr:row>27</xdr:row>
      <xdr:rowOff>28575</xdr:rowOff>
    </xdr:from>
    <xdr:to>
      <xdr:col>7</xdr:col>
      <xdr:colOff>266700</xdr:colOff>
      <xdr:row>43</xdr:row>
      <xdr:rowOff>9525</xdr:rowOff>
    </xdr:to>
    <xdr:pic>
      <xdr:nvPicPr>
        <xdr:cNvPr id="13" name="Imagem 12"/>
        <xdr:cNvPicPr>
          <a:picLocks noChangeAspect="1"/>
        </xdr:cNvPicPr>
      </xdr:nvPicPr>
      <xdr:blipFill>
        <a:blip xmlns:r="http://schemas.openxmlformats.org/officeDocument/2006/relationships" r:embed="rId2"/>
        <a:stretch>
          <a:fillRect/>
        </a:stretch>
      </xdr:blipFill>
      <xdr:spPr>
        <a:xfrm>
          <a:off x="161925" y="5172075"/>
          <a:ext cx="4371975" cy="3028950"/>
        </a:xfrm>
        <a:prstGeom prst="rect">
          <a:avLst/>
        </a:prstGeom>
      </xdr:spPr>
    </xdr:pic>
    <xdr:clientData/>
  </xdr:twoCellAnchor>
  <xdr:twoCellAnchor editAs="oneCell">
    <xdr:from>
      <xdr:col>7</xdr:col>
      <xdr:colOff>304800</xdr:colOff>
      <xdr:row>27</xdr:row>
      <xdr:rowOff>28575</xdr:rowOff>
    </xdr:from>
    <xdr:to>
      <xdr:col>15</xdr:col>
      <xdr:colOff>438149</xdr:colOff>
      <xdr:row>43</xdr:row>
      <xdr:rowOff>9525</xdr:rowOff>
    </xdr:to>
    <xdr:pic>
      <xdr:nvPicPr>
        <xdr:cNvPr id="14" name="Imagem 13"/>
        <xdr:cNvPicPr>
          <a:picLocks noChangeAspect="1"/>
        </xdr:cNvPicPr>
      </xdr:nvPicPr>
      <xdr:blipFill>
        <a:blip xmlns:r="http://schemas.openxmlformats.org/officeDocument/2006/relationships" r:embed="rId3"/>
        <a:stretch>
          <a:fillRect/>
        </a:stretch>
      </xdr:blipFill>
      <xdr:spPr>
        <a:xfrm>
          <a:off x="4572000" y="5172075"/>
          <a:ext cx="5010149" cy="3028950"/>
        </a:xfrm>
        <a:prstGeom prst="rect">
          <a:avLst/>
        </a:prstGeom>
      </xdr:spPr>
    </xdr:pic>
    <xdr:clientData/>
  </xdr:twoCellAnchor>
  <xdr:twoCellAnchor editAs="oneCell">
    <xdr:from>
      <xdr:col>0</xdr:col>
      <xdr:colOff>161926</xdr:colOff>
      <xdr:row>50</xdr:row>
      <xdr:rowOff>171450</xdr:rowOff>
    </xdr:from>
    <xdr:to>
      <xdr:col>7</xdr:col>
      <xdr:colOff>190500</xdr:colOff>
      <xdr:row>65</xdr:row>
      <xdr:rowOff>148890</xdr:rowOff>
    </xdr:to>
    <xdr:pic>
      <xdr:nvPicPr>
        <xdr:cNvPr id="9" name="Imagem 8"/>
        <xdr:cNvPicPr>
          <a:picLocks noChangeAspect="1"/>
        </xdr:cNvPicPr>
      </xdr:nvPicPr>
      <xdr:blipFill>
        <a:blip xmlns:r="http://schemas.openxmlformats.org/officeDocument/2006/relationships" r:embed="rId4"/>
        <a:stretch>
          <a:fillRect/>
        </a:stretch>
      </xdr:blipFill>
      <xdr:spPr>
        <a:xfrm>
          <a:off x="161926" y="9696450"/>
          <a:ext cx="4295774" cy="2834940"/>
        </a:xfrm>
        <a:prstGeom prst="rect">
          <a:avLst/>
        </a:prstGeom>
      </xdr:spPr>
    </xdr:pic>
    <xdr:clientData/>
  </xdr:twoCellAnchor>
  <xdr:twoCellAnchor editAs="oneCell">
    <xdr:from>
      <xdr:col>7</xdr:col>
      <xdr:colOff>307077</xdr:colOff>
      <xdr:row>50</xdr:row>
      <xdr:rowOff>171449</xdr:rowOff>
    </xdr:from>
    <xdr:to>
      <xdr:col>15</xdr:col>
      <xdr:colOff>442532</xdr:colOff>
      <xdr:row>65</xdr:row>
      <xdr:rowOff>161925</xdr:rowOff>
    </xdr:to>
    <xdr:pic>
      <xdr:nvPicPr>
        <xdr:cNvPr id="12" name="Imagem 11"/>
        <xdr:cNvPicPr>
          <a:picLocks noChangeAspect="1"/>
        </xdr:cNvPicPr>
      </xdr:nvPicPr>
      <xdr:blipFill>
        <a:blip xmlns:r="http://schemas.openxmlformats.org/officeDocument/2006/relationships" r:embed="rId5"/>
        <a:stretch>
          <a:fillRect/>
        </a:stretch>
      </xdr:blipFill>
      <xdr:spPr>
        <a:xfrm>
          <a:off x="4574277" y="9696449"/>
          <a:ext cx="5012255" cy="28479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152403</xdr:colOff>
      <xdr:row>2</xdr:row>
      <xdr:rowOff>19046</xdr:rowOff>
    </xdr:from>
    <xdr:ext cx="5244037" cy="3499912"/>
    <xdr:grpSp>
      <xdr:nvGrpSpPr>
        <xdr:cNvPr id="2" name="Gráfico 3">
          <a:extLst>
            <a:ext uri="{FF2B5EF4-FFF2-40B4-BE49-F238E27FC236}">
              <a16:creationId xmlns:a16="http://schemas.microsoft.com/office/drawing/2014/main" id="{00000000-0008-0000-0C00-000002000000}"/>
            </a:ext>
          </a:extLst>
        </xdr:cNvPr>
        <xdr:cNvGrpSpPr/>
      </xdr:nvGrpSpPr>
      <xdr:grpSpPr>
        <a:xfrm>
          <a:off x="4576236" y="400046"/>
          <a:ext cx="5244037" cy="3499912"/>
          <a:chOff x="4543428" y="400046"/>
          <a:chExt cx="5244037" cy="3499912"/>
        </a:xfrm>
      </xdr:grpSpPr>
      <xdr:graphicFrame macro="">
        <xdr:nvGraphicFramePr>
          <xdr:cNvPr id="3" name="Gráfico 2">
            <a:extLst>
              <a:ext uri="{FF2B5EF4-FFF2-40B4-BE49-F238E27FC236}">
                <a16:creationId xmlns:a16="http://schemas.microsoft.com/office/drawing/2014/main" id="{00000000-0008-0000-0C00-000003000000}"/>
              </a:ext>
            </a:extLst>
          </xdr:cNvPr>
          <xdr:cNvGraphicFramePr/>
        </xdr:nvGraphicFramePr>
        <xdr:xfrm>
          <a:off x="4552818" y="441030"/>
          <a:ext cx="5234647" cy="34589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C00-000004000000}"/>
              </a:ext>
            </a:extLst>
          </xdr:cNvPr>
          <xdr:cNvSpPr txBox="1"/>
        </xdr:nvSpPr>
        <xdr:spPr>
          <a:xfrm>
            <a:off x="4543428" y="400046"/>
            <a:ext cx="4822216" cy="475533"/>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Calibri"/>
              </a:rPr>
              <a:t>10 unidades mais demandadas do mês de Maio em</a:t>
            </a:r>
            <a:endParaRPr lang="pt-BR" sz="1200" b="0" i="0" u="none" strike="noStrike" kern="0" cap="none" spc="0" baseline="0">
              <a:solidFill>
                <a:srgbClr val="000000"/>
              </a:solidFill>
              <a:uFillTx/>
              <a:latin typeface="Calibri"/>
            </a:endParaRPr>
          </a:p>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Calibri"/>
              </a:rPr>
              <a:t>  comparação com o total de entrada do mês de Maio/25</a:t>
            </a:r>
            <a:endParaRPr lang="pt-BR" sz="1200" b="0" i="0" u="none" strike="noStrike" kern="0" cap="none" spc="0" baseline="0">
              <a:solidFill>
                <a:srgbClr val="000000"/>
              </a:solidFill>
              <a:uFillTx/>
              <a:latin typeface="Calibri"/>
            </a:endParaRPr>
          </a:p>
          <a:p>
            <a:pPr marL="0" marR="0" lvl="0" indent="0" defTabSz="914400" rtl="0" fontAlgn="auto" hangingPunct="1">
              <a:lnSpc>
                <a:spcPts val="12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oneCellAnchor>
    <xdr:from>
      <xdr:col>11</xdr:col>
      <xdr:colOff>190496</xdr:colOff>
      <xdr:row>2</xdr:row>
      <xdr:rowOff>76196</xdr:rowOff>
    </xdr:from>
    <xdr:ext cx="4824941" cy="3433233"/>
    <xdr:graphicFrame macro="">
      <xdr:nvGraphicFramePr>
        <xdr:cNvPr id="5" name="Gráfico 1">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16</xdr:col>
      <xdr:colOff>76196</xdr:colOff>
      <xdr:row>0</xdr:row>
      <xdr:rowOff>0</xdr:rowOff>
    </xdr:from>
    <xdr:ext cx="6791321" cy="4133846"/>
    <xdr:grpSp>
      <xdr:nvGrpSpPr>
        <xdr:cNvPr id="2" name="Gráfico 7">
          <a:extLst>
            <a:ext uri="{FF2B5EF4-FFF2-40B4-BE49-F238E27FC236}">
              <a16:creationId xmlns:a16="http://schemas.microsoft.com/office/drawing/2014/main" id="{00000000-0008-0000-0D00-000002000000}"/>
            </a:ext>
          </a:extLst>
        </xdr:cNvPr>
        <xdr:cNvGrpSpPr/>
      </xdr:nvGrpSpPr>
      <xdr:grpSpPr>
        <a:xfrm>
          <a:off x="8934446" y="0"/>
          <a:ext cx="6791321" cy="4133846"/>
          <a:chOff x="8839196" y="0"/>
          <a:chExt cx="6791321" cy="4133846"/>
        </a:xfrm>
      </xdr:grpSpPr>
      <xdr:graphicFrame macro="">
        <xdr:nvGraphicFramePr>
          <xdr:cNvPr id="3" name="Gráfico 2">
            <a:extLst>
              <a:ext uri="{FF2B5EF4-FFF2-40B4-BE49-F238E27FC236}">
                <a16:creationId xmlns:a16="http://schemas.microsoft.com/office/drawing/2014/main" id="{00000000-0008-0000-0D00-000003000000}"/>
              </a:ext>
            </a:extLst>
          </xdr:cNvPr>
          <xdr:cNvGraphicFramePr/>
        </xdr:nvGraphicFramePr>
        <xdr:xfrm>
          <a:off x="8839196" y="0"/>
          <a:ext cx="6791321" cy="413384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19">
            <a:extLst>
              <a:ext uri="{FF2B5EF4-FFF2-40B4-BE49-F238E27FC236}">
                <a16:creationId xmlns:a16="http://schemas.microsoft.com/office/drawing/2014/main" id="{00000000-0008-0000-0D00-000004000000}"/>
              </a:ext>
            </a:extLst>
          </xdr:cNvPr>
          <xdr:cNvSpPr txBox="1"/>
        </xdr:nvSpPr>
        <xdr:spPr>
          <a:xfrm>
            <a:off x="15297146" y="123828"/>
            <a:ext cx="295278" cy="32385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sp macro="" textlink="">
        <xdr:nvSpPr>
          <xdr:cNvPr id="5" name="CaixaDeTexto 20">
            <a:extLst>
              <a:ext uri="{FF2B5EF4-FFF2-40B4-BE49-F238E27FC236}">
                <a16:creationId xmlns:a16="http://schemas.microsoft.com/office/drawing/2014/main" id="{00000000-0008-0000-0D00-000005000000}"/>
              </a:ext>
            </a:extLst>
          </xdr:cNvPr>
          <xdr:cNvSpPr/>
        </xdr:nvSpPr>
        <xdr:spPr>
          <a:xfrm>
            <a:off x="8839196" y="266364"/>
            <a:ext cx="914400" cy="983519"/>
          </a:xfrm>
          <a:prstGeom prst="rect">
            <a:avLst/>
          </a:prstGeom>
          <a:noFill/>
          <a:ln cap="flat">
            <a:noFill/>
            <a:prstDash val="solid"/>
          </a:ln>
        </xdr:spPr>
        <xdr:txBody>
          <a:bodyPr lIns="0" tIns="0" rIns="0" bIns="0"/>
          <a:lstStyle/>
          <a:p>
            <a:endParaRPr lang="pt-BR"/>
          </a:p>
        </xdr:txBody>
      </xdr:sp>
      <xdr:sp macro="" textlink="">
        <xdr:nvSpPr>
          <xdr:cNvPr id="6" name="CaixaDeTexto 21">
            <a:extLst>
              <a:ext uri="{FF2B5EF4-FFF2-40B4-BE49-F238E27FC236}">
                <a16:creationId xmlns:a16="http://schemas.microsoft.com/office/drawing/2014/main" id="{00000000-0008-0000-0D00-000006000000}"/>
              </a:ext>
            </a:extLst>
          </xdr:cNvPr>
          <xdr:cNvSpPr txBox="1"/>
        </xdr:nvSpPr>
        <xdr:spPr>
          <a:xfrm>
            <a:off x="8848725" y="180978"/>
            <a:ext cx="914400" cy="27622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900" b="1" i="0" u="none" strike="noStrike" kern="0" cap="none" spc="0" baseline="0">
                <a:solidFill>
                  <a:srgbClr val="000000"/>
                </a:solidFill>
                <a:uFillTx/>
                <a:latin typeface="Calibri"/>
              </a:rPr>
              <a:t>Quantidade</a:t>
            </a:r>
          </a:p>
        </xdr:txBody>
      </xdr:sp>
    </xdr:grpSp>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506939</xdr:colOff>
      <xdr:row>17</xdr:row>
      <xdr:rowOff>84668</xdr:rowOff>
    </xdr:from>
    <xdr:ext cx="5348819" cy="3153833"/>
    <xdr:grpSp>
      <xdr:nvGrpSpPr>
        <xdr:cNvPr id="2" name="Gráfico 2">
          <a:extLst>
            <a:ext uri="{FF2B5EF4-FFF2-40B4-BE49-F238E27FC236}">
              <a16:creationId xmlns:a16="http://schemas.microsoft.com/office/drawing/2014/main" id="{00000000-0008-0000-0E00-000002000000}"/>
            </a:ext>
          </a:extLst>
        </xdr:cNvPr>
        <xdr:cNvGrpSpPr/>
      </xdr:nvGrpSpPr>
      <xdr:grpSpPr>
        <a:xfrm>
          <a:off x="6497106" y="3841751"/>
          <a:ext cx="5348819" cy="3153833"/>
          <a:chOff x="9363071" y="0"/>
          <a:chExt cx="5348819" cy="3679829"/>
        </a:xfrm>
      </xdr:grpSpPr>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9363071" y="0"/>
          <a:ext cx="5348819" cy="36798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E00-000004000000}"/>
              </a:ext>
            </a:extLst>
          </xdr:cNvPr>
          <xdr:cNvSpPr txBox="1"/>
        </xdr:nvSpPr>
        <xdr:spPr>
          <a:xfrm>
            <a:off x="9784848" y="86017"/>
            <a:ext cx="4574617" cy="259737"/>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Média das 10 subprefeituras mais demandadas em 2025</a:t>
            </a:r>
            <a:endParaRPr lang="pt-BR" sz="1100" b="0" i="0" u="none" strike="noStrike" kern="0" cap="none" spc="0" baseline="0">
              <a:solidFill>
                <a:srgbClr val="000000"/>
              </a:solidFill>
              <a:uFillTx/>
              <a:latin typeface="Calibri"/>
            </a:endParaRPr>
          </a:p>
        </xdr:txBody>
      </xdr:sp>
    </xdr:grpSp>
    <xdr:clientData/>
  </xdr:oneCellAnchor>
  <xdr:twoCellAnchor editAs="oneCell">
    <xdr:from>
      <xdr:col>0</xdr:col>
      <xdr:colOff>84666</xdr:colOff>
      <xdr:row>17</xdr:row>
      <xdr:rowOff>74085</xdr:rowOff>
    </xdr:from>
    <xdr:to>
      <xdr:col>10</xdr:col>
      <xdr:colOff>381000</xdr:colOff>
      <xdr:row>33</xdr:row>
      <xdr:rowOff>179917</xdr:rowOff>
    </xdr:to>
    <xdr:graphicFrame macro="">
      <xdr:nvGraphicFramePr>
        <xdr:cNvPr id="7"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2</xdr:col>
      <xdr:colOff>476246</xdr:colOff>
      <xdr:row>2</xdr:row>
      <xdr:rowOff>95246</xdr:rowOff>
    </xdr:from>
    <xdr:ext cx="5105404" cy="3433233"/>
    <xdr:graphicFrame macro="">
      <xdr:nvGraphicFramePr>
        <xdr:cNvPr id="5" name="Gráfico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17</xdr:col>
      <xdr:colOff>9528</xdr:colOff>
      <xdr:row>0</xdr:row>
      <xdr:rowOff>0</xdr:rowOff>
    </xdr:from>
    <xdr:ext cx="4563532" cy="2235195"/>
    <xdr:graphicFrame macro="">
      <xdr:nvGraphicFramePr>
        <xdr:cNvPr id="2" name="Gráfico 2">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17</xdr:col>
      <xdr:colOff>28575</xdr:colOff>
      <xdr:row>8</xdr:row>
      <xdr:rowOff>285750</xdr:rowOff>
    </xdr:from>
    <xdr:ext cx="4582579" cy="2022479"/>
    <xdr:graphicFrame macro="">
      <xdr:nvGraphicFramePr>
        <xdr:cNvPr id="3" name="Gráfico 3">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17</xdr:col>
      <xdr:colOff>28571</xdr:colOff>
      <xdr:row>19</xdr:row>
      <xdr:rowOff>9521</xdr:rowOff>
    </xdr:from>
    <xdr:ext cx="4591054" cy="2106082"/>
    <xdr:graphicFrame macro="">
      <xdr:nvGraphicFramePr>
        <xdr:cNvPr id="7" name="Gráfico 7">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9</xdr:col>
      <xdr:colOff>4236</xdr:colOff>
      <xdr:row>33</xdr:row>
      <xdr:rowOff>85725</xdr:rowOff>
    </xdr:from>
    <xdr:ext cx="6801910" cy="6120344"/>
    <xdr:graphicFrame macro="">
      <xdr:nvGraphicFramePr>
        <xdr:cNvPr id="8" name="Gráfico 2">
          <a:extLst>
            <a:ext uri="{FF2B5EF4-FFF2-40B4-BE49-F238E27FC236}">
              <a16:creationId xmlns:a16="http://schemas.microsoft.com/office/drawing/2014/main" id="{00000000-0008-0000-1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7</xdr:col>
      <xdr:colOff>114300</xdr:colOff>
      <xdr:row>15</xdr:row>
      <xdr:rowOff>85725</xdr:rowOff>
    </xdr:from>
    <xdr:to>
      <xdr:col>16</xdr:col>
      <xdr:colOff>533400</xdr:colOff>
      <xdr:row>29</xdr:row>
      <xdr:rowOff>133350</xdr:rowOff>
    </xdr:to>
    <xdr:graphicFrame macro="">
      <xdr:nvGraphicFramePr>
        <xdr:cNvPr id="10" name="Gráfico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0.14271</cdr:x>
      <cdr:y>0</cdr:y>
    </cdr:from>
    <cdr:to>
      <cdr:x>0.87812</cdr:x>
      <cdr:y>0.20833</cdr:y>
    </cdr:to>
    <cdr:sp macro="" textlink="">
      <cdr:nvSpPr>
        <cdr:cNvPr id="2" name="CaixaDeTexto 1"/>
        <cdr:cNvSpPr txBox="1"/>
      </cdr:nvSpPr>
      <cdr:spPr>
        <a:xfrm xmlns:a="http://schemas.openxmlformats.org/drawingml/2006/main">
          <a:off x="652462" y="0"/>
          <a:ext cx="3362325" cy="571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rtl="0">
            <a:lnSpc>
              <a:spcPts val="1300"/>
            </a:lnSpc>
          </a:pPr>
          <a:r>
            <a:rPr lang="en-US" sz="1200" b="1" i="0" baseline="0">
              <a:effectLst/>
              <a:latin typeface="+mn-lt"/>
              <a:ea typeface="+mn-ea"/>
              <a:cs typeface="+mn-cs"/>
            </a:rPr>
            <a:t>Protocolos inicialmente registrados como denúncias</a:t>
          </a:r>
          <a:endParaRPr lang="pt-BR" sz="1200">
            <a:effectLst/>
          </a:endParaRPr>
        </a:p>
        <a:p xmlns:a="http://schemas.openxmlformats.org/drawingml/2006/main">
          <a:pPr algn="ctr" rtl="0">
            <a:lnSpc>
              <a:spcPts val="1300"/>
            </a:lnSpc>
          </a:pPr>
          <a:r>
            <a:rPr lang="en-US" sz="1200" b="1" i="0" baseline="0">
              <a:effectLst/>
              <a:latin typeface="+mn-lt"/>
              <a:ea typeface="+mn-ea"/>
              <a:cs typeface="+mn-cs"/>
            </a:rPr>
            <a:t>% deferidas, indeferidas, canceladas e reclassificadas - </a:t>
          </a:r>
          <a:r>
            <a:rPr lang="pt-BR" sz="1200" b="1" i="0" baseline="0">
              <a:effectLst/>
              <a:latin typeface="+mn-lt"/>
              <a:ea typeface="+mn-ea"/>
              <a:cs typeface="+mn-cs"/>
            </a:rPr>
            <a:t>2025</a:t>
          </a:r>
          <a:endParaRPr lang="pt-BR" sz="1200">
            <a:effectLst/>
          </a:endParaRPr>
        </a:p>
        <a:p xmlns:a="http://schemas.openxmlformats.org/drawingml/2006/main">
          <a:pPr>
            <a:lnSpc>
              <a:spcPts val="1200"/>
            </a:lnSpc>
          </a:pPr>
          <a:endParaRPr lang="pt-BR" sz="1100"/>
        </a:p>
      </cdr:txBody>
    </cdr:sp>
  </cdr:relSizeAnchor>
</c:userShapes>
</file>

<file path=xl/drawings/drawing16.xml><?xml version="1.0" encoding="utf-8"?>
<xdr:wsDr xmlns:xdr="http://schemas.openxmlformats.org/drawingml/2006/spreadsheetDrawing" xmlns:a="http://schemas.openxmlformats.org/drawingml/2006/main">
  <xdr:twoCellAnchor>
    <xdr:from>
      <xdr:col>4</xdr:col>
      <xdr:colOff>276681</xdr:colOff>
      <xdr:row>2</xdr:row>
      <xdr:rowOff>26306</xdr:rowOff>
    </xdr:from>
    <xdr:to>
      <xdr:col>10</xdr:col>
      <xdr:colOff>538239</xdr:colOff>
      <xdr:row>60</xdr:row>
      <xdr:rowOff>159656</xdr:rowOff>
    </xdr:to>
    <xdr:graphicFrame macro="">
      <xdr:nvGraphicFramePr>
        <xdr:cNvPr id="2" name="Gráfico 1">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276675</xdr:colOff>
      <xdr:row>61</xdr:row>
      <xdr:rowOff>75290</xdr:rowOff>
    </xdr:from>
    <xdr:to>
      <xdr:col>5</xdr:col>
      <xdr:colOff>3462259</xdr:colOff>
      <xdr:row>76</xdr:row>
      <xdr:rowOff>28723</xdr:rowOff>
    </xdr:to>
    <xdr:graphicFrame macro="">
      <xdr:nvGraphicFramePr>
        <xdr:cNvPr id="3" name="Gráfico 2">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3645203</xdr:colOff>
      <xdr:row>61</xdr:row>
      <xdr:rowOff>88900</xdr:rowOff>
    </xdr:from>
    <xdr:to>
      <xdr:col>10</xdr:col>
      <xdr:colOff>607787</xdr:colOff>
      <xdr:row>76</xdr:row>
      <xdr:rowOff>42333</xdr:rowOff>
    </xdr:to>
    <xdr:graphicFrame macro="">
      <xdr:nvGraphicFramePr>
        <xdr:cNvPr id="4" name="Gráfico 3">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3</xdr:col>
      <xdr:colOff>123821</xdr:colOff>
      <xdr:row>2</xdr:row>
      <xdr:rowOff>123828</xdr:rowOff>
    </xdr:from>
    <xdr:ext cx="4457700" cy="2981328"/>
    <xdr:grpSp>
      <xdr:nvGrpSpPr>
        <xdr:cNvPr id="4" name="Gráfico 1">
          <a:extLst>
            <a:ext uri="{FF2B5EF4-FFF2-40B4-BE49-F238E27FC236}">
              <a16:creationId xmlns:a16="http://schemas.microsoft.com/office/drawing/2014/main" id="{00000000-0008-0000-1200-000004000000}"/>
            </a:ext>
          </a:extLst>
        </xdr:cNvPr>
        <xdr:cNvGrpSpPr/>
      </xdr:nvGrpSpPr>
      <xdr:grpSpPr>
        <a:xfrm>
          <a:off x="2969415" y="504828"/>
          <a:ext cx="4457700" cy="2981328"/>
          <a:chOff x="2895596" y="504828"/>
          <a:chExt cx="4457700" cy="2981328"/>
        </a:xfrm>
      </xdr:grpSpPr>
      <xdr:graphicFrame macro="">
        <xdr:nvGraphicFramePr>
          <xdr:cNvPr id="5" name="Gráfico 4">
            <a:extLst>
              <a:ext uri="{FF2B5EF4-FFF2-40B4-BE49-F238E27FC236}">
                <a16:creationId xmlns:a16="http://schemas.microsoft.com/office/drawing/2014/main" id="{00000000-0008-0000-1200-000005000000}"/>
              </a:ext>
            </a:extLst>
          </xdr:cNvPr>
          <xdr:cNvGraphicFramePr/>
        </xdr:nvGraphicFramePr>
        <xdr:xfrm>
          <a:off x="2895596" y="504828"/>
          <a:ext cx="4457700" cy="29813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CaixaDeTexto 2">
            <a:extLst>
              <a:ext uri="{FF2B5EF4-FFF2-40B4-BE49-F238E27FC236}">
                <a16:creationId xmlns:a16="http://schemas.microsoft.com/office/drawing/2014/main" id="{00000000-0008-0000-1200-000006000000}"/>
              </a:ext>
            </a:extLst>
          </xdr:cNvPr>
          <xdr:cNvSpPr txBox="1"/>
        </xdr:nvSpPr>
        <xdr:spPr>
          <a:xfrm>
            <a:off x="5814303" y="759973"/>
            <a:ext cx="580351" cy="22243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000" b="1" i="0" u="none" strike="noStrike" kern="0" cap="none" spc="0" baseline="0">
                <a:solidFill>
                  <a:srgbClr val="000000"/>
                </a:solidFill>
                <a:uFillTx/>
                <a:latin typeface="Calibri"/>
              </a:rPr>
              <a:t>Variação</a:t>
            </a:r>
          </a:p>
        </xdr:txBody>
      </xdr:sp>
    </xdr:grpSp>
    <xdr:clientData/>
  </xdr:oneCellAnchor>
  <xdr:oneCellAnchor>
    <xdr:from>
      <xdr:col>18</xdr:col>
      <xdr:colOff>466728</xdr:colOff>
      <xdr:row>0</xdr:row>
      <xdr:rowOff>57146</xdr:rowOff>
    </xdr:from>
    <xdr:ext cx="5448296" cy="3629025"/>
    <xdr:graphicFrame macro="">
      <xdr:nvGraphicFramePr>
        <xdr:cNvPr id="3" name="Gráfico 8">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10</xdr:col>
      <xdr:colOff>104775</xdr:colOff>
      <xdr:row>0</xdr:row>
      <xdr:rowOff>57153</xdr:rowOff>
    </xdr:from>
    <xdr:ext cx="4829175" cy="3686175"/>
    <xdr:graphicFrame macro="">
      <xdr:nvGraphicFramePr>
        <xdr:cNvPr id="2" name="Gráfico 7">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8.xml><?xml version="1.0" encoding="utf-8"?>
<xdr:wsDr xmlns:xdr="http://schemas.openxmlformats.org/drawingml/2006/spreadsheetDrawing" xmlns:a="http://schemas.openxmlformats.org/drawingml/2006/main">
  <xdr:twoCellAnchor>
    <xdr:from>
      <xdr:col>0</xdr:col>
      <xdr:colOff>118533</xdr:colOff>
      <xdr:row>27</xdr:row>
      <xdr:rowOff>137582</xdr:rowOff>
    </xdr:from>
    <xdr:to>
      <xdr:col>6</xdr:col>
      <xdr:colOff>528108</xdr:colOff>
      <xdr:row>39</xdr:row>
      <xdr:rowOff>147107</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388408</xdr:colOff>
      <xdr:row>27</xdr:row>
      <xdr:rowOff>158749</xdr:rowOff>
    </xdr:from>
    <xdr:to>
      <xdr:col>15</xdr:col>
      <xdr:colOff>298450</xdr:colOff>
      <xdr:row>39</xdr:row>
      <xdr:rowOff>168275</xdr:rowOff>
    </xdr:to>
    <xdr:graphicFrame macro="">
      <xdr:nvGraphicFramePr>
        <xdr:cNvPr id="3" name="Gráfico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66675</xdr:rowOff>
    </xdr:from>
    <xdr:ext cx="9610725" cy="2409826"/>
    <xdr:sp macro="" textlink="">
      <xdr:nvSpPr>
        <xdr:cNvPr id="5" name="CaixaDeTexto 3">
          <a:extLst>
            <a:ext uri="{FF2B5EF4-FFF2-40B4-BE49-F238E27FC236}">
              <a16:creationId xmlns:a16="http://schemas.microsoft.com/office/drawing/2014/main" id="{00000000-0008-0000-1800-000004000000}"/>
            </a:ext>
          </a:extLst>
        </xdr:cNvPr>
        <xdr:cNvSpPr txBox="1"/>
      </xdr:nvSpPr>
      <xdr:spPr>
        <a:xfrm>
          <a:off x="0" y="66675"/>
          <a:ext cx="9610725" cy="2409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Ouvidoria Geral do Município</a:t>
          </a:r>
        </a:p>
        <a:p>
          <a:pPr algn="ctr" rtl="0" fontAlgn="base"/>
          <a:endParaRPr lang="pt-BR" sz="1200">
            <a:effectLst/>
            <a:latin typeface="Times New Roman" panose="02020603050405020304" pitchFamily="18" charset="0"/>
            <a:cs typeface="Times New Roman" panose="02020603050405020304" pitchFamily="18" charset="0"/>
          </a:endParaRPr>
        </a:p>
        <a:p>
          <a:pPr marL="0" marR="0" lvl="0" indent="0" algn="ctr" defTabSz="914400" rtl="0" eaLnBrk="1" fontAlgn="base" latinLnBrk="0" hangingPunct="1">
            <a:lnSpc>
              <a:spcPct val="100000"/>
            </a:lnSpc>
            <a:spcBef>
              <a:spcPts val="0"/>
            </a:spcBef>
            <a:spcAft>
              <a:spcPts val="0"/>
            </a:spcAft>
            <a:buClrTx/>
            <a:buSzTx/>
            <a:buFontTx/>
            <a:buNone/>
            <a:tabLst/>
            <a:defRPr/>
          </a:pPr>
          <a:r>
            <a:rPr lang="pt-BR" sz="1100" b="1">
              <a:solidFill>
                <a:schemeClr val="tx1"/>
              </a:solidFill>
              <a:effectLst/>
              <a:latin typeface="Times New Roman" panose="02020603050405020304" pitchFamily="18" charset="0"/>
              <a:ea typeface="+mn-ea"/>
              <a:cs typeface="Times New Roman" panose="02020603050405020304" pitchFamily="18" charset="0"/>
            </a:rPr>
            <a:t>Solicitar que o acesso ao processo seja público </a:t>
          </a:r>
          <a:r>
            <a:rPr lang="pt-BR" sz="1200" b="1" i="0" baseline="0">
              <a:solidFill>
                <a:schemeClr val="tx1"/>
              </a:solidFill>
              <a:effectLst/>
              <a:latin typeface="Times New Roman" panose="02020603050405020304" pitchFamily="18" charset="0"/>
              <a:ea typeface="+mn-ea"/>
              <a:cs typeface="Times New Roman" panose="02020603050405020304" pitchFamily="18" charset="0"/>
            </a:rPr>
            <a:t> Maio </a:t>
          </a:r>
          <a:r>
            <a:rPr lang="pt-BR" sz="1200" b="1" i="0">
              <a:solidFill>
                <a:schemeClr val="tx1"/>
              </a:solidFill>
              <a:effectLst/>
              <a:latin typeface="Times New Roman" panose="02020603050405020304" pitchFamily="18" charset="0"/>
              <a:ea typeface="+mn-ea"/>
              <a:cs typeface="Times New Roman" panose="02020603050405020304" pitchFamily="18" charset="0"/>
            </a:rPr>
            <a:t>de 2025</a:t>
          </a:r>
          <a:endParaRPr lang="pt-BR" sz="1200">
            <a:effectLst/>
            <a:latin typeface="Times New Roman" panose="02020603050405020304" pitchFamily="18" charset="0"/>
            <a:cs typeface="Times New Roman" panose="02020603050405020304" pitchFamily="18" charset="0"/>
          </a:endParaRPr>
        </a:p>
        <a:p>
          <a:pPr algn="ctr"/>
          <a:endParaRPr lang="pt-BR" sz="1100" b="1">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É a solicitação para tornar públicos os encaminhamentos de um processo registrado na Ouvidoria Geral do Município (OGM). </a:t>
          </a:r>
        </a:p>
        <a:p>
          <a:r>
            <a:rPr lang="pt-BR" sz="1200">
              <a:solidFill>
                <a:schemeClr val="tx1"/>
              </a:solidFill>
              <a:effectLst/>
              <a:latin typeface="Times New Roman" panose="02020603050405020304" pitchFamily="18" charset="0"/>
              <a:ea typeface="+mn-ea"/>
              <a:cs typeface="Times New Roman" panose="02020603050405020304" pitchFamily="18" charset="0"/>
            </a:rPr>
            <a:t> </a:t>
          </a:r>
        </a:p>
        <a:p>
          <a:r>
            <a:rPr lang="pt-BR" sz="1200">
              <a:solidFill>
                <a:schemeClr val="tx1"/>
              </a:solidFill>
              <a:effectLst/>
              <a:latin typeface="Times New Roman" panose="02020603050405020304" pitchFamily="18" charset="0"/>
              <a:ea typeface="+mn-ea"/>
              <a:cs typeface="Times New Roman" panose="02020603050405020304" pitchFamily="18" charset="0"/>
            </a:rPr>
            <a:t>As manifestações registradas pelo atendimento da Ouvidoria Geral do Município (OGM) são encaminhadas aos órgãos de forma restrita.  A (o) cidadã (o) pode solicitar que o processo conste no sistema em caráter público, desde que não seja uma denúncia, não tenha sido registrado de maneira anônima, e não tenha uma restrição legal como sigilo fiscal, sigilo bancário entre outros. A Ouvidoria Geral do Município (OGM) irá analisar de acordo com o fundamento da autodeterminação informativa, previsto no Art. 2º, inciso II da lei de Proteção de Dados Pessoais, garantindo ao cidadão o direito de controlar, proteger seus dados pessoais e também preservar documentos com informações pessoais e/ou sensíveis de terceiros.  </a:t>
          </a:r>
        </a:p>
        <a:p>
          <a:endParaRPr lang="pt-BR" sz="1200">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Para mais informações:</a:t>
          </a:r>
          <a:r>
            <a:rPr lang="pt-BR" sz="1200" u="sng">
              <a:solidFill>
                <a:schemeClr val="tx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 https://sp156.prefeitura.sp.gov.br/portal/servicos/informacao?servico=4063</a:t>
          </a:r>
          <a:endParaRPr lang="pt-BR" sz="1200">
            <a:solidFill>
              <a:schemeClr val="tx1"/>
            </a:solidFill>
            <a:effectLst/>
            <a:latin typeface="Times New Roman" panose="02020603050405020304" pitchFamily="18" charset="0"/>
            <a:ea typeface="+mn-ea"/>
            <a:cs typeface="Times New Roman" panose="02020603050405020304" pitchFamily="18" charset="0"/>
          </a:endParaRPr>
        </a:p>
        <a:p>
          <a:pPr algn="ctr"/>
          <a:endParaRPr lang="pt-BR" sz="1100" b="1">
            <a:solidFill>
              <a:schemeClr val="tx1"/>
            </a:solidFill>
            <a:effectLst/>
            <a:latin typeface="+mn-lt"/>
            <a:ea typeface="+mn-ea"/>
            <a:cs typeface="+mn-cs"/>
          </a:endParaRPr>
        </a:p>
        <a:p>
          <a:endParaRPr lang="pt-BR" sz="1100"/>
        </a:p>
      </xdr:txBody>
    </xdr:sp>
    <xdr:clientData/>
  </xdr:oneCellAnchor>
  <xdr:twoCellAnchor>
    <xdr:from>
      <xdr:col>3</xdr:col>
      <xdr:colOff>296333</xdr:colOff>
      <xdr:row>13</xdr:row>
      <xdr:rowOff>57151</xdr:rowOff>
    </xdr:from>
    <xdr:to>
      <xdr:col>15</xdr:col>
      <xdr:colOff>254000</xdr:colOff>
      <xdr:row>26</xdr:row>
      <xdr:rowOff>186267</xdr:rowOff>
    </xdr:to>
    <mc:AlternateContent xmlns:mc="http://schemas.openxmlformats.org/markup-compatibility/2006">
      <mc:Choice xmlns:cx1="http://schemas.microsoft.com/office/drawing/2015/9/8/chartex" Requires="cx1">
        <xdr:graphicFrame macro="">
          <xdr:nvGraphicFramePr>
            <xdr:cNvPr id="6" name="Gráfico 5"/>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6</xdr:col>
      <xdr:colOff>236991</xdr:colOff>
      <xdr:row>2</xdr:row>
      <xdr:rowOff>10584</xdr:rowOff>
    </xdr:from>
    <xdr:ext cx="3149675" cy="2822574"/>
    <xdr:grpSp>
      <xdr:nvGrpSpPr>
        <xdr:cNvPr id="2" name="Gráfico 1">
          <a:extLst>
            <a:ext uri="{FF2B5EF4-FFF2-40B4-BE49-F238E27FC236}">
              <a16:creationId xmlns:a16="http://schemas.microsoft.com/office/drawing/2014/main" id="{00000000-0008-0000-0100-000002000000}"/>
            </a:ext>
          </a:extLst>
        </xdr:cNvPr>
        <xdr:cNvGrpSpPr/>
      </xdr:nvGrpSpPr>
      <xdr:grpSpPr>
        <a:xfrm>
          <a:off x="6618741" y="391584"/>
          <a:ext cx="3149675" cy="2822574"/>
          <a:chOff x="7178335" y="76196"/>
          <a:chExt cx="3670639" cy="3095628"/>
        </a:xfrm>
      </xdr:grpSpPr>
      <xdr:grpSp>
        <xdr:nvGrpSpPr>
          <xdr:cNvPr id="3" name="Gráfico 3">
            <a:extLst>
              <a:ext uri="{FF2B5EF4-FFF2-40B4-BE49-F238E27FC236}">
                <a16:creationId xmlns:a16="http://schemas.microsoft.com/office/drawing/2014/main" id="{00000000-0008-0000-0100-000003000000}"/>
              </a:ext>
            </a:extLst>
          </xdr:cNvPr>
          <xdr:cNvGrpSpPr/>
        </xdr:nvGrpSpPr>
        <xdr:grpSpPr>
          <a:xfrm>
            <a:off x="7178335" y="76196"/>
            <a:ext cx="3670639" cy="3095628"/>
            <a:chOff x="7178335" y="76196"/>
            <a:chExt cx="3670639" cy="3095628"/>
          </a:xfrm>
        </xdr:grpSpPr>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7178335" y="76196"/>
            <a:ext cx="3670639" cy="30956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aixaDeTexto 4">
              <a:extLst>
                <a:ext uri="{FF2B5EF4-FFF2-40B4-BE49-F238E27FC236}">
                  <a16:creationId xmlns:a16="http://schemas.microsoft.com/office/drawing/2014/main" id="{00000000-0008-0000-0100-000005000000}"/>
                </a:ext>
              </a:extLst>
            </xdr:cNvPr>
            <xdr:cNvSpPr txBox="1"/>
          </xdr:nvSpPr>
          <xdr:spPr>
            <a:xfrm>
              <a:off x="7264517" y="355793"/>
              <a:ext cx="689603" cy="95865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8662626" y="1144682"/>
              <a:ext cx="685086" cy="958656"/>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7415384" y="255931"/>
              <a:ext cx="208309" cy="289599"/>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grpSp>
      <xdr:sp macro="" textlink="">
        <xdr:nvSpPr>
          <xdr:cNvPr id="8" name="CaixaDeTexto 19">
            <a:extLst>
              <a:ext uri="{FF2B5EF4-FFF2-40B4-BE49-F238E27FC236}">
                <a16:creationId xmlns:a16="http://schemas.microsoft.com/office/drawing/2014/main" id="{00000000-0008-0000-0100-000008000000}"/>
              </a:ext>
            </a:extLst>
          </xdr:cNvPr>
          <xdr:cNvSpPr txBox="1"/>
        </xdr:nvSpPr>
        <xdr:spPr>
          <a:xfrm>
            <a:off x="7258050" y="2924171"/>
            <a:ext cx="981078" cy="209553"/>
          </a:xfrm>
          <a:prstGeom prst="rect">
            <a:avLst/>
          </a:prstGeom>
          <a:solidFill>
            <a:sysClr val="window" lastClr="FFFFFF"/>
          </a:solid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800" b="1" i="0" u="none" strike="noStrike" kern="0" cap="none" spc="0" baseline="0">
                <a:solidFill>
                  <a:srgbClr val="000000"/>
                </a:solidFill>
                <a:uFillTx/>
                <a:latin typeface="Calibri"/>
              </a:rPr>
              <a:t>*Escala Logaritimica</a:t>
            </a:r>
          </a:p>
        </xdr:txBody>
      </xdr:sp>
    </xdr:grpSp>
    <xdr:clientData/>
  </xdr:oneCellAnchor>
  <xdr:oneCellAnchor>
    <xdr:from>
      <xdr:col>12</xdr:col>
      <xdr:colOff>412750</xdr:colOff>
      <xdr:row>2</xdr:row>
      <xdr:rowOff>31750</xdr:rowOff>
    </xdr:from>
    <xdr:ext cx="3481917" cy="2804583"/>
    <xdr:graphicFrame macro="">
      <xdr:nvGraphicFramePr>
        <xdr:cNvPr id="9" name="Gráfico 2">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3</xdr:col>
      <xdr:colOff>76197</xdr:colOff>
      <xdr:row>2</xdr:row>
      <xdr:rowOff>38103</xdr:rowOff>
    </xdr:from>
    <xdr:ext cx="4072470" cy="2752728"/>
    <xdr:graphicFrame macro="">
      <xdr:nvGraphicFramePr>
        <xdr:cNvPr id="10" name="Gráfico 7">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0</xdr:col>
      <xdr:colOff>152401</xdr:colOff>
      <xdr:row>42</xdr:row>
      <xdr:rowOff>10583</xdr:rowOff>
    </xdr:from>
    <xdr:to>
      <xdr:col>9</xdr:col>
      <xdr:colOff>95250</xdr:colOff>
      <xdr:row>62</xdr:row>
      <xdr:rowOff>63500</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152401" y="8202083"/>
          <a:ext cx="5985932" cy="38629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Casa Civil da Prefeitura de São Paulo</a:t>
          </a:r>
        </a:p>
        <a:p>
          <a:pPr algn="ctr"/>
          <a:endParaRPr lang="pt-BR" sz="1100" b="1" i="0">
            <a:solidFill>
              <a:schemeClr val="dk1"/>
            </a:solidFill>
            <a:effectLst/>
            <a:latin typeface="+mn-lt"/>
            <a:ea typeface="+mn-ea"/>
            <a:cs typeface="+mn-cs"/>
          </a:endParaRPr>
        </a:p>
        <a:p>
          <a:pPr algn="ctr"/>
          <a:r>
            <a:rPr lang="pt-BR" sz="1100" b="1">
              <a:solidFill>
                <a:schemeClr val="dk1"/>
              </a:solidFill>
              <a:effectLst/>
              <a:latin typeface="+mn-lt"/>
              <a:ea typeface="+mn-ea"/>
              <a:cs typeface="+mn-cs"/>
            </a:rPr>
            <a:t>Elogio</a:t>
          </a:r>
          <a:r>
            <a:rPr lang="pt-BR" sz="1100" b="1">
              <a:solidFill>
                <a:sysClr val="windowText" lastClr="000000"/>
              </a:solidFill>
            </a:rPr>
            <a:t> da munícipe:</a:t>
          </a:r>
        </a:p>
        <a:p>
          <a:pPr algn="ctr"/>
          <a:endParaRPr lang="pt-BR" sz="1100" b="1">
            <a:solidFill>
              <a:sysClr val="windowText" lastClr="000000"/>
            </a:solidFill>
          </a:endParaRPr>
        </a:p>
        <a:p>
          <a:r>
            <a:rPr lang="pt-BR" sz="1100" b="0" i="0">
              <a:solidFill>
                <a:schemeClr val="dk1"/>
              </a:solidFill>
              <a:effectLst/>
              <a:latin typeface="+mn-lt"/>
              <a:ea typeface="+mn-ea"/>
              <a:cs typeface="+mn-cs"/>
            </a:rPr>
            <a:t>              Munícipe apresenta elogio acerca da construção de estacionamento sob Elevado João Goulart (Minhocão). Afirma que mora na região há 30 anos e que o local apresenta dificuldades para embarque e desembarque e descarga de compras diversas, especialmente pelo fato dos prédios da região serem desprovidos de garagem. Argumenta que o futuro estacionamento pode contribuir para acessibilidade e comodidade dos moradores da região.</a:t>
          </a:r>
        </a:p>
        <a:p>
          <a:pPr rtl="0" fontAlgn="base"/>
          <a:r>
            <a:rPr lang="pt-BR" sz="1100" b="0" i="0">
              <a:solidFill>
                <a:schemeClr val="dk1"/>
              </a:solidFill>
              <a:effectLst/>
              <a:latin typeface="+mn-lt"/>
              <a:ea typeface="+mn-ea"/>
              <a:cs typeface="+mn-cs"/>
            </a:rPr>
            <a:t> </a:t>
          </a:r>
        </a:p>
        <a:p>
          <a:pPr algn="ctr"/>
          <a:r>
            <a:rPr lang="pt-BR" sz="1100" b="1" i="0">
              <a:solidFill>
                <a:sysClr val="windowText" lastClr="000000"/>
              </a:solidFill>
              <a:effectLst/>
              <a:latin typeface="+mn-lt"/>
              <a:ea typeface="+mn-ea"/>
              <a:cs typeface="+mn-cs"/>
            </a:rPr>
            <a:t>Resposta do Órgão:</a:t>
          </a:r>
        </a:p>
        <a:p>
          <a:pPr algn="ctr"/>
          <a:endParaRPr lang="pt-BR" sz="1100" b="1" i="0">
            <a:solidFill>
              <a:sysClr val="windowText" lastClr="000000"/>
            </a:solidFill>
            <a:effectLst/>
            <a:latin typeface="+mn-lt"/>
            <a:ea typeface="+mn-ea"/>
            <a:cs typeface="+mn-cs"/>
          </a:endParaRPr>
        </a:p>
        <a:p>
          <a:r>
            <a:rPr lang="pt-BR" sz="1100" b="0" i="0">
              <a:solidFill>
                <a:schemeClr val="dk1"/>
              </a:solidFill>
              <a:effectLst/>
              <a:latin typeface="+mn-lt"/>
              <a:ea typeface="+mn-ea"/>
              <a:cs typeface="+mn-cs"/>
            </a:rPr>
            <a:t>            Com a ciência deste Gabinete acerca do elogio registrado nessa Ouvidoria sob o protocolo SIGRC – OGM 35004654, restituímos o presente pra o que couber</a:t>
          </a: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b="0">
            <a:solidFill>
              <a:sysClr val="windowText" lastClr="000000"/>
            </a:solidFill>
            <a:effectLst/>
          </a:endParaRPr>
        </a:p>
        <a:p>
          <a:pPr algn="l"/>
          <a:endParaRPr lang="pt-BR" sz="1100" b="0" i="0">
            <a:solidFill>
              <a:sysClr val="windowText" lastClr="000000"/>
            </a:solidFill>
            <a:effectLst/>
            <a:latin typeface="+mn-lt"/>
            <a:ea typeface="+mn-ea"/>
            <a:cs typeface="+mn-cs"/>
          </a:endParaRPr>
        </a:p>
      </xdr:txBody>
    </xdr:sp>
    <xdr:clientData/>
  </xdr:twoCellAnchor>
  <xdr:twoCellAnchor>
    <xdr:from>
      <xdr:col>0</xdr:col>
      <xdr:colOff>148167</xdr:colOff>
      <xdr:row>62</xdr:row>
      <xdr:rowOff>63500</xdr:rowOff>
    </xdr:from>
    <xdr:to>
      <xdr:col>9</xdr:col>
      <xdr:colOff>95250</xdr:colOff>
      <xdr:row>81</xdr:row>
      <xdr:rowOff>42332</xdr:rowOff>
    </xdr:to>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148167" y="12065000"/>
          <a:ext cx="5990166" cy="35983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Casa Civil da Prefeitura de São Paulo</a:t>
          </a:r>
          <a:endParaRPr lang="pt-BR">
            <a:effectLst/>
          </a:endParaRPr>
        </a:p>
        <a:p>
          <a:pPr algn="ctr" eaLnBrk="1" fontAlgn="auto" latinLnBrk="0" hangingPunct="1"/>
          <a:r>
            <a:rPr lang="pt-BR" sz="1100" b="1" i="0">
              <a:solidFill>
                <a:schemeClr val="dk1"/>
              </a:solidFill>
              <a:effectLst/>
              <a:latin typeface="+mn-lt"/>
              <a:ea typeface="+mn-ea"/>
              <a:cs typeface="+mn-cs"/>
            </a:rPr>
            <a:t>Secretaria Municipal de Segurança Urbana</a:t>
          </a:r>
          <a:endParaRPr lang="pt-BR">
            <a:effectLst/>
          </a:endParaRPr>
        </a:p>
        <a:p>
          <a:pPr algn="ctr"/>
          <a:r>
            <a:rPr lang="pt-BR" sz="1100" b="1">
              <a:solidFill>
                <a:schemeClr val="dk1"/>
              </a:solidFill>
              <a:effectLst/>
              <a:latin typeface="+mn-lt"/>
              <a:ea typeface="+mn-ea"/>
              <a:cs typeface="+mn-cs"/>
            </a:rPr>
            <a:t/>
          </a:r>
          <a:br>
            <a:rPr lang="pt-BR" sz="1100" b="1">
              <a:solidFill>
                <a:schemeClr val="dk1"/>
              </a:solidFill>
              <a:effectLst/>
              <a:latin typeface="+mn-lt"/>
              <a:ea typeface="+mn-ea"/>
              <a:cs typeface="+mn-cs"/>
            </a:rPr>
          </a:br>
          <a:r>
            <a:rPr lang="pt-BR" sz="1100" b="1">
              <a:solidFill>
                <a:schemeClr val="dk1"/>
              </a:solidFill>
              <a:effectLst/>
              <a:latin typeface="+mn-lt"/>
              <a:ea typeface="+mn-ea"/>
              <a:cs typeface="+mn-cs"/>
            </a:rPr>
            <a:t>Elogio do munícipe:</a:t>
          </a:r>
        </a:p>
        <a:p>
          <a:endParaRPr lang="pt-BR" sz="1100">
            <a:solidFill>
              <a:schemeClr val="dk1"/>
            </a:solidFill>
            <a:effectLst/>
            <a:latin typeface="+mn-lt"/>
            <a:ea typeface="+mn-ea"/>
            <a:cs typeface="+mn-cs"/>
          </a:endParaRPr>
        </a:p>
        <a:p>
          <a:r>
            <a:rPr lang="pt-BR" sz="1100" b="0" i="0">
              <a:solidFill>
                <a:schemeClr val="dk1"/>
              </a:solidFill>
              <a:effectLst/>
              <a:latin typeface="+mn-lt"/>
              <a:ea typeface="+mn-ea"/>
              <a:cs typeface="+mn-cs"/>
            </a:rPr>
            <a:t>              Munícipe XXX, elogia a segurança pública na região do Centro da cidade:</a:t>
          </a:r>
        </a:p>
        <a:p>
          <a:r>
            <a:rPr lang="pt-BR" sz="1100" b="0" i="0">
              <a:solidFill>
                <a:schemeClr val="dk1"/>
              </a:solidFill>
              <a:effectLst/>
              <a:latin typeface="+mn-lt"/>
              <a:ea typeface="+mn-ea"/>
              <a:cs typeface="+mn-cs"/>
            </a:rPr>
            <a:t>              "</a:t>
          </a:r>
          <a:r>
            <a:rPr lang="pt-BR" sz="1100" b="0" i="1">
              <a:solidFill>
                <a:schemeClr val="dk1"/>
              </a:solidFill>
              <a:effectLst/>
              <a:latin typeface="+mn-lt"/>
              <a:ea typeface="+mn-ea"/>
              <a:cs typeface="+mn-cs"/>
            </a:rPr>
            <a:t>Gostaria de elogiar o prefeito e funcionários envolvidos e a Guarda Municipal Metropolitana pelos serviços de segurança e limpeza que veem promovendo em várias regiões do municipio, coisa que nunca tinha visto nos meus 74 anos de vida. Sinceramente sempre senti inveja da segurança existente nos países do primeiro mundo e acredito que agora estamos caminhando para esse objetivo. Parabéns.</a:t>
          </a:r>
          <a:r>
            <a:rPr lang="pt-BR" sz="1100" b="0" i="0">
              <a:solidFill>
                <a:schemeClr val="dk1"/>
              </a:solidFill>
              <a:effectLst/>
              <a:latin typeface="+mn-lt"/>
              <a:ea typeface="+mn-ea"/>
              <a:cs typeface="+mn-cs"/>
            </a:rPr>
            <a:t>"</a:t>
          </a: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 </a:t>
          </a:r>
        </a:p>
        <a:p>
          <a:pPr algn="ctr"/>
          <a:r>
            <a:rPr lang="pt-BR" sz="1100" b="1">
              <a:solidFill>
                <a:schemeClr val="dk1"/>
              </a:solidFill>
              <a:effectLst/>
              <a:latin typeface="+mn-lt"/>
              <a:ea typeface="+mn-ea"/>
              <a:cs typeface="+mn-cs"/>
            </a:rPr>
            <a:t>Resposta do Órgão:</a:t>
          </a:r>
          <a:r>
            <a:rPr lang="pt-BR" sz="1100">
              <a:solidFill>
                <a:schemeClr val="dk1"/>
              </a:solidFill>
              <a:effectLst/>
              <a:latin typeface="+mn-lt"/>
              <a:ea typeface="+mn-ea"/>
              <a:cs typeface="+mn-cs"/>
            </a:rPr>
            <a:t> </a:t>
          </a:r>
        </a:p>
        <a:p>
          <a:pPr algn="l"/>
          <a:endParaRPr lang="pt-BR"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pt-BR" sz="1100" b="0" i="0">
              <a:solidFill>
                <a:schemeClr val="dk1"/>
              </a:solidFill>
              <a:effectLst/>
              <a:latin typeface="+mn-lt"/>
              <a:ea typeface="+mn-ea"/>
              <a:cs typeface="+mn-cs"/>
            </a:rPr>
            <a:t>              Com a ciência deste Gabinete acerca do elogio registrado nessa Ouvidoria sob o protocolo SIGRC – OGM 35155878, restituímos o presente pra o que couber. (Casa Civil)</a:t>
          </a:r>
          <a:endParaRPr lang="pt-BR">
            <a:effectLst/>
          </a:endParaRPr>
        </a:p>
        <a:p>
          <a:r>
            <a:rPr lang="pt-BR"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pt-BR" sz="1100" b="0" i="0">
              <a:solidFill>
                <a:schemeClr val="dk1"/>
              </a:solidFill>
              <a:effectLst/>
              <a:latin typeface="+mn-lt"/>
              <a:ea typeface="+mn-ea"/>
              <a:cs typeface="+mn-cs"/>
            </a:rPr>
            <a:t>              Restituo com a manifestação do Comando Geral da GCM, em doc. 127340876, para conhecimento das informações e o que mais couber. </a:t>
          </a:r>
          <a:r>
            <a:rPr lang="pt-BR" sz="1100">
              <a:solidFill>
                <a:schemeClr val="dk1"/>
              </a:solidFill>
              <a:effectLst/>
              <a:latin typeface="+mn-lt"/>
              <a:ea typeface="+mn-ea"/>
              <a:cs typeface="+mn-cs"/>
            </a:rPr>
            <a:t>(SMSU)</a:t>
          </a:r>
          <a:endParaRPr lang="pt-BR">
            <a:effectLst/>
          </a:endParaRPr>
        </a:p>
        <a:p>
          <a:endParaRPr lang="pt-BR">
            <a:effectLst/>
          </a:endParaRPr>
        </a:p>
        <a:p>
          <a:endParaRPr lang="pt-BR" sz="1100" b="0" i="0">
            <a:solidFill>
              <a:schemeClr val="dk1"/>
            </a:solidFill>
            <a:effectLst/>
            <a:latin typeface="+mn-lt"/>
            <a:ea typeface="+mn-ea"/>
            <a:cs typeface="+mn-cs"/>
          </a:endParaRPr>
        </a:p>
        <a:p>
          <a:r>
            <a:rPr lang="pt-BR" sz="1100" b="0" i="0">
              <a:solidFill>
                <a:schemeClr val="dk1"/>
              </a:solidFill>
              <a:effectLst/>
              <a:latin typeface="+mn-lt"/>
              <a:ea typeface="+mn-ea"/>
              <a:cs typeface="+mn-cs"/>
            </a:rPr>
            <a:t> </a:t>
          </a:r>
        </a:p>
        <a:p>
          <a:pPr algn="l"/>
          <a:endParaRPr lang="pt-BR" sz="1100" b="1"/>
        </a:p>
      </xdr:txBody>
    </xdr:sp>
    <xdr:clientData/>
  </xdr:twoCellAnchor>
  <xdr:oneCellAnchor>
    <xdr:from>
      <xdr:col>0</xdr:col>
      <xdr:colOff>152398</xdr:colOff>
      <xdr:row>40</xdr:row>
      <xdr:rowOff>9525</xdr:rowOff>
    </xdr:from>
    <xdr:ext cx="11986685" cy="378860"/>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152398" y="7820025"/>
          <a:ext cx="11986685" cy="378860"/>
        </a:xfrm>
        <a:prstGeom prst="rect">
          <a:avLst/>
        </a:prstGeom>
        <a:solidFill>
          <a:sysClr val="window" lastClr="FFFFFF"/>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800" b="1">
              <a:solidFill>
                <a:sysClr val="windowText" lastClr="000000"/>
              </a:solidFill>
            </a:rPr>
            <a:t>Melhores Elogios</a:t>
          </a:r>
          <a:r>
            <a:rPr lang="pt-BR" sz="1800" b="1" baseline="0">
              <a:solidFill>
                <a:sysClr val="windowText" lastClr="000000"/>
              </a:solidFill>
            </a:rPr>
            <a:t> - Maio de 2025</a:t>
          </a:r>
          <a:endParaRPr lang="pt-BR" sz="1800" b="1">
            <a:solidFill>
              <a:sysClr val="windowText" lastClr="000000"/>
            </a:solidFill>
          </a:endParaRPr>
        </a:p>
      </xdr:txBody>
    </xdr:sp>
    <xdr:clientData/>
  </xdr:oneCellAnchor>
  <xdr:twoCellAnchor>
    <xdr:from>
      <xdr:col>0</xdr:col>
      <xdr:colOff>403226</xdr:colOff>
      <xdr:row>3</xdr:row>
      <xdr:rowOff>4234</xdr:rowOff>
    </xdr:from>
    <xdr:to>
      <xdr:col>7</xdr:col>
      <xdr:colOff>560917</xdr:colOff>
      <xdr:row>19</xdr:row>
      <xdr:rowOff>0</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412750</xdr:colOff>
      <xdr:row>19</xdr:row>
      <xdr:rowOff>126999</xdr:rowOff>
    </xdr:from>
    <xdr:to>
      <xdr:col>7</xdr:col>
      <xdr:colOff>571500</xdr:colOff>
      <xdr:row>36</xdr:row>
      <xdr:rowOff>158750</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95250</xdr:colOff>
      <xdr:row>42</xdr:row>
      <xdr:rowOff>10582</xdr:rowOff>
    </xdr:from>
    <xdr:to>
      <xdr:col>18</xdr:col>
      <xdr:colOff>550335</xdr:colOff>
      <xdr:row>62</xdr:row>
      <xdr:rowOff>63500</xdr:rowOff>
    </xdr:to>
    <xdr:sp macro="" textlink="">
      <xdr:nvSpPr>
        <xdr:cNvPr id="13" name="CaixaDeTexto 12">
          <a:extLst>
            <a:ext uri="{FF2B5EF4-FFF2-40B4-BE49-F238E27FC236}">
              <a16:creationId xmlns:a16="http://schemas.microsoft.com/office/drawing/2014/main" id="{00000000-0008-0000-0200-000005000000}"/>
            </a:ext>
          </a:extLst>
        </xdr:cNvPr>
        <xdr:cNvSpPr txBox="1"/>
      </xdr:nvSpPr>
      <xdr:spPr>
        <a:xfrm>
          <a:off x="6138333" y="8202082"/>
          <a:ext cx="6000752" cy="3862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Casa Civil da Prefeitura de São Paulo</a:t>
          </a:r>
          <a:endParaRPr lang="pt-BR">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1" i="0">
              <a:solidFill>
                <a:schemeClr val="dk1"/>
              </a:solidFill>
              <a:effectLst/>
              <a:latin typeface="+mn-lt"/>
              <a:ea typeface="+mn-ea"/>
              <a:cs typeface="+mn-cs"/>
            </a:rPr>
            <a:t>Secretaria Municipal de Segurança Urbana</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a:solidFill>
              <a:sysClr val="windowText" lastClr="000000"/>
            </a:solidFill>
          </a:endParaRPr>
        </a:p>
        <a:p>
          <a:pPr algn="ctr"/>
          <a:r>
            <a:rPr lang="pt-BR" sz="1100" b="1">
              <a:solidFill>
                <a:schemeClr val="dk1"/>
              </a:solidFill>
              <a:effectLst/>
              <a:latin typeface="+mn-lt"/>
              <a:ea typeface="+mn-ea"/>
              <a:cs typeface="+mn-cs"/>
            </a:rPr>
            <a:t>Elogio</a:t>
          </a:r>
          <a:r>
            <a:rPr lang="pt-BR" sz="1100" b="1">
              <a:solidFill>
                <a:sysClr val="windowText" lastClr="000000"/>
              </a:solidFill>
            </a:rPr>
            <a:t> da munícipe:</a:t>
          </a:r>
        </a:p>
        <a:p>
          <a:endParaRPr lang="pt-BR" sz="1100" b="1" i="0">
            <a:solidFill>
              <a:sysClr val="windowText" lastClr="000000"/>
            </a:solidFill>
            <a:effectLst/>
            <a:latin typeface="+mn-lt"/>
            <a:ea typeface="+mn-ea"/>
            <a:cs typeface="+mn-cs"/>
          </a:endParaRPr>
        </a:p>
        <a:p>
          <a:r>
            <a:rPr lang="pt-BR" sz="1100" b="1" i="0" baseline="0">
              <a:solidFill>
                <a:sysClr val="windowText" lastClr="000000"/>
              </a:solidFill>
              <a:effectLst/>
              <a:latin typeface="+mn-lt"/>
              <a:ea typeface="+mn-ea"/>
              <a:cs typeface="+mn-cs"/>
            </a:rPr>
            <a:t>                </a:t>
          </a:r>
          <a:r>
            <a:rPr lang="pt-BR" sz="1100" b="0" i="0">
              <a:solidFill>
                <a:schemeClr val="dk1"/>
              </a:solidFill>
              <a:effectLst/>
              <a:latin typeface="+mn-lt"/>
              <a:ea typeface="+mn-ea"/>
              <a:cs typeface="+mn-cs"/>
            </a:rPr>
            <a:t>Munícipe</a:t>
          </a:r>
          <a:r>
            <a:rPr lang="pt-BR" sz="1100" b="0" i="0" baseline="0">
              <a:solidFill>
                <a:schemeClr val="dk1"/>
              </a:solidFill>
              <a:effectLst/>
              <a:latin typeface="+mn-lt"/>
              <a:ea typeface="+mn-ea"/>
              <a:cs typeface="+mn-cs"/>
            </a:rPr>
            <a:t> XXX</a:t>
          </a:r>
          <a:r>
            <a:rPr lang="pt-BR" sz="1100" b="0" i="0">
              <a:solidFill>
                <a:schemeClr val="dk1"/>
              </a:solidFill>
              <a:effectLst/>
              <a:latin typeface="+mn-lt"/>
              <a:ea typeface="+mn-ea"/>
              <a:cs typeface="+mn-cs"/>
            </a:rPr>
            <a:t>, elogia as medidas adotadas pela administração municipal com vistas a reduzir os impactos da Cracolândia na região central da cidade:</a:t>
          </a:r>
        </a:p>
        <a:p>
          <a:r>
            <a:rPr lang="pt-BR" sz="1100" b="0" i="0">
              <a:solidFill>
                <a:schemeClr val="dk1"/>
              </a:solidFill>
              <a:effectLst/>
              <a:latin typeface="+mn-lt"/>
              <a:ea typeface="+mn-ea"/>
              <a:cs typeface="+mn-cs"/>
            </a:rPr>
            <a:t>                </a:t>
          </a:r>
          <a:r>
            <a:rPr lang="pt-BR" sz="1100" b="0" i="1">
              <a:solidFill>
                <a:schemeClr val="dk1"/>
              </a:solidFill>
              <a:effectLst/>
              <a:latin typeface="+mn-lt"/>
              <a:ea typeface="+mn-ea"/>
              <a:cs typeface="+mn-cs"/>
            </a:rPr>
            <a:t>"Quero agradecer a GCM, pelo serviço prestado aos moradores do bairro de Santa Cecília, ao retirar os usuários de droga do local, (21/05/2025) e debaixo do viaduto na Av. São João e ao redores. Próximo ao ponto de ônibus na Av. São João 1973, lado oposto. Nosso muito obrigado,  agradecemos a todos que nos ajudaram, e que possam dar continuidade a segurança do nosso bairro. Obrigado parabéns pelo esforço".</a:t>
          </a:r>
        </a:p>
        <a:p>
          <a:pPr algn="l"/>
          <a:endParaRPr lang="pt-BR" sz="1100" i="1">
            <a:solidFill>
              <a:schemeClr val="dk1"/>
            </a:solidFill>
            <a:effectLst/>
            <a:latin typeface="+mn-lt"/>
            <a:ea typeface="+mn-ea"/>
            <a:cs typeface="+mn-cs"/>
          </a:endParaRPr>
        </a:p>
        <a:p>
          <a:pPr algn="l"/>
          <a:endParaRPr lang="pt-BR" sz="1100" b="1">
            <a:solidFill>
              <a:sysClr val="windowText" lastClr="000000"/>
            </a:solidFill>
          </a:endParaRPr>
        </a:p>
        <a:p>
          <a:pPr algn="ctr"/>
          <a:r>
            <a:rPr lang="pt-BR" sz="1100" b="1" i="0">
              <a:solidFill>
                <a:sysClr val="windowText" lastClr="000000"/>
              </a:solidFill>
              <a:effectLst/>
              <a:latin typeface="+mn-lt"/>
              <a:ea typeface="+mn-ea"/>
              <a:cs typeface="+mn-cs"/>
            </a:rPr>
            <a:t>Resposta do Órgão:</a:t>
          </a:r>
        </a:p>
        <a:p>
          <a:pPr algn="ctr"/>
          <a:endParaRPr lang="pt-BR" b="1">
            <a:solidFill>
              <a:sysClr val="windowText" lastClr="000000"/>
            </a:solidFill>
            <a:effectLst/>
          </a:endParaRPr>
        </a:p>
        <a:p>
          <a:r>
            <a:rPr lang="pt-BR" sz="1100">
              <a:solidFill>
                <a:schemeClr val="dk1"/>
              </a:solidFill>
              <a:effectLst/>
              <a:latin typeface="+mn-lt"/>
              <a:ea typeface="+mn-ea"/>
              <a:cs typeface="+mn-cs"/>
            </a:rPr>
            <a:t>               </a:t>
          </a:r>
          <a:r>
            <a:rPr lang="pt-BR" sz="1100" b="0" i="0">
              <a:solidFill>
                <a:schemeClr val="dk1"/>
              </a:solidFill>
              <a:effectLst/>
              <a:latin typeface="+mn-lt"/>
              <a:ea typeface="+mn-ea"/>
              <a:cs typeface="+mn-cs"/>
            </a:rPr>
            <a:t>Com a ciência deste Gabinete acerca do elogio registrado nessa Ouvidoria sob o protocolo SIGRC – OGM 35151638, restituímos o presente pra o que couber. (Casa Civil)</a:t>
          </a:r>
        </a:p>
        <a:p>
          <a:r>
            <a:rPr lang="pt-BR"/>
            <a:t/>
          </a:r>
          <a:br>
            <a:rPr lang="pt-BR"/>
          </a:br>
          <a:r>
            <a:rPr lang="pt-BR"/>
            <a:t>               Restituo com a manifestação do Comando Geral da GCM, em doc. 127340338, para conhecimento das informações e o que mais couber. (SMSU)</a:t>
          </a:r>
          <a:endParaRPr lang="pt-BR" sz="1100">
            <a:solidFill>
              <a:schemeClr val="dk1"/>
            </a:solidFill>
            <a:effectLst/>
            <a:latin typeface="+mn-lt"/>
            <a:ea typeface="+mn-ea"/>
            <a:cs typeface="+mn-cs"/>
          </a:endParaRPr>
        </a:p>
      </xdr:txBody>
    </xdr:sp>
    <xdr:clientData/>
  </xdr:twoCellAnchor>
  <xdr:twoCellAnchor editAs="oneCell">
    <xdr:from>
      <xdr:col>8</xdr:col>
      <xdr:colOff>179917</xdr:colOff>
      <xdr:row>3</xdr:row>
      <xdr:rowOff>3701</xdr:rowOff>
    </xdr:from>
    <xdr:to>
      <xdr:col>17</xdr:col>
      <xdr:colOff>550332</xdr:colOff>
      <xdr:row>18</xdr:row>
      <xdr:rowOff>187407</xdr:rowOff>
    </xdr:to>
    <xdr:pic>
      <xdr:nvPicPr>
        <xdr:cNvPr id="10" name="Imagem 9"/>
        <xdr:cNvPicPr>
          <a:picLocks noChangeAspect="1"/>
        </xdr:cNvPicPr>
      </xdr:nvPicPr>
      <xdr:blipFill>
        <a:blip xmlns:r="http://schemas.openxmlformats.org/officeDocument/2006/relationships" r:embed="rId3"/>
        <a:stretch>
          <a:fillRect/>
        </a:stretch>
      </xdr:blipFill>
      <xdr:spPr>
        <a:xfrm>
          <a:off x="5609167" y="575201"/>
          <a:ext cx="5916082" cy="3231706"/>
        </a:xfrm>
        <a:prstGeom prst="rect">
          <a:avLst/>
        </a:prstGeom>
      </xdr:spPr>
    </xdr:pic>
    <xdr:clientData/>
  </xdr:twoCellAnchor>
  <xdr:twoCellAnchor editAs="oneCell">
    <xdr:from>
      <xdr:col>8</xdr:col>
      <xdr:colOff>190500</xdr:colOff>
      <xdr:row>19</xdr:row>
      <xdr:rowOff>137585</xdr:rowOff>
    </xdr:from>
    <xdr:to>
      <xdr:col>17</xdr:col>
      <xdr:colOff>529166</xdr:colOff>
      <xdr:row>36</xdr:row>
      <xdr:rowOff>179917</xdr:rowOff>
    </xdr:to>
    <xdr:pic>
      <xdr:nvPicPr>
        <xdr:cNvPr id="11" name="Imagem 10"/>
        <xdr:cNvPicPr>
          <a:picLocks noChangeAspect="1"/>
        </xdr:cNvPicPr>
      </xdr:nvPicPr>
      <xdr:blipFill>
        <a:blip xmlns:r="http://schemas.openxmlformats.org/officeDocument/2006/relationships" r:embed="rId4"/>
        <a:stretch>
          <a:fillRect/>
        </a:stretch>
      </xdr:blipFill>
      <xdr:spPr>
        <a:xfrm>
          <a:off x="5619750" y="3947585"/>
          <a:ext cx="5884333" cy="32808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448736</xdr:colOff>
      <xdr:row>13</xdr:row>
      <xdr:rowOff>59565</xdr:rowOff>
    </xdr:from>
    <xdr:ext cx="5343525" cy="4267203"/>
    <xdr:graphicFrame macro="">
      <xdr:nvGraphicFramePr>
        <xdr:cNvPr id="3" name="Gráfico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13</xdr:col>
      <xdr:colOff>197986</xdr:colOff>
      <xdr:row>13</xdr:row>
      <xdr:rowOff>54091</xdr:rowOff>
    </xdr:from>
    <xdr:ext cx="5326513" cy="4267878"/>
    <xdr:grpSp>
      <xdr:nvGrpSpPr>
        <xdr:cNvPr id="4" name="Gráfico 4">
          <a:extLst>
            <a:ext uri="{FF2B5EF4-FFF2-40B4-BE49-F238E27FC236}">
              <a16:creationId xmlns:a16="http://schemas.microsoft.com/office/drawing/2014/main" id="{00000000-0008-0000-0200-000004000000}"/>
            </a:ext>
          </a:extLst>
        </xdr:cNvPr>
        <xdr:cNvGrpSpPr/>
      </xdr:nvGrpSpPr>
      <xdr:grpSpPr>
        <a:xfrm>
          <a:off x="11080299" y="3161622"/>
          <a:ext cx="5326513" cy="4267878"/>
          <a:chOff x="10925178" y="2619378"/>
          <a:chExt cx="4838703" cy="3872484"/>
        </a:xfrm>
      </xdr:grpSpPr>
      <xdr:graphicFrame macro="">
        <xdr:nvGraphicFramePr>
          <xdr:cNvPr id="5" name="Gráfico 5">
            <a:extLst>
              <a:ext uri="{FF2B5EF4-FFF2-40B4-BE49-F238E27FC236}">
                <a16:creationId xmlns:a16="http://schemas.microsoft.com/office/drawing/2014/main" id="{00000000-0008-0000-0200-000005000000}"/>
              </a:ext>
            </a:extLst>
          </xdr:cNvPr>
          <xdr:cNvGraphicFramePr/>
        </xdr:nvGraphicFramePr>
        <xdr:xfrm>
          <a:off x="10925178" y="2619378"/>
          <a:ext cx="4838703" cy="387248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CaixaDeTexto 3">
            <a:extLst>
              <a:ext uri="{FF2B5EF4-FFF2-40B4-BE49-F238E27FC236}">
                <a16:creationId xmlns:a16="http://schemas.microsoft.com/office/drawing/2014/main" id="{00000000-0008-0000-0200-000006000000}"/>
              </a:ext>
            </a:extLst>
          </xdr:cNvPr>
          <xdr:cNvSpPr/>
        </xdr:nvSpPr>
        <xdr:spPr>
          <a:xfrm>
            <a:off x="12383079" y="2674754"/>
            <a:ext cx="1887047" cy="292123"/>
          </a:xfrm>
          <a:prstGeom prst="rect">
            <a:avLst/>
          </a:prstGeom>
          <a:noFill/>
          <a:ln cap="flat">
            <a:noFill/>
            <a:prstDash val="solid"/>
          </a:ln>
        </xdr:spPr>
        <xdr:txBody>
          <a:bodyPr lIns="0" tIns="0" rIns="0" bIns="0"/>
          <a:lstStyle/>
          <a:p>
            <a:endParaRPr lang="pt-BR"/>
          </a:p>
        </xdr:txBody>
      </xdr:sp>
      <xdr:sp macro="" textlink="">
        <xdr:nvSpPr>
          <xdr:cNvPr id="7" name="CaixaDeTexto 4">
            <a:extLst>
              <a:ext uri="{FF2B5EF4-FFF2-40B4-BE49-F238E27FC236}">
                <a16:creationId xmlns:a16="http://schemas.microsoft.com/office/drawing/2014/main" id="{00000000-0008-0000-0200-000007000000}"/>
              </a:ext>
            </a:extLst>
          </xdr:cNvPr>
          <xdr:cNvSpPr txBox="1"/>
        </xdr:nvSpPr>
        <xdr:spPr>
          <a:xfrm>
            <a:off x="11724652" y="2777831"/>
            <a:ext cx="3486149" cy="285750"/>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Arial" pitchFamily="34"/>
                <a:cs typeface="Arial" pitchFamily="34"/>
              </a:rPr>
              <a:t>Canais de entrada % - MAIO/2025</a:t>
            </a:r>
          </a:p>
        </xdr:txBody>
      </xdr:sp>
    </xdr:grpSp>
    <xdr:clientData/>
  </xdr:oneCellAnchor>
  <xdr:twoCellAnchor>
    <xdr:from>
      <xdr:col>0</xdr:col>
      <xdr:colOff>52917</xdr:colOff>
      <xdr:row>13</xdr:row>
      <xdr:rowOff>63500</xdr:rowOff>
    </xdr:from>
    <xdr:to>
      <xdr:col>2</xdr:col>
      <xdr:colOff>338666</xdr:colOff>
      <xdr:row>35</xdr:row>
      <xdr:rowOff>127000</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63500</xdr:colOff>
      <xdr:row>10</xdr:row>
      <xdr:rowOff>52918</xdr:rowOff>
    </xdr:from>
    <xdr:to>
      <xdr:col>13</xdr:col>
      <xdr:colOff>719667</xdr:colOff>
      <xdr:row>25</xdr:row>
      <xdr:rowOff>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31748</xdr:colOff>
      <xdr:row>10</xdr:row>
      <xdr:rowOff>31750</xdr:rowOff>
    </xdr:from>
    <xdr:to>
      <xdr:col>8</xdr:col>
      <xdr:colOff>582083</xdr:colOff>
      <xdr:row>24</xdr:row>
      <xdr:rowOff>169333</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761998</xdr:colOff>
      <xdr:row>10</xdr:row>
      <xdr:rowOff>42334</xdr:rowOff>
    </xdr:from>
    <xdr:to>
      <xdr:col>17</xdr:col>
      <xdr:colOff>1174750</xdr:colOff>
      <xdr:row>25</xdr:row>
      <xdr:rowOff>0</xdr:rowOff>
    </xdr:to>
    <xdr:graphicFrame macro="">
      <xdr:nvGraphicFramePr>
        <xdr:cNvPr id="3" name="Gráfico 2">
          <a:extLst>
            <a:ext uri="{FF2B5EF4-FFF2-40B4-BE49-F238E27FC236}">
              <a16:creationId xmlns:a16="http://schemas.microsoft.com/office/drawing/2014/main" id="{B464F48C-1A51-48D5-9912-C433C885E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12774082" cy="1862667"/>
    <xdr:sp macro="" textlink="">
      <xdr:nvSpPr>
        <xdr:cNvPr id="6" name="CaixaDeTexto 5">
          <a:extLst>
            <a:ext uri="{FF2B5EF4-FFF2-40B4-BE49-F238E27FC236}">
              <a16:creationId xmlns:a16="http://schemas.microsoft.com/office/drawing/2014/main" id="{00000000-0008-0000-1C00-000002000000}"/>
            </a:ext>
          </a:extLst>
        </xdr:cNvPr>
        <xdr:cNvSpPr txBox="1"/>
      </xdr:nvSpPr>
      <xdr:spPr>
        <a:xfrm>
          <a:off x="0" y="0"/>
          <a:ext cx="12774082" cy="18626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400" b="1" i="0">
              <a:solidFill>
                <a:schemeClr val="tx1"/>
              </a:solidFill>
              <a:effectLst/>
              <a:latin typeface="Times New Roman" panose="02020603050405020304" pitchFamily="18" charset="0"/>
              <a:ea typeface="+mn-ea"/>
              <a:cs typeface="Times New Roman" panose="02020603050405020304" pitchFamily="18" charset="0"/>
            </a:rPr>
            <a:t>Ouvidoria Geral do Município</a:t>
          </a:r>
          <a:endParaRPr lang="pt-BR" sz="14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endParaRPr lang="pt-BR" sz="11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Órgãos</a:t>
          </a:r>
          <a:r>
            <a:rPr lang="pt-BR" sz="1200" b="1" i="0" baseline="0">
              <a:solidFill>
                <a:schemeClr val="tx1"/>
              </a:solidFill>
              <a:effectLst/>
              <a:latin typeface="Times New Roman" panose="02020603050405020304" pitchFamily="18" charset="0"/>
              <a:ea typeface="+mn-ea"/>
              <a:cs typeface="Times New Roman" panose="02020603050405020304" pitchFamily="18" charset="0"/>
            </a:rPr>
            <a:t> Externos - Maio </a:t>
          </a:r>
          <a:r>
            <a:rPr lang="pt-BR" sz="1200" b="1" i="0">
              <a:solidFill>
                <a:schemeClr val="tx1"/>
              </a:solidFill>
              <a:effectLst/>
              <a:latin typeface="Times New Roman" panose="02020603050405020304" pitchFamily="18" charset="0"/>
              <a:ea typeface="+mn-ea"/>
              <a:cs typeface="Times New Roman" panose="02020603050405020304" pitchFamily="18" charset="0"/>
            </a:rPr>
            <a:t>de 2025</a:t>
          </a:r>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100" b="0" i="0">
              <a:solidFill>
                <a:schemeClr val="tx1"/>
              </a:solidFill>
              <a:effectLst/>
              <a:latin typeface="Times New Roman" panose="02020603050405020304" pitchFamily="18" charset="0"/>
              <a:ea typeface="+mn-ea"/>
              <a:cs typeface="Times New Roman" panose="02020603050405020304" pitchFamily="18" charset="0"/>
            </a:rPr>
            <a:t> </a:t>
          </a: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As manifestações classificadas como “Órgão Externo” são aquelas que envolvem demandas direcionadas a instituições, que não estão sob a competência da Prefeitura de São Paulo. Essas demandas são respondidas com informações e orientações do procedimento que deve ser realizado pelo cidadão (ã). </a:t>
          </a:r>
        </a:p>
        <a:p>
          <a:pPr rtl="0" fontAlgn="base"/>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 Ouvidoria recebe essas manifestações por meio de diversos canais, tais como memorandos, ofícios, e-mails, entre outros. Dentre esses canais, destaca-se o “Web Denúncia Corrupção”, um canal disponibilizado pela CGE — Controladoria Geral do Estado de São Paulo. Esse canal, acessado através do formulário do “Fórum de Combate à Corrupção e Lavagem de Dinheiro (FOCCO-SP)”, conta com a parceria de mais de 30 órgãos, incluindo a CGM — Controladoria Geral do Município de São Paulo. </a:t>
          </a:r>
        </a:p>
        <a:p>
          <a:endParaRPr lang="pt-BR" sz="1100"/>
        </a:p>
        <a:p>
          <a:endParaRPr lang="pt-BR"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66673</xdr:colOff>
      <xdr:row>17</xdr:row>
      <xdr:rowOff>107947</xdr:rowOff>
    </xdr:from>
    <xdr:ext cx="5532970" cy="3663953"/>
    <xdr:graphicFrame macro="">
      <xdr:nvGraphicFramePr>
        <xdr:cNvPr id="2" name="Gráfico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47626</xdr:colOff>
      <xdr:row>17</xdr:row>
      <xdr:rowOff>103189</xdr:rowOff>
    </xdr:from>
    <xdr:to>
      <xdr:col>9</xdr:col>
      <xdr:colOff>35719</xdr:colOff>
      <xdr:row>25</xdr:row>
      <xdr:rowOff>26460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2</xdr:col>
      <xdr:colOff>106891</xdr:colOff>
      <xdr:row>2</xdr:row>
      <xdr:rowOff>47621</xdr:rowOff>
    </xdr:from>
    <xdr:ext cx="5867403" cy="4600575"/>
    <xdr:grpSp>
      <xdr:nvGrpSpPr>
        <xdr:cNvPr id="2" name="Gráfico 7">
          <a:extLst>
            <a:ext uri="{FF2B5EF4-FFF2-40B4-BE49-F238E27FC236}">
              <a16:creationId xmlns:a16="http://schemas.microsoft.com/office/drawing/2014/main" id="{00000000-0008-0000-0700-000002000000}"/>
            </a:ext>
          </a:extLst>
        </xdr:cNvPr>
        <xdr:cNvGrpSpPr/>
      </xdr:nvGrpSpPr>
      <xdr:grpSpPr>
        <a:xfrm>
          <a:off x="4382558" y="428621"/>
          <a:ext cx="5867403" cy="4600575"/>
          <a:chOff x="3686175" y="428621"/>
          <a:chExt cx="5867403" cy="4600575"/>
        </a:xfrm>
      </xdr:grpSpPr>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3686175" y="428621"/>
          <a:ext cx="5867403" cy="4600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700-000004000000}"/>
              </a:ext>
            </a:extLst>
          </xdr:cNvPr>
          <xdr:cNvSpPr txBox="1"/>
        </xdr:nvSpPr>
        <xdr:spPr>
          <a:xfrm>
            <a:off x="3705221" y="457196"/>
            <a:ext cx="5800725" cy="647696"/>
          </a:xfrm>
          <a:prstGeom prst="rect">
            <a:avLst/>
          </a:prstGeom>
          <a:solidFill>
            <a:sysClr val="window" lastClr="FFFFFF"/>
          </a:solidFill>
          <a:ln cap="flat">
            <a:noFill/>
          </a:ln>
        </xdr:spPr>
        <xdr:txBody>
          <a:bodyPr vert="horz" wrap="none" lIns="91440" tIns="45720" rIns="91440" bIns="45720" anchor="t" anchorCtr="1" compatLnSpc="0">
            <a:noAutofit/>
          </a:bodyPr>
          <a:lstStyle/>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mn-lt"/>
              </a:rPr>
              <a:t>10 assuntos mais solicitados do mês de Maio em</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mn-lt"/>
              </a:rPr>
              <a:t>  comparação com o total de entrada de </a:t>
            </a:r>
            <a:r>
              <a:rPr lang="pt-BR" sz="1200" b="1" i="0" u="none" strike="noStrike" cap="none" baseline="0">
                <a:effectLst/>
                <a:latin typeface="+mn-lt"/>
                <a:ea typeface="+mn-ea"/>
                <a:cs typeface="+mn-cs"/>
              </a:rPr>
              <a:t>Maio</a:t>
            </a:r>
            <a:r>
              <a:rPr lang="pt-BR" sz="1200" b="1" i="0" u="none" strike="noStrike" kern="0" cap="none" spc="0" baseline="0">
                <a:solidFill>
                  <a:srgbClr val="000000"/>
                </a:solidFill>
                <a:uFillTx/>
                <a:latin typeface="+mn-lt"/>
              </a:rPr>
              <a:t>/25</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endParaRPr lang="pt-BR" sz="1400" b="1" i="0" u="none" strike="noStrike" kern="0" cap="none" spc="0" baseline="0">
              <a:solidFill>
                <a:srgbClr val="000000"/>
              </a:solidFill>
              <a:uFillTx/>
              <a:latin typeface="Calibri"/>
            </a:endParaRPr>
          </a:p>
        </xdr:txBody>
      </xdr:sp>
    </xdr:grpSp>
    <xdr:clientData/>
  </xdr:oneCellAnchor>
  <xdr:oneCellAnchor>
    <xdr:from>
      <xdr:col>9</xdr:col>
      <xdr:colOff>1745452</xdr:colOff>
      <xdr:row>2</xdr:row>
      <xdr:rowOff>47621</xdr:rowOff>
    </xdr:from>
    <xdr:ext cx="5962646" cy="4595816"/>
    <xdr:graphicFrame macro="">
      <xdr:nvGraphicFramePr>
        <xdr:cNvPr id="5" name="Gráfico 5">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7</xdr:col>
      <xdr:colOff>442381</xdr:colOff>
      <xdr:row>17</xdr:row>
      <xdr:rowOff>54771</xdr:rowOff>
    </xdr:from>
    <xdr:ext cx="5825069" cy="3183729"/>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95251</xdr:colOff>
      <xdr:row>17</xdr:row>
      <xdr:rowOff>60325</xdr:rowOff>
    </xdr:from>
    <xdr:to>
      <xdr:col>7</xdr:col>
      <xdr:colOff>400050</xdr:colOff>
      <xdr:row>22</xdr:row>
      <xdr:rowOff>733425</xdr:rowOff>
    </xdr:to>
    <xdr:graphicFrame macro="">
      <xdr:nvGraphicFramePr>
        <xdr:cNvPr id="10"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1209678</xdr:colOff>
      <xdr:row>17</xdr:row>
      <xdr:rowOff>95250</xdr:rowOff>
    </xdr:from>
    <xdr:ext cx="5504075" cy="381003"/>
    <xdr:sp macro="" textlink="">
      <xdr:nvSpPr>
        <xdr:cNvPr id="6" name="CaixaDeTexto 2">
          <a:extLst>
            <a:ext uri="{FF2B5EF4-FFF2-40B4-BE49-F238E27FC236}">
              <a16:creationId xmlns:a16="http://schemas.microsoft.com/office/drawing/2014/main" id="{00000000-0008-0000-0900-000006000000}"/>
            </a:ext>
          </a:extLst>
        </xdr:cNvPr>
        <xdr:cNvSpPr txBox="1"/>
      </xdr:nvSpPr>
      <xdr:spPr>
        <a:xfrm>
          <a:off x="1209678" y="3819525"/>
          <a:ext cx="5504075" cy="38100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1" i="0" u="none" strike="noStrike" kern="0" cap="none" spc="0" baseline="0">
              <a:solidFill>
                <a:srgbClr val="000000"/>
              </a:solidFill>
              <a:uFillTx/>
              <a:latin typeface="Calibri"/>
            </a:rPr>
            <a:t>UNIDADES - % em relação ao todo de MAI/25 (excetuando-se denúncias)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4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clientData/>
  </xdr:oneCellAnchor>
</xdr:wsDr>
</file>

<file path=xl/drawings/drawing9.xml><?xml version="1.0" encoding="utf-8"?>
<c:userShapes xmlns:c="http://schemas.openxmlformats.org/drawingml/2006/chart">
  <cdr:relSizeAnchor xmlns:cdr="http://schemas.openxmlformats.org/drawingml/2006/chartDrawing">
    <cdr:from>
      <cdr:x>0.24225</cdr:x>
      <cdr:y>0.02329</cdr:y>
    </cdr:from>
    <cdr:to>
      <cdr:x>0.82953</cdr:x>
      <cdr:y>0.10517</cdr:y>
    </cdr:to>
    <cdr:sp macro="" textlink="">
      <cdr:nvSpPr>
        <cdr:cNvPr id="2" name="CaixaDeTexto 25">
          <a:extLst xmlns:a="http://schemas.openxmlformats.org/drawingml/2006/main">
            <a:ext uri="{FF2B5EF4-FFF2-40B4-BE49-F238E27FC236}">
              <a16:creationId xmlns:a16="http://schemas.microsoft.com/office/drawing/2014/main" id="{00000000-0008-0000-0900-000004000000}"/>
            </a:ext>
          </a:extLst>
        </cdr:cNvPr>
        <cdr:cNvSpPr txBox="1"/>
      </cdr:nvSpPr>
      <cdr:spPr>
        <a:xfrm xmlns:a="http://schemas.openxmlformats.org/drawingml/2006/main">
          <a:off x="1627716" y="93134"/>
          <a:ext cx="3945978" cy="327519"/>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órgãos mais demandados - Média/2025</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1:R4"/>
  <sheetViews>
    <sheetView showGridLines="0" zoomScaleNormal="100" workbookViewId="0">
      <selection activeCell="Q1" sqref="Q1"/>
    </sheetView>
  </sheetViews>
  <sheetFormatPr defaultRowHeight="15"/>
  <sheetData>
    <row r="1" spans="17:18">
      <c r="Q1" t="s">
        <v>563</v>
      </c>
      <c r="R1" t="s">
        <v>549</v>
      </c>
    </row>
    <row r="4" spans="17:18">
      <c r="Q4" t="s">
        <v>515</v>
      </c>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Y48"/>
  <sheetViews>
    <sheetView zoomScale="90" zoomScaleNormal="90" workbookViewId="0"/>
  </sheetViews>
  <sheetFormatPr defaultRowHeight="15"/>
  <cols>
    <col min="1" max="1" width="53.5703125" customWidth="1"/>
    <col min="2" max="2" width="10.42578125" customWidth="1"/>
    <col min="3" max="9" width="9.140625" customWidth="1"/>
    <col min="10" max="10" width="39.28515625" customWidth="1"/>
    <col min="11" max="11" width="9.140625" customWidth="1"/>
    <col min="12" max="12" width="9.140625" style="90" customWidth="1"/>
    <col min="13" max="13" width="8.7109375" style="90" customWidth="1"/>
    <col min="14" max="14" width="7.7109375" style="90" customWidth="1"/>
    <col min="15" max="15" width="9.7109375" style="90" customWidth="1"/>
    <col min="16" max="16" width="8.42578125" style="90" customWidth="1"/>
    <col min="17" max="17" width="9.140625" style="90" customWidth="1"/>
    <col min="18" max="18" width="9.42578125" style="90" customWidth="1"/>
    <col min="19" max="19" width="9.85546875" style="90" customWidth="1"/>
    <col min="20" max="20" width="10.28515625" style="90" customWidth="1"/>
    <col min="21" max="21" width="8" style="90" customWidth="1"/>
    <col min="22" max="22" width="9.140625" style="90" customWidth="1"/>
    <col min="23" max="23" width="9.140625" customWidth="1"/>
  </cols>
  <sheetData>
    <row r="1" spans="1:2" s="380" customFormat="1">
      <c r="A1" s="610" t="s">
        <v>0</v>
      </c>
    </row>
    <row r="2" spans="1:2" s="380" customFormat="1">
      <c r="A2" s="610" t="s">
        <v>1</v>
      </c>
    </row>
    <row r="3" spans="1:2" s="380" customFormat="1">
      <c r="A3" s="610"/>
    </row>
    <row r="4" spans="1:2">
      <c r="A4" s="1" t="s">
        <v>556</v>
      </c>
    </row>
    <row r="5" spans="1:2" ht="15.75" thickBot="1"/>
    <row r="6" spans="1:2" ht="15.75" thickBot="1">
      <c r="A6" s="948" t="s">
        <v>24</v>
      </c>
      <c r="B6" s="674">
        <v>45778</v>
      </c>
    </row>
    <row r="7" spans="1:2">
      <c r="A7" s="755" t="s">
        <v>133</v>
      </c>
      <c r="B7" s="725">
        <v>364</v>
      </c>
    </row>
    <row r="8" spans="1:2">
      <c r="A8" s="656" t="s">
        <v>115</v>
      </c>
      <c r="B8" s="725">
        <v>350</v>
      </c>
    </row>
    <row r="9" spans="1:2">
      <c r="A9" s="615" t="s">
        <v>373</v>
      </c>
      <c r="B9" s="725">
        <v>321</v>
      </c>
    </row>
    <row r="10" spans="1:2">
      <c r="A10" s="615" t="s">
        <v>112</v>
      </c>
      <c r="B10" s="725">
        <v>301</v>
      </c>
    </row>
    <row r="11" spans="1:2">
      <c r="A11" s="615" t="s">
        <v>128</v>
      </c>
      <c r="B11" s="725">
        <v>252</v>
      </c>
    </row>
    <row r="12" spans="1:2">
      <c r="A12" s="615" t="s">
        <v>39</v>
      </c>
      <c r="B12" s="725">
        <v>250</v>
      </c>
    </row>
    <row r="13" spans="1:2">
      <c r="A13" s="656" t="s">
        <v>154</v>
      </c>
      <c r="B13" s="725">
        <v>204</v>
      </c>
    </row>
    <row r="14" spans="1:2">
      <c r="A14" s="656" t="s">
        <v>123</v>
      </c>
      <c r="B14" s="725">
        <v>176</v>
      </c>
    </row>
    <row r="15" spans="1:2">
      <c r="A15" s="615" t="s">
        <v>122</v>
      </c>
      <c r="B15" s="725">
        <v>174</v>
      </c>
    </row>
    <row r="16" spans="1:2" ht="15.75" thickBot="1">
      <c r="A16" s="615" t="s">
        <v>82</v>
      </c>
      <c r="B16" s="725">
        <v>162</v>
      </c>
    </row>
    <row r="17" spans="1:25" s="68" customFormat="1" ht="15.75" thickBot="1">
      <c r="A17" s="425" t="s">
        <v>5</v>
      </c>
      <c r="B17" s="616">
        <f>SUM(B7:B16)</f>
        <v>2554</v>
      </c>
      <c r="L17" s="92"/>
      <c r="M17" s="92"/>
      <c r="N17" s="92"/>
      <c r="O17" s="92"/>
      <c r="P17" s="92"/>
      <c r="Q17" s="92"/>
      <c r="R17" s="92"/>
      <c r="S17" s="92"/>
      <c r="T17" s="92"/>
      <c r="U17" s="92"/>
      <c r="V17" s="92"/>
    </row>
    <row r="18" spans="1:25" s="562" customFormat="1">
      <c r="A18" s="560"/>
      <c r="B18" s="561"/>
    </row>
    <row r="19" spans="1:25" s="380" customFormat="1">
      <c r="A19" s="563"/>
    </row>
    <row r="20" spans="1:25" s="380" customFormat="1">
      <c r="A20" s="563"/>
    </row>
    <row r="21" spans="1:25" s="380" customFormat="1" ht="15" customHeight="1">
      <c r="A21" s="563"/>
    </row>
    <row r="22" spans="1:25" s="380" customFormat="1" ht="15" customHeight="1">
      <c r="A22" s="563"/>
    </row>
    <row r="23" spans="1:25" s="380" customFormat="1" ht="76.5" customHeight="1">
      <c r="A23" s="1098" t="s">
        <v>535</v>
      </c>
      <c r="B23" s="1098"/>
    </row>
    <row r="24" spans="1:25" s="1060" customFormat="1">
      <c r="B24" s="1060" t="str">
        <f>A7</f>
        <v>Qualidade de atendimento</v>
      </c>
      <c r="C24" s="1060" t="str">
        <f>A8</f>
        <v>Órgão externo</v>
      </c>
      <c r="D24" s="1060" t="str">
        <f>A9</f>
        <v>Buraco e Pavimentação</v>
      </c>
      <c r="E24" s="1060" t="str">
        <f>A10</f>
        <v>Ônibus</v>
      </c>
      <c r="F24" s="1060" t="str">
        <f>A11</f>
        <v>Processo Administrativo</v>
      </c>
      <c r="G24" s="1060" t="str">
        <f>A12</f>
        <v>Árvore</v>
      </c>
      <c r="H24" s="1060" t="str">
        <f>A13</f>
        <v>Veículos abandonados</v>
      </c>
      <c r="I24" s="1060" t="str">
        <f>A14</f>
        <v>Ponto viciado, entulho e caçamba de entulho</v>
      </c>
      <c r="J24" s="1060" t="str">
        <f>A15</f>
        <v>Poluição sonora - PSIU</v>
      </c>
      <c r="K24" s="1060" t="str">
        <f>A16</f>
        <v>Estabelecimentos comerciais, indústrias e serviços</v>
      </c>
      <c r="L24" s="1060" t="s">
        <v>5</v>
      </c>
      <c r="N24" s="340"/>
      <c r="O24" s="340"/>
      <c r="P24" s="340"/>
      <c r="Q24" s="340"/>
      <c r="R24" s="340"/>
      <c r="S24" s="340"/>
      <c r="T24" s="1041"/>
      <c r="U24" s="1041"/>
      <c r="V24" s="340"/>
      <c r="W24" s="340"/>
      <c r="X24" s="340"/>
      <c r="Y24" s="340"/>
    </row>
    <row r="25" spans="1:25" s="1060" customFormat="1">
      <c r="B25" s="1060">
        <f>B7</f>
        <v>364</v>
      </c>
      <c r="C25" s="1060">
        <f>B8</f>
        <v>350</v>
      </c>
      <c r="D25" s="1060">
        <f>B9</f>
        <v>321</v>
      </c>
      <c r="E25" s="1060">
        <f>B10</f>
        <v>301</v>
      </c>
      <c r="F25" s="1060">
        <f>B11</f>
        <v>252</v>
      </c>
      <c r="G25" s="1060">
        <f>B12</f>
        <v>250</v>
      </c>
      <c r="H25" s="1060">
        <f>B13</f>
        <v>204</v>
      </c>
      <c r="I25" s="1060">
        <f>B14</f>
        <v>176</v>
      </c>
      <c r="J25" s="1060">
        <f>B15</f>
        <v>174</v>
      </c>
      <c r="K25" s="1060">
        <f>B16</f>
        <v>162</v>
      </c>
      <c r="N25" s="340"/>
      <c r="O25" s="340"/>
      <c r="P25" s="340"/>
      <c r="Q25" s="340"/>
      <c r="R25" s="340"/>
      <c r="S25" s="340"/>
      <c r="T25" s="1041"/>
      <c r="U25" s="1041"/>
      <c r="V25" s="340"/>
      <c r="W25" s="340"/>
      <c r="X25" s="340"/>
      <c r="Y25" s="340"/>
    </row>
    <row r="26" spans="1:25" s="1060" customFormat="1">
      <c r="K26" s="1060">
        <v>200</v>
      </c>
      <c r="L26" s="1033">
        <f>Assuntos!I248</f>
        <v>5899</v>
      </c>
      <c r="N26" s="340"/>
      <c r="O26" s="340"/>
      <c r="P26" s="340"/>
      <c r="Q26" s="340"/>
      <c r="R26" s="340"/>
      <c r="S26" s="340"/>
      <c r="T26" s="1041"/>
      <c r="U26" s="1041"/>
      <c r="V26" s="340"/>
      <c r="W26" s="340"/>
      <c r="X26" s="340"/>
      <c r="Y26" s="340"/>
    </row>
    <row r="27" spans="1:25" s="380" customFormat="1">
      <c r="N27" s="382"/>
      <c r="O27" s="382"/>
      <c r="P27" s="382"/>
      <c r="Q27" s="382"/>
      <c r="R27" s="382"/>
      <c r="S27" s="382"/>
      <c r="T27" s="979"/>
      <c r="U27" s="979"/>
      <c r="V27" s="382"/>
      <c r="W27" s="382"/>
      <c r="X27" s="382"/>
      <c r="Y27" s="382"/>
    </row>
    <row r="28" spans="1:25" s="380" customFormat="1">
      <c r="N28" s="382"/>
      <c r="O28" s="382"/>
      <c r="P28" s="382"/>
      <c r="Q28" s="382"/>
      <c r="R28" s="382"/>
      <c r="S28" s="382"/>
      <c r="T28" s="979"/>
      <c r="U28" s="979"/>
      <c r="V28" s="382"/>
      <c r="W28" s="382"/>
      <c r="X28" s="382"/>
      <c r="Y28" s="382"/>
    </row>
    <row r="29" spans="1:25" s="380" customFormat="1">
      <c r="N29" s="382"/>
      <c r="O29" s="382"/>
      <c r="P29" s="382"/>
      <c r="Q29" s="382"/>
      <c r="R29" s="382"/>
      <c r="S29" s="382"/>
      <c r="T29" s="979"/>
      <c r="U29" s="979"/>
      <c r="V29" s="382"/>
      <c r="W29" s="382"/>
      <c r="X29" s="382"/>
      <c r="Y29" s="382"/>
    </row>
    <row r="30" spans="1:25" s="380" customFormat="1"/>
    <row r="31" spans="1:25" s="380" customFormat="1"/>
    <row r="32" spans="1:25" s="380" customFormat="1"/>
    <row r="33" spans="1:22" s="380" customFormat="1"/>
    <row r="34" spans="1:22" s="380" customFormat="1"/>
    <row r="35" spans="1:22" s="380" customFormat="1"/>
    <row r="36" spans="1:22" s="90" customFormat="1">
      <c r="A36" s="380"/>
      <c r="B36" s="380"/>
      <c r="C36" s="380"/>
      <c r="D36" s="380"/>
      <c r="E36" s="380"/>
      <c r="F36" s="380"/>
      <c r="G36" s="380"/>
      <c r="H36" s="380"/>
      <c r="I36" s="380"/>
      <c r="J36" s="380"/>
      <c r="K36" s="380"/>
      <c r="L36" s="380"/>
      <c r="M36" s="380"/>
      <c r="N36" s="380"/>
      <c r="O36" s="380"/>
      <c r="P36"/>
    </row>
    <row r="37" spans="1:22" s="90" customFormat="1">
      <c r="A37" s="93"/>
      <c r="B37" s="93"/>
      <c r="C37" s="93"/>
      <c r="D37" s="93"/>
      <c r="E37" s="93"/>
      <c r="F37" s="93"/>
      <c r="G37" s="93"/>
      <c r="H37" s="93"/>
      <c r="I37" s="93"/>
      <c r="J37" s="93"/>
      <c r="K37" s="93"/>
      <c r="L37"/>
      <c r="M37"/>
      <c r="N37"/>
      <c r="O37"/>
      <c r="P37"/>
    </row>
    <row r="38" spans="1:22" s="90" customFormat="1">
      <c r="A38" s="93"/>
      <c r="B38" s="93"/>
      <c r="C38" s="93"/>
      <c r="D38" s="93"/>
      <c r="E38" s="93"/>
      <c r="F38" s="93"/>
      <c r="G38" s="93"/>
      <c r="H38" s="93"/>
      <c r="I38" s="93"/>
      <c r="J38" s="93"/>
      <c r="K38" s="93"/>
      <c r="L38"/>
      <c r="M38"/>
      <c r="N38"/>
      <c r="O38"/>
      <c r="P38"/>
    </row>
    <row r="39" spans="1:22" s="90" customFormat="1">
      <c r="A39"/>
      <c r="B39"/>
      <c r="C39"/>
      <c r="D39"/>
      <c r="E39"/>
      <c r="F39"/>
      <c r="G39"/>
      <c r="H39"/>
      <c r="I39"/>
      <c r="J39"/>
      <c r="K39"/>
      <c r="L39"/>
      <c r="M39"/>
      <c r="N39"/>
      <c r="O39"/>
      <c r="P39"/>
    </row>
    <row r="40" spans="1:22" s="90" customFormat="1">
      <c r="A40"/>
      <c r="B40"/>
      <c r="C40"/>
      <c r="D40"/>
      <c r="E40"/>
      <c r="F40"/>
      <c r="G40"/>
      <c r="H40"/>
      <c r="I40"/>
      <c r="J40"/>
      <c r="K40"/>
      <c r="L40"/>
      <c r="M40"/>
      <c r="N40"/>
      <c r="O40"/>
      <c r="P40"/>
    </row>
    <row r="41" spans="1:22" s="90" customFormat="1">
      <c r="A41"/>
      <c r="B41"/>
      <c r="C41"/>
      <c r="D41"/>
      <c r="E41"/>
      <c r="F41"/>
      <c r="G41"/>
      <c r="H41"/>
      <c r="I41"/>
      <c r="J41"/>
      <c r="K41"/>
      <c r="L41"/>
    </row>
    <row r="42" spans="1:22" s="90" customFormat="1">
      <c r="A42"/>
      <c r="B42"/>
      <c r="C42"/>
      <c r="D42"/>
      <c r="E42"/>
      <c r="F42"/>
      <c r="G42"/>
      <c r="H42"/>
      <c r="I42"/>
      <c r="J42"/>
      <c r="K42"/>
      <c r="L42"/>
    </row>
    <row r="43" spans="1:22" s="90" customFormat="1">
      <c r="A43"/>
      <c r="B43"/>
      <c r="C43"/>
      <c r="D43"/>
      <c r="E43"/>
      <c r="F43"/>
      <c r="G43"/>
      <c r="H43"/>
      <c r="I43"/>
      <c r="J43"/>
      <c r="K43"/>
      <c r="L43"/>
    </row>
    <row r="44" spans="1:22">
      <c r="L44"/>
      <c r="M44"/>
      <c r="N44"/>
      <c r="O44"/>
      <c r="P44"/>
      <c r="Q44"/>
      <c r="R44"/>
      <c r="S44"/>
      <c r="T44"/>
      <c r="U44"/>
      <c r="V44"/>
    </row>
    <row r="45" spans="1:22">
      <c r="L45"/>
      <c r="M45"/>
      <c r="N45"/>
      <c r="O45"/>
      <c r="P45"/>
      <c r="Q45"/>
      <c r="R45"/>
      <c r="S45"/>
      <c r="T45"/>
      <c r="U45"/>
      <c r="V45"/>
    </row>
    <row r="46" spans="1:22">
      <c r="L46"/>
      <c r="M46"/>
      <c r="N46"/>
      <c r="O46"/>
      <c r="P46"/>
      <c r="Q46"/>
      <c r="R46"/>
      <c r="S46"/>
      <c r="T46"/>
      <c r="U46"/>
      <c r="V46"/>
    </row>
    <row r="47" spans="1:22">
      <c r="L47"/>
      <c r="M47"/>
      <c r="N47"/>
      <c r="O47"/>
      <c r="P47"/>
      <c r="Q47"/>
      <c r="R47"/>
      <c r="S47"/>
      <c r="T47"/>
      <c r="U47"/>
      <c r="V47"/>
    </row>
    <row r="48" spans="1:22">
      <c r="L48"/>
      <c r="M48"/>
      <c r="N48"/>
    </row>
  </sheetData>
  <sortState ref="A8:B16">
    <sortCondition descending="1" ref="B7"/>
  </sortState>
  <mergeCells count="1">
    <mergeCell ref="A23:B23"/>
  </mergeCells>
  <pageMargins left="0.511811024" right="0.511811024" top="0.78740157500000008" bottom="0.78740157500000008" header="0.31496062000000008" footer="0.31496062000000008"/>
  <pageSetup paperSize="9" fitToWidth="0" fitToHeight="0" orientation="portrait" r:id="rId1"/>
  <ignoredErrors>
    <ignoredError sqref="B17"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P79"/>
  <sheetViews>
    <sheetView zoomScale="90" zoomScaleNormal="90" workbookViewId="0"/>
  </sheetViews>
  <sheetFormatPr defaultColWidth="5.5703125" defaultRowHeight="14.25"/>
  <cols>
    <col min="1" max="1" width="68.85546875" style="80" customWidth="1"/>
    <col min="2" max="2" width="7.5703125" style="81" bestFit="1" customWidth="1"/>
    <col min="3" max="3" width="7.7109375" style="81" bestFit="1" customWidth="1"/>
    <col min="4" max="4" width="7.140625" style="81" bestFit="1" customWidth="1"/>
    <col min="5" max="5" width="7" style="81" bestFit="1" customWidth="1"/>
    <col min="6" max="6" width="7.5703125" style="81" bestFit="1" customWidth="1"/>
    <col min="7" max="7" width="6.7109375" style="77" bestFit="1" customWidth="1"/>
    <col min="8" max="8" width="7" style="81" bestFit="1" customWidth="1"/>
    <col min="9" max="9" width="7.85546875" style="81" customWidth="1"/>
    <col min="10" max="10" width="7.140625" style="81" bestFit="1" customWidth="1"/>
    <col min="11" max="11" width="7.5703125" style="81" bestFit="1" customWidth="1"/>
    <col min="12" max="12" width="7.140625" style="82" bestFit="1" customWidth="1"/>
    <col min="13" max="13" width="7.85546875" style="81" customWidth="1"/>
    <col min="14" max="14" width="9.7109375" style="81" customWidth="1"/>
    <col min="15" max="236" width="9.140625" style="9" customWidth="1"/>
    <col min="237" max="237" width="58.28515625" style="9" customWidth="1"/>
    <col min="238" max="238" width="3.7109375" style="9" bestFit="1" customWidth="1"/>
    <col min="239" max="239" width="5.5703125" style="9" bestFit="1" customWidth="1"/>
    <col min="240" max="240" width="5.5703125" style="9" customWidth="1"/>
    <col min="241" max="16384" width="5.5703125" style="9"/>
  </cols>
  <sheetData>
    <row r="1" spans="1:16" customFormat="1" ht="15">
      <c r="A1" s="1" t="s">
        <v>0</v>
      </c>
      <c r="B1" s="95"/>
      <c r="C1" s="95"/>
      <c r="D1" s="95"/>
      <c r="E1" s="95"/>
      <c r="F1" s="95"/>
      <c r="G1" s="74"/>
      <c r="H1" s="95"/>
      <c r="I1" s="95"/>
      <c r="J1" s="95"/>
      <c r="K1" s="95"/>
      <c r="L1" s="325"/>
      <c r="M1" s="326"/>
      <c r="N1" s="326"/>
      <c r="O1" s="321"/>
      <c r="P1" s="321"/>
    </row>
    <row r="2" spans="1:16" customFormat="1" ht="15">
      <c r="A2" s="96" t="s">
        <v>1</v>
      </c>
      <c r="B2" s="6"/>
      <c r="C2" s="6"/>
      <c r="D2" s="6"/>
      <c r="E2" s="6"/>
      <c r="F2" s="6"/>
      <c r="G2" s="64"/>
      <c r="H2" s="6"/>
      <c r="I2" s="6"/>
      <c r="J2" s="6"/>
      <c r="K2" s="6"/>
      <c r="L2" s="325"/>
      <c r="M2" s="326"/>
      <c r="N2" s="326"/>
      <c r="O2" s="321"/>
      <c r="P2" s="321"/>
    </row>
    <row r="3" spans="1:16" customFormat="1" ht="15.75" thickBot="1">
      <c r="A3" s="80"/>
      <c r="B3" s="81"/>
      <c r="C3" s="81"/>
      <c r="D3" s="81"/>
      <c r="E3" s="81"/>
      <c r="F3" s="81"/>
      <c r="G3" s="77"/>
      <c r="H3" s="81"/>
      <c r="I3" s="81"/>
      <c r="J3" s="81"/>
      <c r="K3" s="81"/>
      <c r="L3" s="325"/>
      <c r="M3" s="326"/>
      <c r="N3" s="326"/>
      <c r="O3" s="321"/>
      <c r="P3" s="321"/>
    </row>
    <row r="4" spans="1:16" customFormat="1" ht="15.75" thickBot="1">
      <c r="A4" s="949" t="s">
        <v>514</v>
      </c>
      <c r="B4" s="19">
        <v>45992</v>
      </c>
      <c r="C4" s="16">
        <v>45962</v>
      </c>
      <c r="D4" s="19">
        <v>45931</v>
      </c>
      <c r="E4" s="17">
        <v>45901</v>
      </c>
      <c r="F4" s="49">
        <v>45870</v>
      </c>
      <c r="G4" s="49">
        <v>45839</v>
      </c>
      <c r="H4" s="49">
        <v>45809</v>
      </c>
      <c r="I4" s="97">
        <v>45778</v>
      </c>
      <c r="J4" s="91">
        <v>45748</v>
      </c>
      <c r="K4" s="91">
        <v>45717</v>
      </c>
      <c r="L4" s="91">
        <v>45689</v>
      </c>
      <c r="M4" s="91">
        <v>45658</v>
      </c>
      <c r="N4" s="98" t="s">
        <v>5</v>
      </c>
      <c r="O4" s="99" t="s">
        <v>6</v>
      </c>
      <c r="P4" s="48" t="s">
        <v>25</v>
      </c>
    </row>
    <row r="5" spans="1:16" customFormat="1" ht="15">
      <c r="A5" s="800" t="s">
        <v>497</v>
      </c>
      <c r="B5" s="801"/>
      <c r="C5" s="802"/>
      <c r="D5" s="803"/>
      <c r="E5" s="803"/>
      <c r="F5" s="803"/>
      <c r="G5" s="803"/>
      <c r="H5" s="804"/>
      <c r="I5" s="803">
        <v>130</v>
      </c>
      <c r="J5" s="802">
        <v>121</v>
      </c>
      <c r="K5" s="802">
        <v>148</v>
      </c>
      <c r="L5" s="802">
        <v>170</v>
      </c>
      <c r="M5" s="802">
        <v>168</v>
      </c>
      <c r="N5" s="805">
        <f>SUM(B5:M5)</f>
        <v>737</v>
      </c>
      <c r="O5" s="806">
        <f>AVERAGE(B5:M5)</f>
        <v>147.4</v>
      </c>
      <c r="P5" s="807">
        <f>(N5/$N$71)*100</f>
        <v>2.344595024495769</v>
      </c>
    </row>
    <row r="6" spans="1:16" customFormat="1" ht="15">
      <c r="A6" s="808" t="s">
        <v>163</v>
      </c>
      <c r="B6" s="809"/>
      <c r="C6" s="810"/>
      <c r="D6" s="802"/>
      <c r="E6" s="802"/>
      <c r="F6" s="802"/>
      <c r="G6" s="810"/>
      <c r="H6" s="811"/>
      <c r="I6" s="810">
        <v>0</v>
      </c>
      <c r="J6" s="810">
        <v>0</v>
      </c>
      <c r="K6" s="810">
        <v>0</v>
      </c>
      <c r="L6" s="810">
        <v>0</v>
      </c>
      <c r="M6" s="810">
        <v>0</v>
      </c>
      <c r="N6" s="812">
        <f t="shared" ref="N6:N36" si="0">SUM(B6:M6)</f>
        <v>0</v>
      </c>
      <c r="O6" s="806">
        <f t="shared" ref="O6:O36" si="1">AVERAGE(B6:M6)</f>
        <v>0</v>
      </c>
      <c r="P6" s="807">
        <f t="shared" ref="P6:P36" si="2">(N6/$N$71)*100</f>
        <v>0</v>
      </c>
    </row>
    <row r="7" spans="1:16" customFormat="1" ht="15">
      <c r="A7" s="808" t="s">
        <v>498</v>
      </c>
      <c r="B7" s="813"/>
      <c r="C7" s="810"/>
      <c r="D7" s="810"/>
      <c r="E7" s="810"/>
      <c r="F7" s="810"/>
      <c r="G7" s="810"/>
      <c r="H7" s="811"/>
      <c r="I7" s="810">
        <v>401</v>
      </c>
      <c r="J7" s="810">
        <v>366</v>
      </c>
      <c r="K7" s="810">
        <v>397</v>
      </c>
      <c r="L7" s="810">
        <v>385</v>
      </c>
      <c r="M7" s="810">
        <v>360</v>
      </c>
      <c r="N7" s="812">
        <f t="shared" si="0"/>
        <v>1909</v>
      </c>
      <c r="O7" s="806">
        <f t="shared" si="1"/>
        <v>381.8</v>
      </c>
      <c r="P7" s="807">
        <f t="shared" si="2"/>
        <v>6.0730419291213336</v>
      </c>
    </row>
    <row r="8" spans="1:16" customFormat="1" ht="15">
      <c r="A8" s="808" t="s">
        <v>499</v>
      </c>
      <c r="B8" s="813"/>
      <c r="C8" s="810"/>
      <c r="D8" s="810"/>
      <c r="E8" s="810"/>
      <c r="F8" s="810"/>
      <c r="G8" s="810"/>
      <c r="H8" s="811"/>
      <c r="I8" s="810">
        <v>15</v>
      </c>
      <c r="J8" s="810">
        <v>23</v>
      </c>
      <c r="K8" s="810">
        <v>15</v>
      </c>
      <c r="L8" s="810">
        <v>11</v>
      </c>
      <c r="M8" s="810">
        <v>19</v>
      </c>
      <c r="N8" s="812">
        <f t="shared" si="0"/>
        <v>83</v>
      </c>
      <c r="O8" s="806">
        <f t="shared" si="1"/>
        <v>16.600000000000001</v>
      </c>
      <c r="P8" s="807">
        <f t="shared" si="2"/>
        <v>0.26404530126614489</v>
      </c>
    </row>
    <row r="9" spans="1:16" customFormat="1" ht="15">
      <c r="A9" s="808" t="s">
        <v>164</v>
      </c>
      <c r="B9" s="813"/>
      <c r="C9" s="810"/>
      <c r="D9" s="810"/>
      <c r="E9" s="810"/>
      <c r="F9" s="810"/>
      <c r="G9" s="810"/>
      <c r="H9" s="811"/>
      <c r="I9" s="810">
        <v>123</v>
      </c>
      <c r="J9" s="810">
        <v>25</v>
      </c>
      <c r="K9" s="810">
        <v>74</v>
      </c>
      <c r="L9" s="810">
        <v>81</v>
      </c>
      <c r="M9" s="810">
        <v>17</v>
      </c>
      <c r="N9" s="812">
        <f t="shared" si="0"/>
        <v>320</v>
      </c>
      <c r="O9" s="806">
        <f t="shared" si="1"/>
        <v>64</v>
      </c>
      <c r="P9" s="807">
        <f t="shared" si="2"/>
        <v>1.0180059807851372</v>
      </c>
    </row>
    <row r="10" spans="1:16" customFormat="1" ht="15">
      <c r="A10" s="808" t="s">
        <v>511</v>
      </c>
      <c r="B10" s="813"/>
      <c r="C10" s="810"/>
      <c r="D10" s="810"/>
      <c r="E10" s="810"/>
      <c r="F10" s="810"/>
      <c r="G10" s="810"/>
      <c r="H10" s="811"/>
      <c r="I10" s="810">
        <v>0</v>
      </c>
      <c r="J10" s="810">
        <v>3</v>
      </c>
      <c r="K10" s="810">
        <v>7</v>
      </c>
      <c r="L10" s="810">
        <v>5</v>
      </c>
      <c r="M10" s="810">
        <v>5</v>
      </c>
      <c r="N10" s="812">
        <f t="shared" si="0"/>
        <v>20</v>
      </c>
      <c r="O10" s="806">
        <f t="shared" si="1"/>
        <v>4</v>
      </c>
      <c r="P10" s="807">
        <f t="shared" si="2"/>
        <v>6.3625373799071072E-2</v>
      </c>
    </row>
    <row r="11" spans="1:16" customFormat="1" ht="15">
      <c r="A11" s="808" t="s">
        <v>115</v>
      </c>
      <c r="B11" s="813"/>
      <c r="C11" s="810"/>
      <c r="D11" s="810"/>
      <c r="E11" s="810"/>
      <c r="F11" s="810"/>
      <c r="G11" s="810"/>
      <c r="H11" s="811"/>
      <c r="I11" s="810">
        <v>350</v>
      </c>
      <c r="J11" s="810">
        <v>592</v>
      </c>
      <c r="K11" s="810">
        <v>320</v>
      </c>
      <c r="L11" s="810">
        <v>535</v>
      </c>
      <c r="M11" s="810">
        <v>248</v>
      </c>
      <c r="N11" s="812">
        <f t="shared" si="0"/>
        <v>2045</v>
      </c>
      <c r="O11" s="806">
        <f t="shared" si="1"/>
        <v>409</v>
      </c>
      <c r="P11" s="807">
        <f t="shared" si="2"/>
        <v>6.5056944709550173</v>
      </c>
    </row>
    <row r="12" spans="1:16" customFormat="1" ht="15">
      <c r="A12" s="808" t="s">
        <v>165</v>
      </c>
      <c r="B12" s="813"/>
      <c r="C12" s="810"/>
      <c r="D12" s="810"/>
      <c r="E12" s="810"/>
      <c r="F12" s="810"/>
      <c r="G12" s="810"/>
      <c r="H12" s="810"/>
      <c r="I12" s="810">
        <v>64</v>
      </c>
      <c r="J12" s="810">
        <v>64</v>
      </c>
      <c r="K12" s="810">
        <v>49</v>
      </c>
      <c r="L12" s="810">
        <v>58</v>
      </c>
      <c r="M12" s="810">
        <v>78</v>
      </c>
      <c r="N12" s="812">
        <f t="shared" si="0"/>
        <v>313</v>
      </c>
      <c r="O12" s="806">
        <f t="shared" si="1"/>
        <v>62.6</v>
      </c>
      <c r="P12" s="807">
        <f t="shared" si="2"/>
        <v>0.99573709995546233</v>
      </c>
    </row>
    <row r="13" spans="1:16" customFormat="1" ht="15">
      <c r="A13" s="808" t="s">
        <v>502</v>
      </c>
      <c r="B13" s="813"/>
      <c r="C13" s="810"/>
      <c r="D13" s="810"/>
      <c r="E13" s="810"/>
      <c r="F13" s="810"/>
      <c r="G13" s="810"/>
      <c r="H13" s="810"/>
      <c r="I13" s="810">
        <v>0</v>
      </c>
      <c r="J13" s="810">
        <v>0</v>
      </c>
      <c r="K13" s="810">
        <v>0</v>
      </c>
      <c r="L13" s="810">
        <v>0</v>
      </c>
      <c r="M13" s="810">
        <v>0</v>
      </c>
      <c r="N13" s="812">
        <f t="shared" si="0"/>
        <v>0</v>
      </c>
      <c r="O13" s="806">
        <f t="shared" si="1"/>
        <v>0</v>
      </c>
      <c r="P13" s="807">
        <f t="shared" si="2"/>
        <v>0</v>
      </c>
    </row>
    <row r="14" spans="1:16" customFormat="1" ht="15">
      <c r="A14" s="808" t="s">
        <v>500</v>
      </c>
      <c r="B14" s="813"/>
      <c r="C14" s="810"/>
      <c r="D14" s="810"/>
      <c r="E14" s="810"/>
      <c r="F14" s="810"/>
      <c r="G14" s="810"/>
      <c r="H14" s="810"/>
      <c r="I14" s="810">
        <v>426</v>
      </c>
      <c r="J14" s="810">
        <v>440</v>
      </c>
      <c r="K14" s="810">
        <v>454</v>
      </c>
      <c r="L14" s="810">
        <v>455</v>
      </c>
      <c r="M14" s="810">
        <v>307</v>
      </c>
      <c r="N14" s="812">
        <f t="shared" si="0"/>
        <v>2082</v>
      </c>
      <c r="O14" s="806">
        <f t="shared" si="1"/>
        <v>416.4</v>
      </c>
      <c r="P14" s="807">
        <f t="shared" si="2"/>
        <v>6.6234014124832985</v>
      </c>
    </row>
    <row r="15" spans="1:16" customFormat="1" ht="15">
      <c r="A15" s="808" t="s">
        <v>166</v>
      </c>
      <c r="B15" s="813"/>
      <c r="C15" s="810"/>
      <c r="D15" s="810"/>
      <c r="E15" s="810"/>
      <c r="F15" s="810"/>
      <c r="G15" s="810"/>
      <c r="H15" s="811"/>
      <c r="I15" s="810">
        <v>0</v>
      </c>
      <c r="J15" s="810">
        <v>0</v>
      </c>
      <c r="K15" s="810">
        <v>0</v>
      </c>
      <c r="L15" s="810">
        <v>0</v>
      </c>
      <c r="M15" s="810">
        <v>0</v>
      </c>
      <c r="N15" s="812">
        <f t="shared" si="0"/>
        <v>0</v>
      </c>
      <c r="O15" s="806">
        <f t="shared" si="1"/>
        <v>0</v>
      </c>
      <c r="P15" s="807">
        <f t="shared" si="2"/>
        <v>0</v>
      </c>
    </row>
    <row r="16" spans="1:16" customFormat="1" ht="15">
      <c r="A16" s="808" t="s">
        <v>167</v>
      </c>
      <c r="B16" s="813"/>
      <c r="C16" s="810"/>
      <c r="D16" s="810"/>
      <c r="E16" s="810"/>
      <c r="F16" s="810"/>
      <c r="G16" s="810"/>
      <c r="H16" s="810"/>
      <c r="I16" s="810">
        <v>0</v>
      </c>
      <c r="J16" s="810">
        <v>0</v>
      </c>
      <c r="K16" s="810">
        <v>0</v>
      </c>
      <c r="L16" s="810">
        <v>0</v>
      </c>
      <c r="M16" s="810">
        <v>0</v>
      </c>
      <c r="N16" s="812">
        <f t="shared" si="0"/>
        <v>0</v>
      </c>
      <c r="O16" s="806">
        <f t="shared" si="1"/>
        <v>0</v>
      </c>
      <c r="P16" s="807">
        <f t="shared" si="2"/>
        <v>0</v>
      </c>
    </row>
    <row r="17" spans="1:16" customFormat="1" ht="15" customHeight="1">
      <c r="A17" s="808" t="s">
        <v>168</v>
      </c>
      <c r="B17" s="813"/>
      <c r="C17" s="810"/>
      <c r="D17" s="810"/>
      <c r="E17" s="810"/>
      <c r="F17" s="810"/>
      <c r="G17" s="810"/>
      <c r="H17" s="810"/>
      <c r="I17" s="810">
        <v>16</v>
      </c>
      <c r="J17" s="810">
        <v>17</v>
      </c>
      <c r="K17" s="810">
        <v>7</v>
      </c>
      <c r="L17" s="810">
        <v>27</v>
      </c>
      <c r="M17" s="810">
        <v>22</v>
      </c>
      <c r="N17" s="812">
        <f t="shared" si="0"/>
        <v>89</v>
      </c>
      <c r="O17" s="806">
        <f t="shared" si="1"/>
        <v>17.8</v>
      </c>
      <c r="P17" s="807">
        <f t="shared" si="2"/>
        <v>0.28313291340586627</v>
      </c>
    </row>
    <row r="18" spans="1:16" customFormat="1" ht="15">
      <c r="A18" s="808" t="s">
        <v>461</v>
      </c>
      <c r="B18" s="813"/>
      <c r="C18" s="810"/>
      <c r="D18" s="810"/>
      <c r="E18" s="810"/>
      <c r="F18" s="810"/>
      <c r="G18" s="810"/>
      <c r="H18" s="810"/>
      <c r="I18" s="810">
        <v>448</v>
      </c>
      <c r="J18" s="810">
        <v>468</v>
      </c>
      <c r="K18" s="810">
        <v>629</v>
      </c>
      <c r="L18" s="810">
        <v>650</v>
      </c>
      <c r="M18" s="810">
        <v>531</v>
      </c>
      <c r="N18" s="812">
        <f t="shared" si="0"/>
        <v>2726</v>
      </c>
      <c r="O18" s="806">
        <f t="shared" si="1"/>
        <v>545.20000000000005</v>
      </c>
      <c r="P18" s="807">
        <f t="shared" si="2"/>
        <v>8.6721384488133868</v>
      </c>
    </row>
    <row r="19" spans="1:16" customFormat="1" ht="15">
      <c r="A19" s="808" t="s">
        <v>169</v>
      </c>
      <c r="B19" s="813"/>
      <c r="C19" s="810"/>
      <c r="D19" s="810"/>
      <c r="E19" s="810"/>
      <c r="F19" s="810"/>
      <c r="G19" s="810"/>
      <c r="H19" s="810"/>
      <c r="I19" s="810">
        <v>293</v>
      </c>
      <c r="J19" s="810">
        <v>331</v>
      </c>
      <c r="K19" s="810">
        <v>297</v>
      </c>
      <c r="L19" s="810">
        <v>359</v>
      </c>
      <c r="M19" s="810">
        <v>364</v>
      </c>
      <c r="N19" s="812">
        <f t="shared" si="0"/>
        <v>1644</v>
      </c>
      <c r="O19" s="806">
        <f t="shared" si="1"/>
        <v>328.8</v>
      </c>
      <c r="P19" s="807">
        <f t="shared" si="2"/>
        <v>5.2300057262836415</v>
      </c>
    </row>
    <row r="20" spans="1:16" customFormat="1" ht="15">
      <c r="A20" s="808" t="s">
        <v>170</v>
      </c>
      <c r="B20" s="813"/>
      <c r="C20" s="810"/>
      <c r="D20" s="810"/>
      <c r="E20" s="810"/>
      <c r="F20" s="810"/>
      <c r="G20" s="810"/>
      <c r="H20" s="810"/>
      <c r="I20" s="810">
        <v>5</v>
      </c>
      <c r="J20" s="810">
        <v>2</v>
      </c>
      <c r="K20" s="810">
        <v>0</v>
      </c>
      <c r="L20" s="810">
        <v>2</v>
      </c>
      <c r="M20" s="810">
        <v>4</v>
      </c>
      <c r="N20" s="812">
        <f t="shared" si="0"/>
        <v>13</v>
      </c>
      <c r="O20" s="806">
        <f t="shared" si="1"/>
        <v>2.6</v>
      </c>
      <c r="P20" s="807">
        <f t="shared" si="2"/>
        <v>4.1356492969396197E-2</v>
      </c>
    </row>
    <row r="21" spans="1:16" customFormat="1" ht="15">
      <c r="A21" s="808" t="s">
        <v>171</v>
      </c>
      <c r="B21" s="813"/>
      <c r="C21" s="810"/>
      <c r="D21" s="810"/>
      <c r="E21" s="810"/>
      <c r="F21" s="810"/>
      <c r="G21" s="810"/>
      <c r="H21" s="810"/>
      <c r="I21" s="810">
        <v>710</v>
      </c>
      <c r="J21" s="810">
        <v>702</v>
      </c>
      <c r="K21" s="810">
        <v>735</v>
      </c>
      <c r="L21" s="810">
        <v>643</v>
      </c>
      <c r="M21" s="810">
        <v>611</v>
      </c>
      <c r="N21" s="812">
        <f t="shared" si="0"/>
        <v>3401</v>
      </c>
      <c r="O21" s="806">
        <f t="shared" si="1"/>
        <v>680.2</v>
      </c>
      <c r="P21" s="807">
        <f t="shared" si="2"/>
        <v>10.819494814532035</v>
      </c>
    </row>
    <row r="22" spans="1:16" customFormat="1" ht="15">
      <c r="A22" s="808" t="s">
        <v>172</v>
      </c>
      <c r="B22" s="813"/>
      <c r="C22" s="810"/>
      <c r="D22" s="810"/>
      <c r="E22" s="810"/>
      <c r="F22" s="810"/>
      <c r="G22" s="810"/>
      <c r="H22" s="810"/>
      <c r="I22" s="810">
        <v>529</v>
      </c>
      <c r="J22" s="810">
        <v>577</v>
      </c>
      <c r="K22" s="810">
        <v>599</v>
      </c>
      <c r="L22" s="810">
        <v>588</v>
      </c>
      <c r="M22" s="810">
        <v>584</v>
      </c>
      <c r="N22" s="812">
        <f t="shared" si="0"/>
        <v>2877</v>
      </c>
      <c r="O22" s="806">
        <f t="shared" si="1"/>
        <v>575.4</v>
      </c>
      <c r="P22" s="807">
        <f t="shared" si="2"/>
        <v>9.1525100209963739</v>
      </c>
    </row>
    <row r="23" spans="1:16" customFormat="1" ht="15">
      <c r="A23" s="808" t="s">
        <v>173</v>
      </c>
      <c r="B23" s="813"/>
      <c r="C23" s="810"/>
      <c r="D23" s="810"/>
      <c r="E23" s="810"/>
      <c r="F23" s="810"/>
      <c r="G23" s="810"/>
      <c r="H23" s="810"/>
      <c r="I23" s="810">
        <v>270</v>
      </c>
      <c r="J23" s="810">
        <v>309</v>
      </c>
      <c r="K23" s="810">
        <v>366</v>
      </c>
      <c r="L23" s="810">
        <v>306</v>
      </c>
      <c r="M23" s="810">
        <v>368</v>
      </c>
      <c r="N23" s="812">
        <f t="shared" si="0"/>
        <v>1619</v>
      </c>
      <c r="O23" s="806">
        <f t="shared" si="1"/>
        <v>323.8</v>
      </c>
      <c r="P23" s="807">
        <f t="shared" si="2"/>
        <v>5.1504740090348031</v>
      </c>
    </row>
    <row r="24" spans="1:16" customFormat="1" ht="15">
      <c r="A24" s="950" t="s">
        <v>512</v>
      </c>
      <c r="B24" s="813"/>
      <c r="C24" s="810"/>
      <c r="D24" s="810"/>
      <c r="E24" s="810"/>
      <c r="F24" s="810"/>
      <c r="G24" s="810"/>
      <c r="H24" s="810"/>
      <c r="I24" s="810">
        <v>18</v>
      </c>
      <c r="J24" s="810">
        <v>20</v>
      </c>
      <c r="K24" s="810">
        <v>19</v>
      </c>
      <c r="L24" s="810">
        <v>29</v>
      </c>
      <c r="M24" s="810">
        <v>15</v>
      </c>
      <c r="N24" s="812">
        <f t="shared" si="0"/>
        <v>101</v>
      </c>
      <c r="O24" s="806">
        <f t="shared" si="1"/>
        <v>20.2</v>
      </c>
      <c r="P24" s="807">
        <f t="shared" si="2"/>
        <v>0.32130813768530891</v>
      </c>
    </row>
    <row r="25" spans="1:16" customFormat="1" ht="15">
      <c r="A25" s="950" t="s">
        <v>174</v>
      </c>
      <c r="B25" s="813"/>
      <c r="C25" s="810"/>
      <c r="D25" s="810"/>
      <c r="E25" s="810"/>
      <c r="F25" s="810"/>
      <c r="G25" s="810"/>
      <c r="H25" s="810"/>
      <c r="I25" s="810">
        <v>36</v>
      </c>
      <c r="J25" s="810">
        <v>19</v>
      </c>
      <c r="K25" s="810">
        <v>25</v>
      </c>
      <c r="L25" s="810">
        <v>32</v>
      </c>
      <c r="M25" s="810">
        <v>19</v>
      </c>
      <c r="N25" s="812">
        <f t="shared" si="0"/>
        <v>131</v>
      </c>
      <c r="O25" s="806">
        <f t="shared" si="1"/>
        <v>26.2</v>
      </c>
      <c r="P25" s="807">
        <f t="shared" si="2"/>
        <v>0.41674619838391552</v>
      </c>
    </row>
    <row r="26" spans="1:16" customFormat="1" ht="15">
      <c r="A26" s="950" t="s">
        <v>175</v>
      </c>
      <c r="B26" s="813"/>
      <c r="C26" s="810"/>
      <c r="D26" s="810"/>
      <c r="E26" s="810"/>
      <c r="F26" s="810"/>
      <c r="G26" s="810"/>
      <c r="H26" s="811"/>
      <c r="I26" s="810">
        <v>40</v>
      </c>
      <c r="J26" s="810">
        <v>59</v>
      </c>
      <c r="K26" s="810">
        <v>41</v>
      </c>
      <c r="L26" s="810">
        <v>38</v>
      </c>
      <c r="M26" s="810">
        <v>50</v>
      </c>
      <c r="N26" s="812">
        <f t="shared" si="0"/>
        <v>228</v>
      </c>
      <c r="O26" s="806">
        <f t="shared" si="1"/>
        <v>45.6</v>
      </c>
      <c r="P26" s="807">
        <f t="shared" si="2"/>
        <v>0.72532926130941022</v>
      </c>
    </row>
    <row r="27" spans="1:16" customFormat="1" ht="15">
      <c r="A27" s="950" t="s">
        <v>176</v>
      </c>
      <c r="B27" s="813"/>
      <c r="C27" s="810"/>
      <c r="D27" s="810"/>
      <c r="E27" s="810"/>
      <c r="F27" s="810"/>
      <c r="G27" s="810"/>
      <c r="H27" s="810"/>
      <c r="I27" s="810">
        <v>338</v>
      </c>
      <c r="J27" s="810">
        <v>377</v>
      </c>
      <c r="K27" s="810">
        <v>384</v>
      </c>
      <c r="L27" s="810">
        <v>689</v>
      </c>
      <c r="M27" s="810">
        <v>452</v>
      </c>
      <c r="N27" s="812">
        <f t="shared" si="0"/>
        <v>2240</v>
      </c>
      <c r="O27" s="806">
        <f t="shared" si="1"/>
        <v>448</v>
      </c>
      <c r="P27" s="807">
        <f t="shared" si="2"/>
        <v>7.1260418654959592</v>
      </c>
    </row>
    <row r="28" spans="1:16" customFormat="1" ht="15">
      <c r="A28" s="950" t="s">
        <v>177</v>
      </c>
      <c r="B28" s="813"/>
      <c r="C28" s="810"/>
      <c r="D28" s="810"/>
      <c r="E28" s="810"/>
      <c r="F28" s="810"/>
      <c r="G28" s="810"/>
      <c r="H28" s="810"/>
      <c r="I28" s="810">
        <v>37</v>
      </c>
      <c r="J28" s="810">
        <v>25</v>
      </c>
      <c r="K28" s="810">
        <v>46</v>
      </c>
      <c r="L28" s="810">
        <v>54</v>
      </c>
      <c r="M28" s="810">
        <v>41</v>
      </c>
      <c r="N28" s="812">
        <f t="shared" si="0"/>
        <v>203</v>
      </c>
      <c r="O28" s="806">
        <f t="shared" si="1"/>
        <v>40.6</v>
      </c>
      <c r="P28" s="807">
        <f t="shared" si="2"/>
        <v>0.64579754406057133</v>
      </c>
    </row>
    <row r="29" spans="1:16" customFormat="1" ht="15">
      <c r="A29" s="950" t="s">
        <v>178</v>
      </c>
      <c r="B29" s="813"/>
      <c r="C29" s="810"/>
      <c r="D29" s="810"/>
      <c r="E29" s="810"/>
      <c r="F29" s="810"/>
      <c r="G29" s="810"/>
      <c r="H29" s="810"/>
      <c r="I29" s="810">
        <v>36</v>
      </c>
      <c r="J29" s="810">
        <v>37</v>
      </c>
      <c r="K29" s="810">
        <v>29</v>
      </c>
      <c r="L29" s="810">
        <v>19</v>
      </c>
      <c r="M29" s="810">
        <v>19</v>
      </c>
      <c r="N29" s="812">
        <f t="shared" si="0"/>
        <v>140</v>
      </c>
      <c r="O29" s="806">
        <f t="shared" si="1"/>
        <v>28</v>
      </c>
      <c r="P29" s="807">
        <f t="shared" si="2"/>
        <v>0.44537761659349745</v>
      </c>
    </row>
    <row r="30" spans="1:16" customFormat="1" ht="15">
      <c r="A30" s="950" t="s">
        <v>179</v>
      </c>
      <c r="B30" s="813"/>
      <c r="C30" s="810"/>
      <c r="D30" s="810"/>
      <c r="E30" s="810"/>
      <c r="F30" s="810"/>
      <c r="G30" s="810"/>
      <c r="H30" s="810"/>
      <c r="I30" s="810">
        <v>19</v>
      </c>
      <c r="J30" s="810">
        <v>9</v>
      </c>
      <c r="K30" s="810">
        <v>11</v>
      </c>
      <c r="L30" s="810">
        <v>15</v>
      </c>
      <c r="M30" s="810">
        <v>13</v>
      </c>
      <c r="N30" s="812">
        <f t="shared" si="0"/>
        <v>67</v>
      </c>
      <c r="O30" s="806">
        <f t="shared" si="1"/>
        <v>13.4</v>
      </c>
      <c r="P30" s="807">
        <f t="shared" si="2"/>
        <v>0.21314500222688806</v>
      </c>
    </row>
    <row r="31" spans="1:16" customFormat="1" ht="15">
      <c r="A31" s="950" t="s">
        <v>180</v>
      </c>
      <c r="B31" s="813"/>
      <c r="C31" s="810"/>
      <c r="D31" s="810"/>
      <c r="E31" s="810"/>
      <c r="F31" s="810"/>
      <c r="G31" s="810"/>
      <c r="H31" s="811"/>
      <c r="I31" s="810">
        <v>21</v>
      </c>
      <c r="J31" s="810">
        <v>26</v>
      </c>
      <c r="K31" s="810">
        <v>28</v>
      </c>
      <c r="L31" s="810">
        <v>39</v>
      </c>
      <c r="M31" s="810">
        <v>27</v>
      </c>
      <c r="N31" s="812">
        <f t="shared" si="0"/>
        <v>141</v>
      </c>
      <c r="O31" s="806">
        <f t="shared" si="1"/>
        <v>28.2</v>
      </c>
      <c r="P31" s="807">
        <f t="shared" si="2"/>
        <v>0.448558885283451</v>
      </c>
    </row>
    <row r="32" spans="1:16" customFormat="1" ht="15">
      <c r="A32" s="950" t="s">
        <v>181</v>
      </c>
      <c r="B32" s="813"/>
      <c r="C32" s="810"/>
      <c r="D32" s="810"/>
      <c r="E32" s="810"/>
      <c r="F32" s="810"/>
      <c r="G32" s="810"/>
      <c r="H32" s="810"/>
      <c r="I32" s="810">
        <v>43</v>
      </c>
      <c r="J32" s="810">
        <v>40</v>
      </c>
      <c r="K32" s="810">
        <v>42</v>
      </c>
      <c r="L32" s="810">
        <v>33</v>
      </c>
      <c r="M32" s="810">
        <v>49</v>
      </c>
      <c r="N32" s="812">
        <f t="shared" si="0"/>
        <v>207</v>
      </c>
      <c r="O32" s="806">
        <f t="shared" si="1"/>
        <v>41.4</v>
      </c>
      <c r="P32" s="807">
        <f t="shared" si="2"/>
        <v>0.65852261882038554</v>
      </c>
    </row>
    <row r="33" spans="1:16" customFormat="1" ht="15" customHeight="1">
      <c r="A33" s="950" t="s">
        <v>182</v>
      </c>
      <c r="B33" s="813"/>
      <c r="C33" s="810"/>
      <c r="D33" s="810"/>
      <c r="E33" s="810"/>
      <c r="F33" s="810"/>
      <c r="G33" s="810"/>
      <c r="H33" s="810"/>
      <c r="I33" s="810">
        <v>0</v>
      </c>
      <c r="J33" s="810">
        <v>0</v>
      </c>
      <c r="K33" s="810">
        <v>0</v>
      </c>
      <c r="L33" s="810">
        <v>0</v>
      </c>
      <c r="M33" s="810">
        <v>0</v>
      </c>
      <c r="N33" s="812">
        <f t="shared" si="0"/>
        <v>0</v>
      </c>
      <c r="O33" s="806">
        <f t="shared" si="1"/>
        <v>0</v>
      </c>
      <c r="P33" s="807">
        <f t="shared" si="2"/>
        <v>0</v>
      </c>
    </row>
    <row r="34" spans="1:16" customFormat="1" ht="15" customHeight="1">
      <c r="A34" s="950" t="s">
        <v>513</v>
      </c>
      <c r="B34" s="813"/>
      <c r="C34" s="810"/>
      <c r="D34" s="810"/>
      <c r="E34" s="810"/>
      <c r="F34" s="810"/>
      <c r="G34" s="810"/>
      <c r="H34" s="810"/>
      <c r="I34" s="810">
        <v>46</v>
      </c>
      <c r="J34" s="810">
        <v>45</v>
      </c>
      <c r="K34" s="810">
        <v>39</v>
      </c>
      <c r="L34" s="810">
        <v>57</v>
      </c>
      <c r="M34" s="810">
        <v>47</v>
      </c>
      <c r="N34" s="812">
        <f t="shared" si="0"/>
        <v>234</v>
      </c>
      <c r="O34" s="806">
        <f t="shared" si="1"/>
        <v>46.8</v>
      </c>
      <c r="P34" s="807">
        <f t="shared" si="2"/>
        <v>0.74441687344913154</v>
      </c>
    </row>
    <row r="35" spans="1:16" customFormat="1" ht="15" customHeight="1">
      <c r="A35" s="808" t="s">
        <v>183</v>
      </c>
      <c r="B35" s="813"/>
      <c r="C35" s="810"/>
      <c r="D35" s="810"/>
      <c r="E35" s="810"/>
      <c r="F35" s="810"/>
      <c r="G35" s="810"/>
      <c r="H35" s="810"/>
      <c r="I35" s="810">
        <v>31</v>
      </c>
      <c r="J35" s="810">
        <v>38</v>
      </c>
      <c r="K35" s="810">
        <v>66</v>
      </c>
      <c r="L35" s="810">
        <v>54</v>
      </c>
      <c r="M35" s="810">
        <v>45</v>
      </c>
      <c r="N35" s="812">
        <f t="shared" si="0"/>
        <v>234</v>
      </c>
      <c r="O35" s="806">
        <f t="shared" si="1"/>
        <v>46.8</v>
      </c>
      <c r="P35" s="807">
        <f t="shared" si="2"/>
        <v>0.74441687344913154</v>
      </c>
    </row>
    <row r="36" spans="1:16" customFormat="1" ht="15" customHeight="1">
      <c r="A36" s="808" t="s">
        <v>184</v>
      </c>
      <c r="B36" s="813"/>
      <c r="C36" s="810"/>
      <c r="D36" s="810"/>
      <c r="E36" s="810"/>
      <c r="F36" s="810"/>
      <c r="G36" s="810"/>
      <c r="H36" s="810"/>
      <c r="I36" s="810">
        <v>6</v>
      </c>
      <c r="J36" s="810">
        <v>0</v>
      </c>
      <c r="K36" s="810">
        <v>6</v>
      </c>
      <c r="L36" s="810">
        <v>6</v>
      </c>
      <c r="M36" s="810">
        <v>2</v>
      </c>
      <c r="N36" s="812">
        <f t="shared" si="0"/>
        <v>20</v>
      </c>
      <c r="O36" s="806">
        <f t="shared" si="1"/>
        <v>4</v>
      </c>
      <c r="P36" s="807">
        <f t="shared" si="2"/>
        <v>6.3625373799071072E-2</v>
      </c>
    </row>
    <row r="37" spans="1:16" customFormat="1" ht="15" customHeight="1">
      <c r="A37" s="808" t="s">
        <v>460</v>
      </c>
      <c r="B37" s="813"/>
      <c r="C37" s="810"/>
      <c r="D37" s="810"/>
      <c r="E37" s="810"/>
      <c r="F37" s="810"/>
      <c r="G37" s="810"/>
      <c r="H37" s="810"/>
      <c r="I37" s="810">
        <v>85</v>
      </c>
      <c r="J37" s="810">
        <v>107</v>
      </c>
      <c r="K37" s="810">
        <v>123</v>
      </c>
      <c r="L37" s="810">
        <v>86</v>
      </c>
      <c r="M37" s="810">
        <v>72</v>
      </c>
      <c r="N37" s="812">
        <f t="shared" ref="N37:N67" si="3">SUM(B37:M37)</f>
        <v>473</v>
      </c>
      <c r="O37" s="806">
        <f t="shared" ref="O37:O71" si="4">AVERAGE(B37:M37)</f>
        <v>94.6</v>
      </c>
      <c r="P37" s="807">
        <f t="shared" ref="P37:P70" si="5">(N37/$N$71)*100</f>
        <v>1.5047400903480308</v>
      </c>
    </row>
    <row r="38" spans="1:16" customFormat="1" ht="15" customHeight="1">
      <c r="A38" s="808" t="s">
        <v>185</v>
      </c>
      <c r="B38" s="813"/>
      <c r="C38" s="810"/>
      <c r="D38" s="810"/>
      <c r="E38" s="810"/>
      <c r="F38" s="810"/>
      <c r="G38" s="810"/>
      <c r="H38" s="810"/>
      <c r="I38" s="810">
        <v>56</v>
      </c>
      <c r="J38" s="810">
        <v>72</v>
      </c>
      <c r="K38" s="810">
        <v>116</v>
      </c>
      <c r="L38" s="810">
        <v>134</v>
      </c>
      <c r="M38" s="810">
        <v>149</v>
      </c>
      <c r="N38" s="812">
        <f t="shared" si="3"/>
        <v>527</v>
      </c>
      <c r="O38" s="806">
        <f t="shared" si="4"/>
        <v>105.4</v>
      </c>
      <c r="P38" s="807">
        <f t="shared" si="5"/>
        <v>1.6765285996055226</v>
      </c>
    </row>
    <row r="39" spans="1:16" customFormat="1" ht="15" customHeight="1">
      <c r="A39" s="808" t="s">
        <v>186</v>
      </c>
      <c r="B39" s="813"/>
      <c r="C39" s="810"/>
      <c r="D39" s="810"/>
      <c r="E39" s="810"/>
      <c r="F39" s="810"/>
      <c r="G39" s="810"/>
      <c r="H39" s="810"/>
      <c r="I39" s="810">
        <v>29</v>
      </c>
      <c r="J39" s="810">
        <v>36</v>
      </c>
      <c r="K39" s="810">
        <v>33</v>
      </c>
      <c r="L39" s="810">
        <v>34</v>
      </c>
      <c r="M39" s="810">
        <v>18</v>
      </c>
      <c r="N39" s="812">
        <f t="shared" si="3"/>
        <v>150</v>
      </c>
      <c r="O39" s="806">
        <f t="shared" si="4"/>
        <v>30</v>
      </c>
      <c r="P39" s="807">
        <f t="shared" si="5"/>
        <v>0.47719030349303304</v>
      </c>
    </row>
    <row r="40" spans="1:16" customFormat="1" ht="15" customHeight="1">
      <c r="A40" s="808" t="s">
        <v>187</v>
      </c>
      <c r="B40" s="813"/>
      <c r="C40" s="810"/>
      <c r="D40" s="810"/>
      <c r="E40" s="810"/>
      <c r="F40" s="810"/>
      <c r="G40" s="810"/>
      <c r="H40" s="810"/>
      <c r="I40" s="810">
        <v>68</v>
      </c>
      <c r="J40" s="810">
        <v>162</v>
      </c>
      <c r="K40" s="810">
        <v>98</v>
      </c>
      <c r="L40" s="810">
        <v>74</v>
      </c>
      <c r="M40" s="810">
        <v>58</v>
      </c>
      <c r="N40" s="812">
        <f t="shared" si="3"/>
        <v>460</v>
      </c>
      <c r="O40" s="806">
        <f t="shared" si="4"/>
        <v>92</v>
      </c>
      <c r="P40" s="807">
        <f t="shared" si="5"/>
        <v>1.4633835973786347</v>
      </c>
    </row>
    <row r="41" spans="1:16" customFormat="1" ht="15" customHeight="1">
      <c r="A41" s="808" t="s">
        <v>188</v>
      </c>
      <c r="B41" s="813"/>
      <c r="C41" s="810"/>
      <c r="D41" s="810"/>
      <c r="E41" s="810"/>
      <c r="F41" s="810"/>
      <c r="G41" s="810"/>
      <c r="H41" s="810"/>
      <c r="I41" s="810">
        <v>53</v>
      </c>
      <c r="J41" s="810">
        <v>42</v>
      </c>
      <c r="K41" s="810">
        <v>48</v>
      </c>
      <c r="L41" s="810">
        <v>54</v>
      </c>
      <c r="M41" s="810">
        <v>54</v>
      </c>
      <c r="N41" s="812">
        <f t="shared" si="3"/>
        <v>251</v>
      </c>
      <c r="O41" s="806">
        <f t="shared" si="4"/>
        <v>50.2</v>
      </c>
      <c r="P41" s="807">
        <f t="shared" si="5"/>
        <v>0.7984984411783419</v>
      </c>
    </row>
    <row r="42" spans="1:16" customFormat="1" ht="15" customHeight="1">
      <c r="A42" s="808" t="s">
        <v>189</v>
      </c>
      <c r="B42" s="813"/>
      <c r="C42" s="810"/>
      <c r="D42" s="810"/>
      <c r="E42" s="810"/>
      <c r="F42" s="810"/>
      <c r="G42" s="810"/>
      <c r="H42" s="810"/>
      <c r="I42" s="810">
        <v>38</v>
      </c>
      <c r="J42" s="810">
        <v>38</v>
      </c>
      <c r="K42" s="810">
        <v>43</v>
      </c>
      <c r="L42" s="810">
        <v>46</v>
      </c>
      <c r="M42" s="810">
        <v>39</v>
      </c>
      <c r="N42" s="812">
        <f t="shared" si="3"/>
        <v>204</v>
      </c>
      <c r="O42" s="806">
        <f t="shared" si="4"/>
        <v>40.799999999999997</v>
      </c>
      <c r="P42" s="807">
        <f t="shared" si="5"/>
        <v>0.64897881275052494</v>
      </c>
    </row>
    <row r="43" spans="1:16" customFormat="1" ht="15" customHeight="1">
      <c r="A43" s="808" t="s">
        <v>190</v>
      </c>
      <c r="B43" s="813"/>
      <c r="C43" s="810"/>
      <c r="D43" s="810"/>
      <c r="E43" s="810"/>
      <c r="F43" s="810"/>
      <c r="G43" s="810"/>
      <c r="H43" s="810"/>
      <c r="I43" s="810">
        <v>37</v>
      </c>
      <c r="J43" s="810">
        <v>34</v>
      </c>
      <c r="K43" s="810">
        <v>41</v>
      </c>
      <c r="L43" s="810">
        <v>34</v>
      </c>
      <c r="M43" s="810">
        <v>40</v>
      </c>
      <c r="N43" s="812">
        <f t="shared" si="3"/>
        <v>186</v>
      </c>
      <c r="O43" s="806">
        <f t="shared" si="4"/>
        <v>37.200000000000003</v>
      </c>
      <c r="P43" s="807">
        <f t="shared" si="5"/>
        <v>0.59171597633136097</v>
      </c>
    </row>
    <row r="44" spans="1:16" customFormat="1" ht="15" customHeight="1">
      <c r="A44" s="808" t="s">
        <v>191</v>
      </c>
      <c r="B44" s="813"/>
      <c r="C44" s="810"/>
      <c r="D44" s="810"/>
      <c r="E44" s="810"/>
      <c r="F44" s="810"/>
      <c r="G44" s="810"/>
      <c r="H44" s="810"/>
      <c r="I44" s="810">
        <v>42</v>
      </c>
      <c r="J44" s="810">
        <v>28</v>
      </c>
      <c r="K44" s="810">
        <v>41</v>
      </c>
      <c r="L44" s="810">
        <v>35</v>
      </c>
      <c r="M44" s="810">
        <v>22</v>
      </c>
      <c r="N44" s="812">
        <f t="shared" si="3"/>
        <v>168</v>
      </c>
      <c r="O44" s="806">
        <f t="shared" si="4"/>
        <v>33.6</v>
      </c>
      <c r="P44" s="807">
        <f t="shared" si="5"/>
        <v>0.5344531399121969</v>
      </c>
    </row>
    <row r="45" spans="1:16" customFormat="1" ht="15" customHeight="1">
      <c r="A45" s="808" t="s">
        <v>192</v>
      </c>
      <c r="B45" s="813"/>
      <c r="C45" s="810"/>
      <c r="D45" s="810"/>
      <c r="E45" s="810"/>
      <c r="F45" s="810"/>
      <c r="G45" s="810"/>
      <c r="H45" s="810"/>
      <c r="I45" s="810">
        <v>6</v>
      </c>
      <c r="J45" s="810">
        <v>6</v>
      </c>
      <c r="K45" s="810">
        <v>5</v>
      </c>
      <c r="L45" s="810">
        <v>9</v>
      </c>
      <c r="M45" s="810">
        <v>8</v>
      </c>
      <c r="N45" s="812">
        <f t="shared" si="3"/>
        <v>34</v>
      </c>
      <c r="O45" s="806">
        <f t="shared" si="4"/>
        <v>6.8</v>
      </c>
      <c r="P45" s="807">
        <f t="shared" si="5"/>
        <v>0.10816313545842081</v>
      </c>
    </row>
    <row r="46" spans="1:16" customFormat="1" ht="15" customHeight="1">
      <c r="A46" s="808" t="s">
        <v>193</v>
      </c>
      <c r="B46" s="813"/>
      <c r="C46" s="810"/>
      <c r="D46" s="810"/>
      <c r="E46" s="810"/>
      <c r="F46" s="810"/>
      <c r="G46" s="810"/>
      <c r="H46" s="810"/>
      <c r="I46" s="810">
        <v>10</v>
      </c>
      <c r="J46" s="810">
        <v>12</v>
      </c>
      <c r="K46" s="810">
        <v>10</v>
      </c>
      <c r="L46" s="810">
        <v>13</v>
      </c>
      <c r="M46" s="810">
        <v>10</v>
      </c>
      <c r="N46" s="812">
        <f t="shared" si="3"/>
        <v>55</v>
      </c>
      <c r="O46" s="806">
        <f t="shared" si="4"/>
        <v>11</v>
      </c>
      <c r="P46" s="807">
        <f t="shared" si="5"/>
        <v>0.17496977794744542</v>
      </c>
    </row>
    <row r="47" spans="1:16" customFormat="1" ht="15" customHeight="1">
      <c r="A47" s="808" t="s">
        <v>194</v>
      </c>
      <c r="B47" s="813"/>
      <c r="C47" s="810"/>
      <c r="D47" s="810"/>
      <c r="E47" s="810"/>
      <c r="F47" s="810"/>
      <c r="G47" s="810"/>
      <c r="H47" s="810"/>
      <c r="I47" s="810">
        <v>17</v>
      </c>
      <c r="J47" s="810">
        <v>17</v>
      </c>
      <c r="K47" s="810">
        <v>20</v>
      </c>
      <c r="L47" s="810">
        <v>29</v>
      </c>
      <c r="M47" s="810">
        <v>19</v>
      </c>
      <c r="N47" s="812">
        <f t="shared" si="3"/>
        <v>102</v>
      </c>
      <c r="O47" s="806">
        <f t="shared" si="4"/>
        <v>20.399999999999999</v>
      </c>
      <c r="P47" s="807">
        <f t="shared" si="5"/>
        <v>0.32448940637526247</v>
      </c>
    </row>
    <row r="48" spans="1:16" customFormat="1" ht="15" customHeight="1">
      <c r="A48" s="808" t="s">
        <v>195</v>
      </c>
      <c r="B48" s="813"/>
      <c r="C48" s="810"/>
      <c r="D48" s="810"/>
      <c r="E48" s="810"/>
      <c r="F48" s="810"/>
      <c r="G48" s="810"/>
      <c r="H48" s="810"/>
      <c r="I48" s="810">
        <v>12</v>
      </c>
      <c r="J48" s="810">
        <v>12</v>
      </c>
      <c r="K48" s="810">
        <v>22</v>
      </c>
      <c r="L48" s="810">
        <v>14</v>
      </c>
      <c r="M48" s="810">
        <v>15</v>
      </c>
      <c r="N48" s="812">
        <f t="shared" si="3"/>
        <v>75</v>
      </c>
      <c r="O48" s="806">
        <f t="shared" si="4"/>
        <v>15</v>
      </c>
      <c r="P48" s="807">
        <f t="shared" si="5"/>
        <v>0.23859515174651652</v>
      </c>
    </row>
    <row r="49" spans="1:16" customFormat="1" ht="15" customHeight="1">
      <c r="A49" s="808" t="s">
        <v>196</v>
      </c>
      <c r="B49" s="813"/>
      <c r="C49" s="810"/>
      <c r="D49" s="810"/>
      <c r="E49" s="810"/>
      <c r="F49" s="810"/>
      <c r="G49" s="810"/>
      <c r="H49" s="810"/>
      <c r="I49" s="810">
        <v>71</v>
      </c>
      <c r="J49" s="810">
        <v>95</v>
      </c>
      <c r="K49" s="810">
        <v>53</v>
      </c>
      <c r="L49" s="810">
        <v>66</v>
      </c>
      <c r="M49" s="810">
        <v>74</v>
      </c>
      <c r="N49" s="812">
        <f t="shared" si="3"/>
        <v>359</v>
      </c>
      <c r="O49" s="806">
        <f t="shared" si="4"/>
        <v>71.8</v>
      </c>
      <c r="P49" s="807">
        <f t="shared" si="5"/>
        <v>1.1420754596933256</v>
      </c>
    </row>
    <row r="50" spans="1:16" customFormat="1" ht="15" customHeight="1">
      <c r="A50" s="808" t="s">
        <v>197</v>
      </c>
      <c r="B50" s="813"/>
      <c r="C50" s="810"/>
      <c r="D50" s="810"/>
      <c r="E50" s="810"/>
      <c r="F50" s="810"/>
      <c r="G50" s="810"/>
      <c r="H50" s="810"/>
      <c r="I50" s="810">
        <v>40</v>
      </c>
      <c r="J50" s="810">
        <v>24</v>
      </c>
      <c r="K50" s="810">
        <v>22</v>
      </c>
      <c r="L50" s="810">
        <v>21</v>
      </c>
      <c r="M50" s="810">
        <v>28</v>
      </c>
      <c r="N50" s="812">
        <f t="shared" si="3"/>
        <v>135</v>
      </c>
      <c r="O50" s="806">
        <f t="shared" si="4"/>
        <v>27</v>
      </c>
      <c r="P50" s="807">
        <f t="shared" si="5"/>
        <v>0.42947127314372968</v>
      </c>
    </row>
    <row r="51" spans="1:16" customFormat="1" ht="15" customHeight="1">
      <c r="A51" s="808" t="s">
        <v>198</v>
      </c>
      <c r="B51" s="813"/>
      <c r="C51" s="810"/>
      <c r="D51" s="810"/>
      <c r="E51" s="810"/>
      <c r="F51" s="810"/>
      <c r="G51" s="810"/>
      <c r="H51" s="810"/>
      <c r="I51" s="810">
        <v>58</v>
      </c>
      <c r="J51" s="810">
        <v>51</v>
      </c>
      <c r="K51" s="810">
        <v>53</v>
      </c>
      <c r="L51" s="810">
        <v>58</v>
      </c>
      <c r="M51" s="810">
        <v>68</v>
      </c>
      <c r="N51" s="812">
        <f t="shared" si="3"/>
        <v>288</v>
      </c>
      <c r="O51" s="806">
        <f t="shared" si="4"/>
        <v>57.6</v>
      </c>
      <c r="P51" s="807">
        <f t="shared" si="5"/>
        <v>0.91620538270662344</v>
      </c>
    </row>
    <row r="52" spans="1:16" customFormat="1" ht="15" customHeight="1">
      <c r="A52" s="808" t="s">
        <v>199</v>
      </c>
      <c r="B52" s="813"/>
      <c r="C52" s="810"/>
      <c r="D52" s="810"/>
      <c r="E52" s="810"/>
      <c r="F52" s="810"/>
      <c r="G52" s="810"/>
      <c r="H52" s="810"/>
      <c r="I52" s="810">
        <v>15</v>
      </c>
      <c r="J52" s="810">
        <v>22</v>
      </c>
      <c r="K52" s="810">
        <v>18</v>
      </c>
      <c r="L52" s="810">
        <v>32</v>
      </c>
      <c r="M52" s="810">
        <v>26</v>
      </c>
      <c r="N52" s="812">
        <f t="shared" si="3"/>
        <v>113</v>
      </c>
      <c r="O52" s="806">
        <f t="shared" si="4"/>
        <v>22.6</v>
      </c>
      <c r="P52" s="807">
        <f t="shared" si="5"/>
        <v>0.35948336196475156</v>
      </c>
    </row>
    <row r="53" spans="1:16" customFormat="1" ht="15" customHeight="1">
      <c r="A53" s="808" t="s">
        <v>200</v>
      </c>
      <c r="B53" s="813"/>
      <c r="C53" s="810"/>
      <c r="D53" s="810"/>
      <c r="E53" s="810"/>
      <c r="F53" s="810"/>
      <c r="G53" s="810"/>
      <c r="H53" s="810"/>
      <c r="I53" s="810">
        <v>42</v>
      </c>
      <c r="J53" s="810">
        <v>30</v>
      </c>
      <c r="K53" s="810">
        <v>37</v>
      </c>
      <c r="L53" s="810">
        <v>41</v>
      </c>
      <c r="M53" s="810">
        <v>40</v>
      </c>
      <c r="N53" s="812">
        <f t="shared" si="3"/>
        <v>190</v>
      </c>
      <c r="O53" s="806">
        <f t="shared" si="4"/>
        <v>38</v>
      </c>
      <c r="P53" s="807">
        <f t="shared" si="5"/>
        <v>0.60444105109117519</v>
      </c>
    </row>
    <row r="54" spans="1:16" customFormat="1" ht="15" customHeight="1">
      <c r="A54" s="808" t="s">
        <v>201</v>
      </c>
      <c r="B54" s="813"/>
      <c r="C54" s="810"/>
      <c r="D54" s="810"/>
      <c r="E54" s="810"/>
      <c r="F54" s="810"/>
      <c r="G54" s="810"/>
      <c r="H54" s="810"/>
      <c r="I54" s="810">
        <v>65</v>
      </c>
      <c r="J54" s="810">
        <v>82</v>
      </c>
      <c r="K54" s="810">
        <v>74</v>
      </c>
      <c r="L54" s="810">
        <v>73</v>
      </c>
      <c r="M54" s="810">
        <v>66</v>
      </c>
      <c r="N54" s="812">
        <f t="shared" si="3"/>
        <v>360</v>
      </c>
      <c r="O54" s="806">
        <f t="shared" si="4"/>
        <v>72</v>
      </c>
      <c r="P54" s="807">
        <f t="shared" si="5"/>
        <v>1.1452567283832793</v>
      </c>
    </row>
    <row r="55" spans="1:16" customFormat="1" ht="15" customHeight="1">
      <c r="A55" s="808" t="s">
        <v>501</v>
      </c>
      <c r="B55" s="813"/>
      <c r="C55" s="810"/>
      <c r="D55" s="810"/>
      <c r="E55" s="810"/>
      <c r="F55" s="810"/>
      <c r="G55" s="810"/>
      <c r="H55" s="810"/>
      <c r="I55" s="810">
        <v>34</v>
      </c>
      <c r="J55" s="810">
        <v>31</v>
      </c>
      <c r="K55" s="810">
        <v>30</v>
      </c>
      <c r="L55" s="810">
        <v>30</v>
      </c>
      <c r="M55" s="810">
        <v>21</v>
      </c>
      <c r="N55" s="812">
        <f t="shared" si="3"/>
        <v>146</v>
      </c>
      <c r="O55" s="806">
        <f t="shared" si="4"/>
        <v>29.2</v>
      </c>
      <c r="P55" s="807">
        <f t="shared" si="5"/>
        <v>0.46446522873321883</v>
      </c>
    </row>
    <row r="56" spans="1:16" customFormat="1" ht="15" customHeight="1">
      <c r="A56" s="808" t="s">
        <v>203</v>
      </c>
      <c r="B56" s="813"/>
      <c r="C56" s="810"/>
      <c r="D56" s="810"/>
      <c r="E56" s="810"/>
      <c r="F56" s="810"/>
      <c r="G56" s="810"/>
      <c r="H56" s="810"/>
      <c r="I56" s="810">
        <v>66</v>
      </c>
      <c r="J56" s="810">
        <v>60</v>
      </c>
      <c r="K56" s="810">
        <v>51</v>
      </c>
      <c r="L56" s="810">
        <v>52</v>
      </c>
      <c r="M56" s="810">
        <v>65</v>
      </c>
      <c r="N56" s="812">
        <f t="shared" si="3"/>
        <v>294</v>
      </c>
      <c r="O56" s="806">
        <f t="shared" si="4"/>
        <v>58.8</v>
      </c>
      <c r="P56" s="807">
        <f t="shared" si="5"/>
        <v>0.93529299484634476</v>
      </c>
    </row>
    <row r="57" spans="1:16" customFormat="1" ht="15" customHeight="1">
      <c r="A57" s="808" t="s">
        <v>204</v>
      </c>
      <c r="B57" s="813"/>
      <c r="C57" s="810"/>
      <c r="D57" s="810"/>
      <c r="E57" s="810"/>
      <c r="F57" s="810"/>
      <c r="G57" s="810"/>
      <c r="H57" s="810"/>
      <c r="I57" s="810">
        <v>11</v>
      </c>
      <c r="J57" s="810">
        <v>46</v>
      </c>
      <c r="K57" s="810">
        <v>14</v>
      </c>
      <c r="L57" s="810">
        <v>25</v>
      </c>
      <c r="M57" s="810">
        <v>12</v>
      </c>
      <c r="N57" s="812">
        <f t="shared" si="3"/>
        <v>108</v>
      </c>
      <c r="O57" s="806">
        <f t="shared" si="4"/>
        <v>21.6</v>
      </c>
      <c r="P57" s="807">
        <f t="shared" si="5"/>
        <v>0.34357701851498379</v>
      </c>
    </row>
    <row r="58" spans="1:16" customFormat="1" ht="15" customHeight="1">
      <c r="A58" s="808" t="s">
        <v>205</v>
      </c>
      <c r="B58" s="813"/>
      <c r="C58" s="810"/>
      <c r="D58" s="810"/>
      <c r="E58" s="810"/>
      <c r="F58" s="810"/>
      <c r="G58" s="810"/>
      <c r="H58" s="810"/>
      <c r="I58" s="810">
        <v>58</v>
      </c>
      <c r="J58" s="810">
        <v>58</v>
      </c>
      <c r="K58" s="810">
        <v>57</v>
      </c>
      <c r="L58" s="810">
        <v>65</v>
      </c>
      <c r="M58" s="810">
        <v>70</v>
      </c>
      <c r="N58" s="812">
        <f t="shared" si="3"/>
        <v>308</v>
      </c>
      <c r="O58" s="806">
        <f t="shared" si="4"/>
        <v>61.6</v>
      </c>
      <c r="P58" s="807">
        <f t="shared" si="5"/>
        <v>0.97983075650569451</v>
      </c>
    </row>
    <row r="59" spans="1:16" customFormat="1" ht="15" customHeight="1">
      <c r="A59" s="808" t="s">
        <v>206</v>
      </c>
      <c r="B59" s="813"/>
      <c r="C59" s="810"/>
      <c r="D59" s="810"/>
      <c r="E59" s="810"/>
      <c r="F59" s="810"/>
      <c r="G59" s="810"/>
      <c r="H59" s="810"/>
      <c r="I59" s="810">
        <v>6</v>
      </c>
      <c r="J59" s="810">
        <v>7</v>
      </c>
      <c r="K59" s="810">
        <v>5</v>
      </c>
      <c r="L59" s="810">
        <v>7</v>
      </c>
      <c r="M59" s="810">
        <v>8</v>
      </c>
      <c r="N59" s="812">
        <f t="shared" si="3"/>
        <v>33</v>
      </c>
      <c r="O59" s="806">
        <f t="shared" si="4"/>
        <v>6.6</v>
      </c>
      <c r="P59" s="807">
        <f t="shared" si="5"/>
        <v>0.10498186676846727</v>
      </c>
    </row>
    <row r="60" spans="1:16" customFormat="1" ht="15" customHeight="1">
      <c r="A60" s="808" t="s">
        <v>207</v>
      </c>
      <c r="B60" s="813"/>
      <c r="C60" s="810"/>
      <c r="D60" s="810"/>
      <c r="E60" s="810"/>
      <c r="F60" s="810"/>
      <c r="G60" s="810"/>
      <c r="H60" s="810"/>
      <c r="I60" s="810">
        <v>67</v>
      </c>
      <c r="J60" s="810">
        <v>64</v>
      </c>
      <c r="K60" s="810">
        <v>37</v>
      </c>
      <c r="L60" s="810">
        <v>50</v>
      </c>
      <c r="M60" s="810">
        <v>55</v>
      </c>
      <c r="N60" s="812">
        <f t="shared" si="3"/>
        <v>273</v>
      </c>
      <c r="O60" s="806">
        <f t="shared" si="4"/>
        <v>54.6</v>
      </c>
      <c r="P60" s="807">
        <f t="shared" si="5"/>
        <v>0.86848635235732019</v>
      </c>
    </row>
    <row r="61" spans="1:16" customFormat="1" ht="15" customHeight="1">
      <c r="A61" s="808" t="s">
        <v>208</v>
      </c>
      <c r="B61" s="813"/>
      <c r="C61" s="810"/>
      <c r="D61" s="810"/>
      <c r="E61" s="810"/>
      <c r="F61" s="810"/>
      <c r="G61" s="810"/>
      <c r="H61" s="810"/>
      <c r="I61" s="810">
        <v>51</v>
      </c>
      <c r="J61" s="810">
        <v>74</v>
      </c>
      <c r="K61" s="810">
        <v>82</v>
      </c>
      <c r="L61" s="810">
        <v>75</v>
      </c>
      <c r="M61" s="810">
        <v>65</v>
      </c>
      <c r="N61" s="812">
        <f t="shared" si="3"/>
        <v>347</v>
      </c>
      <c r="O61" s="806">
        <f t="shared" si="4"/>
        <v>69.400000000000006</v>
      </c>
      <c r="P61" s="807">
        <f t="shared" si="5"/>
        <v>1.1039002354138829</v>
      </c>
    </row>
    <row r="62" spans="1:16" customFormat="1" ht="15" customHeight="1">
      <c r="A62" s="808" t="s">
        <v>209</v>
      </c>
      <c r="B62" s="813"/>
      <c r="C62" s="810"/>
      <c r="D62" s="810"/>
      <c r="E62" s="810"/>
      <c r="F62" s="810"/>
      <c r="G62" s="810"/>
      <c r="H62" s="810"/>
      <c r="I62" s="810">
        <v>64</v>
      </c>
      <c r="J62" s="810">
        <v>48</v>
      </c>
      <c r="K62" s="810">
        <v>60</v>
      </c>
      <c r="L62" s="810">
        <v>47</v>
      </c>
      <c r="M62" s="810">
        <v>58</v>
      </c>
      <c r="N62" s="812">
        <f t="shared" si="3"/>
        <v>277</v>
      </c>
      <c r="O62" s="806">
        <f t="shared" si="4"/>
        <v>55.4</v>
      </c>
      <c r="P62" s="807">
        <f t="shared" si="5"/>
        <v>0.88121142711713429</v>
      </c>
    </row>
    <row r="63" spans="1:16" customFormat="1" ht="15" customHeight="1">
      <c r="A63" s="808" t="s">
        <v>210</v>
      </c>
      <c r="B63" s="813"/>
      <c r="C63" s="810"/>
      <c r="D63" s="810"/>
      <c r="E63" s="810"/>
      <c r="F63" s="810"/>
      <c r="G63" s="810"/>
      <c r="H63" s="810"/>
      <c r="I63" s="810">
        <v>36</v>
      </c>
      <c r="J63" s="810">
        <v>47</v>
      </c>
      <c r="K63" s="810">
        <v>54</v>
      </c>
      <c r="L63" s="810">
        <v>44</v>
      </c>
      <c r="M63" s="810">
        <v>51</v>
      </c>
      <c r="N63" s="812">
        <f t="shared" si="3"/>
        <v>232</v>
      </c>
      <c r="O63" s="806">
        <f t="shared" si="4"/>
        <v>46.4</v>
      </c>
      <c r="P63" s="807">
        <f t="shared" si="5"/>
        <v>0.73805433606922444</v>
      </c>
    </row>
    <row r="64" spans="1:16" customFormat="1" ht="15" customHeight="1">
      <c r="A64" s="808" t="s">
        <v>211</v>
      </c>
      <c r="B64" s="813"/>
      <c r="C64" s="810"/>
      <c r="D64" s="810"/>
      <c r="E64" s="810"/>
      <c r="F64" s="810"/>
      <c r="G64" s="810"/>
      <c r="H64" s="810"/>
      <c r="I64" s="810">
        <v>34</v>
      </c>
      <c r="J64" s="810">
        <v>28</v>
      </c>
      <c r="K64" s="810">
        <v>27</v>
      </c>
      <c r="L64" s="810">
        <v>39</v>
      </c>
      <c r="M64" s="810">
        <v>38</v>
      </c>
      <c r="N64" s="812">
        <f t="shared" si="3"/>
        <v>166</v>
      </c>
      <c r="O64" s="806">
        <f t="shared" si="4"/>
        <v>33.200000000000003</v>
      </c>
      <c r="P64" s="807">
        <f t="shared" si="5"/>
        <v>0.52809060253228979</v>
      </c>
    </row>
    <row r="65" spans="1:16" customFormat="1" ht="15.75" customHeight="1">
      <c r="A65" s="808" t="s">
        <v>212</v>
      </c>
      <c r="B65" s="813"/>
      <c r="C65" s="810"/>
      <c r="D65" s="810"/>
      <c r="E65" s="810"/>
      <c r="F65" s="810"/>
      <c r="G65" s="810"/>
      <c r="H65" s="810"/>
      <c r="I65" s="810">
        <v>26</v>
      </c>
      <c r="J65" s="810">
        <v>15</v>
      </c>
      <c r="K65" s="810">
        <v>18</v>
      </c>
      <c r="L65" s="810">
        <v>13</v>
      </c>
      <c r="M65" s="810">
        <v>26</v>
      </c>
      <c r="N65" s="812">
        <f t="shared" si="3"/>
        <v>98</v>
      </c>
      <c r="O65" s="806">
        <f t="shared" si="4"/>
        <v>19.600000000000001</v>
      </c>
      <c r="P65" s="807">
        <f t="shared" si="5"/>
        <v>0.31176433161544825</v>
      </c>
    </row>
    <row r="66" spans="1:16" customFormat="1" ht="15.75" customHeight="1">
      <c r="A66" s="808" t="s">
        <v>213</v>
      </c>
      <c r="B66" s="813"/>
      <c r="C66" s="810"/>
      <c r="D66" s="810"/>
      <c r="E66" s="810"/>
      <c r="F66" s="810"/>
      <c r="G66" s="810"/>
      <c r="H66" s="810"/>
      <c r="I66" s="810">
        <v>5</v>
      </c>
      <c r="J66" s="810">
        <v>13</v>
      </c>
      <c r="K66" s="810">
        <v>10</v>
      </c>
      <c r="L66" s="810">
        <v>12</v>
      </c>
      <c r="M66" s="810">
        <v>24</v>
      </c>
      <c r="N66" s="812">
        <f t="shared" si="3"/>
        <v>64</v>
      </c>
      <c r="O66" s="806">
        <f t="shared" si="4"/>
        <v>12.8</v>
      </c>
      <c r="P66" s="807">
        <f t="shared" si="5"/>
        <v>0.20360119615702743</v>
      </c>
    </row>
    <row r="67" spans="1:16" customFormat="1" ht="15" customHeight="1">
      <c r="A67" s="808" t="s">
        <v>214</v>
      </c>
      <c r="B67" s="813"/>
      <c r="C67" s="810"/>
      <c r="D67" s="810"/>
      <c r="E67" s="810"/>
      <c r="F67" s="810"/>
      <c r="G67" s="810"/>
      <c r="H67" s="811"/>
      <c r="I67" s="810">
        <v>139</v>
      </c>
      <c r="J67" s="810">
        <v>139</v>
      </c>
      <c r="K67" s="810">
        <v>109</v>
      </c>
      <c r="L67" s="810">
        <v>101</v>
      </c>
      <c r="M67" s="810">
        <v>78</v>
      </c>
      <c r="N67" s="812">
        <f t="shared" si="3"/>
        <v>566</v>
      </c>
      <c r="O67" s="806">
        <f t="shared" si="4"/>
        <v>113.2</v>
      </c>
      <c r="P67" s="807">
        <f t="shared" si="5"/>
        <v>1.8005980785137112</v>
      </c>
    </row>
    <row r="68" spans="1:16" customFormat="1" ht="15">
      <c r="A68" s="808" t="s">
        <v>215</v>
      </c>
      <c r="B68" s="813"/>
      <c r="C68" s="810"/>
      <c r="D68" s="810"/>
      <c r="E68" s="810"/>
      <c r="F68" s="810"/>
      <c r="G68" s="810"/>
      <c r="H68" s="811"/>
      <c r="I68" s="810">
        <v>37</v>
      </c>
      <c r="J68" s="810">
        <v>43</v>
      </c>
      <c r="K68" s="810">
        <v>42</v>
      </c>
      <c r="L68" s="810">
        <v>36</v>
      </c>
      <c r="M68" s="810">
        <v>38</v>
      </c>
      <c r="N68" s="812">
        <f t="shared" ref="N68:N70" si="6">SUM(B68:M68)</f>
        <v>196</v>
      </c>
      <c r="O68" s="806">
        <f t="shared" si="4"/>
        <v>39.200000000000003</v>
      </c>
      <c r="P68" s="807">
        <f t="shared" si="5"/>
        <v>0.62352866323089651</v>
      </c>
    </row>
    <row r="69" spans="1:16" customFormat="1" ht="15">
      <c r="A69" s="808" t="s">
        <v>216</v>
      </c>
      <c r="B69" s="813"/>
      <c r="C69" s="810"/>
      <c r="D69" s="810"/>
      <c r="E69" s="810"/>
      <c r="F69" s="810"/>
      <c r="G69" s="810"/>
      <c r="H69" s="811"/>
      <c r="I69" s="810">
        <v>41</v>
      </c>
      <c r="J69" s="810">
        <v>57</v>
      </c>
      <c r="K69" s="810">
        <v>56</v>
      </c>
      <c r="L69" s="810">
        <v>50</v>
      </c>
      <c r="M69" s="810">
        <v>42</v>
      </c>
      <c r="N69" s="812">
        <f t="shared" si="6"/>
        <v>246</v>
      </c>
      <c r="O69" s="806">
        <f t="shared" si="4"/>
        <v>49.2</v>
      </c>
      <c r="P69" s="807">
        <f t="shared" si="5"/>
        <v>0.78259209772857419</v>
      </c>
    </row>
    <row r="70" spans="1:16" customFormat="1" ht="15.75" thickBot="1">
      <c r="A70" s="814" t="s">
        <v>217</v>
      </c>
      <c r="B70" s="815"/>
      <c r="C70" s="816"/>
      <c r="D70" s="817"/>
      <c r="E70" s="817"/>
      <c r="F70" s="817"/>
      <c r="G70" s="817"/>
      <c r="H70" s="818"/>
      <c r="I70" s="817">
        <v>29</v>
      </c>
      <c r="J70" s="816">
        <v>21</v>
      </c>
      <c r="K70" s="810">
        <v>27</v>
      </c>
      <c r="L70" s="816">
        <v>25</v>
      </c>
      <c r="M70" s="816">
        <v>24</v>
      </c>
      <c r="N70" s="819">
        <f t="shared" si="6"/>
        <v>126</v>
      </c>
      <c r="O70" s="820">
        <f t="shared" si="4"/>
        <v>25.2</v>
      </c>
      <c r="P70" s="821">
        <f t="shared" si="5"/>
        <v>0.40083985493414775</v>
      </c>
    </row>
    <row r="71" spans="1:16" customFormat="1" ht="15.75" thickBot="1">
      <c r="A71" s="822" t="s">
        <v>5</v>
      </c>
      <c r="B71" s="823"/>
      <c r="C71" s="823"/>
      <c r="D71" s="823"/>
      <c r="E71" s="823"/>
      <c r="F71" s="823"/>
      <c r="G71" s="823"/>
      <c r="H71" s="823"/>
      <c r="I71" s="823">
        <f>SUM(I5:I70)</f>
        <v>5899</v>
      </c>
      <c r="J71" s="823">
        <f>SUM(J5:J70)</f>
        <v>6356</v>
      </c>
      <c r="K71" s="824">
        <f t="shared" ref="K71:N71" si="7">SUM(K5:K70)</f>
        <v>6369</v>
      </c>
      <c r="L71" s="824">
        <f t="shared" si="7"/>
        <v>6864</v>
      </c>
      <c r="M71" s="824">
        <f t="shared" si="7"/>
        <v>5946</v>
      </c>
      <c r="N71" s="825">
        <f t="shared" si="7"/>
        <v>31434</v>
      </c>
      <c r="O71" s="824">
        <f t="shared" si="4"/>
        <v>6286.8</v>
      </c>
      <c r="P71" s="826">
        <f>SUM(P5:P70)</f>
        <v>100.00000000000001</v>
      </c>
    </row>
    <row r="72" spans="1:16" customFormat="1" ht="15">
      <c r="A72" s="80"/>
      <c r="B72" s="81"/>
      <c r="C72" s="81"/>
      <c r="D72" s="81"/>
      <c r="E72" s="81"/>
      <c r="F72" s="81"/>
      <c r="G72" s="77"/>
      <c r="H72" s="81"/>
      <c r="I72" s="81"/>
      <c r="J72" s="81"/>
      <c r="K72" s="81"/>
      <c r="L72" s="81"/>
      <c r="M72" s="82"/>
      <c r="N72" s="82"/>
      <c r="O72" s="9"/>
      <c r="P72" s="9"/>
    </row>
    <row r="73" spans="1:16">
      <c r="A73" s="100"/>
    </row>
    <row r="74" spans="1:16" ht="36" customHeight="1">
      <c r="A74" s="952" t="s">
        <v>534</v>
      </c>
      <c r="B74" s="952"/>
    </row>
    <row r="75" spans="1:16" ht="51" customHeight="1">
      <c r="A75" s="955" t="s">
        <v>532</v>
      </c>
      <c r="B75" s="955"/>
      <c r="C75" s="955"/>
      <c r="D75" s="955"/>
      <c r="E75" s="955"/>
    </row>
    <row r="76" spans="1:16" ht="14.25" customHeight="1">
      <c r="A76" s="955"/>
      <c r="B76" s="955"/>
      <c r="C76" s="955"/>
      <c r="D76" s="955"/>
      <c r="E76" s="955"/>
    </row>
    <row r="77" spans="1:16" ht="14.25" customHeight="1">
      <c r="A77" s="955"/>
      <c r="B77" s="955"/>
      <c r="C77" s="955"/>
      <c r="D77" s="955"/>
      <c r="E77" s="955"/>
    </row>
    <row r="78" spans="1:16" ht="14.25" customHeight="1">
      <c r="A78" s="955"/>
      <c r="B78" s="955"/>
      <c r="C78" s="955"/>
      <c r="D78" s="955"/>
      <c r="E78" s="955"/>
    </row>
    <row r="79" spans="1:16" ht="14.25" customHeight="1">
      <c r="A79" s="955"/>
      <c r="B79" s="955"/>
      <c r="C79" s="955"/>
      <c r="D79" s="955"/>
      <c r="E79" s="955"/>
    </row>
  </sheetData>
  <pageMargins left="0.511811024" right="0.511811024" top="0.78740157500000008" bottom="0.78740157500000008" header="0.31496062000000008" footer="0.31496062000000008"/>
  <pageSetup paperSize="9" fitToWidth="0" fitToHeight="0" orientation="portrait" r:id="rId1"/>
  <ignoredErrors>
    <ignoredError sqref="N71:O71" formula="1"/>
    <ignoredError sqref="M71" formula="1" formulaRange="1"/>
    <ignoredError sqref="I71:L7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AP46"/>
  <sheetViews>
    <sheetView zoomScale="90" zoomScaleNormal="90" workbookViewId="0"/>
  </sheetViews>
  <sheetFormatPr defaultColWidth="5.5703125" defaultRowHeight="14.25"/>
  <cols>
    <col min="1" max="1" width="52.140625" style="9" customWidth="1"/>
    <col min="2" max="2" width="7.5703125" style="9" bestFit="1" customWidth="1"/>
    <col min="3" max="3" width="7.7109375" style="77" bestFit="1" customWidth="1"/>
    <col min="4" max="4" width="7.140625" style="9" bestFit="1" customWidth="1"/>
    <col min="5" max="5" width="7" style="75" bestFit="1" customWidth="1"/>
    <col min="6" max="6" width="7.5703125" style="9" bestFit="1" customWidth="1"/>
    <col min="7" max="7" width="6.28515625" style="75" bestFit="1"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6.85546875" style="9" customWidth="1"/>
    <col min="14" max="14" width="12.140625" style="328" hidden="1" customWidth="1"/>
    <col min="15" max="15" width="6.7109375" style="9" bestFit="1" customWidth="1"/>
    <col min="16" max="16" width="7.140625" style="9" bestFit="1" customWidth="1"/>
    <col min="17" max="17" width="15.85546875" style="9" bestFit="1" customWidth="1"/>
    <col min="18" max="216" width="9.140625" style="9" customWidth="1"/>
    <col min="217" max="217" width="58.28515625" style="9" customWidth="1"/>
    <col min="218" max="218" width="3.7109375" style="9" bestFit="1" customWidth="1"/>
    <col min="219" max="219" width="5.5703125" style="9" bestFit="1" customWidth="1"/>
    <col min="220" max="220" width="5.5703125" style="9" customWidth="1"/>
    <col min="221" max="16384" width="5.5703125" style="9"/>
  </cols>
  <sheetData>
    <row r="1" spans="1:21" ht="15">
      <c r="A1" s="73" t="s">
        <v>0</v>
      </c>
      <c r="B1" s="73"/>
      <c r="C1" s="74"/>
      <c r="D1" s="73"/>
      <c r="G1" s="323"/>
      <c r="H1" s="321"/>
      <c r="I1" s="321"/>
      <c r="J1" s="321"/>
      <c r="K1" s="321"/>
      <c r="L1" s="321"/>
      <c r="M1" s="321"/>
      <c r="O1" s="321"/>
      <c r="P1" s="321"/>
      <c r="Q1" s="321"/>
      <c r="R1" s="321"/>
      <c r="S1" s="321"/>
      <c r="T1" s="321"/>
    </row>
    <row r="2" spans="1:21" ht="15">
      <c r="A2" s="1" t="s">
        <v>1</v>
      </c>
      <c r="B2" s="1"/>
      <c r="C2" s="64"/>
      <c r="D2" s="1"/>
      <c r="G2" s="323"/>
      <c r="H2" s="321"/>
      <c r="I2" s="321"/>
      <c r="J2" s="321"/>
      <c r="K2" s="321"/>
      <c r="L2" s="321"/>
      <c r="M2" s="321"/>
      <c r="O2" s="321"/>
      <c r="P2" s="321"/>
      <c r="Q2" s="321"/>
      <c r="R2" s="321"/>
      <c r="S2" s="321"/>
      <c r="T2" s="321"/>
    </row>
    <row r="3" spans="1:21" ht="15">
      <c r="A3" s="1"/>
      <c r="B3" s="1"/>
      <c r="C3" s="64"/>
      <c r="D3" s="1"/>
      <c r="G3" s="323"/>
      <c r="H3" s="321"/>
      <c r="I3" s="321"/>
      <c r="J3" s="321"/>
      <c r="K3" s="321"/>
      <c r="L3" s="321"/>
      <c r="M3" s="321"/>
      <c r="O3" s="321"/>
      <c r="P3" s="321"/>
      <c r="Q3" s="321"/>
      <c r="R3" s="321"/>
      <c r="S3" s="321"/>
      <c r="T3" s="321"/>
    </row>
    <row r="4" spans="1:21" ht="15">
      <c r="A4" s="1" t="s">
        <v>506</v>
      </c>
      <c r="B4" s="1"/>
      <c r="C4" s="64"/>
      <c r="D4" s="1"/>
      <c r="G4" s="323"/>
      <c r="H4" s="321"/>
      <c r="I4" s="321"/>
      <c r="J4" s="321"/>
      <c r="K4" s="321"/>
      <c r="L4" s="321"/>
      <c r="M4" s="321"/>
      <c r="O4" s="321"/>
      <c r="P4" s="321"/>
      <c r="Q4" s="342">
        <f>UNIDADES!I71</f>
        <v>5899</v>
      </c>
      <c r="R4" s="321"/>
      <c r="S4" s="321"/>
      <c r="T4" s="101"/>
    </row>
    <row r="5" spans="1:21" ht="15" thickBot="1">
      <c r="E5" s="9"/>
      <c r="F5" s="75"/>
      <c r="G5" s="321"/>
      <c r="H5" s="323"/>
      <c r="I5" s="321"/>
      <c r="J5" s="321"/>
      <c r="K5" s="321"/>
      <c r="L5" s="321"/>
      <c r="M5" s="321"/>
      <c r="O5" s="321"/>
      <c r="P5" s="321"/>
      <c r="Q5" s="321"/>
      <c r="R5" s="321"/>
      <c r="S5" s="321"/>
      <c r="T5" s="101"/>
    </row>
    <row r="6" spans="1:21" ht="48.75" thickBot="1">
      <c r="A6" s="951" t="s">
        <v>514</v>
      </c>
      <c r="B6" s="19">
        <v>45992</v>
      </c>
      <c r="C6" s="16">
        <v>45962</v>
      </c>
      <c r="D6" s="19">
        <v>45931</v>
      </c>
      <c r="E6" s="17">
        <v>45901</v>
      </c>
      <c r="F6" s="49">
        <v>45870</v>
      </c>
      <c r="G6" s="49">
        <v>45839</v>
      </c>
      <c r="H6" s="49">
        <v>45809</v>
      </c>
      <c r="I6" s="19">
        <v>45778</v>
      </c>
      <c r="J6" s="16">
        <v>45748</v>
      </c>
      <c r="K6" s="16">
        <v>45717</v>
      </c>
      <c r="L6" s="798">
        <v>45689</v>
      </c>
      <c r="M6" s="432">
        <v>45658</v>
      </c>
      <c r="N6" s="785"/>
      <c r="O6" s="432" t="s">
        <v>5</v>
      </c>
      <c r="P6" s="393" t="s">
        <v>6</v>
      </c>
      <c r="Q6" s="394" t="s">
        <v>561</v>
      </c>
    </row>
    <row r="7" spans="1:21" ht="14.25" customHeight="1" thickBot="1">
      <c r="A7" s="800" t="s">
        <v>171</v>
      </c>
      <c r="B7" s="801"/>
      <c r="C7" s="802"/>
      <c r="D7" s="803"/>
      <c r="E7" s="803"/>
      <c r="F7" s="803"/>
      <c r="G7" s="803"/>
      <c r="H7" s="803"/>
      <c r="I7" s="803">
        <v>710</v>
      </c>
      <c r="J7" s="802">
        <v>702</v>
      </c>
      <c r="K7" s="802">
        <v>735</v>
      </c>
      <c r="L7" s="802">
        <v>643</v>
      </c>
      <c r="M7" s="827">
        <v>611</v>
      </c>
      <c r="N7" s="606">
        <v>459</v>
      </c>
      <c r="O7" s="828">
        <f>SUM(B7:M7)</f>
        <v>3401</v>
      </c>
      <c r="P7" s="829">
        <f>AVERAGE(B7:M7)</f>
        <v>680.2</v>
      </c>
      <c r="Q7" s="830">
        <f>(I7*100)/$Q$4</f>
        <v>12.035938294626208</v>
      </c>
      <c r="T7" s="75"/>
      <c r="U7" s="75"/>
    </row>
    <row r="8" spans="1:21" ht="15" customHeight="1" thickBot="1">
      <c r="A8" s="808" t="s">
        <v>172</v>
      </c>
      <c r="B8" s="809"/>
      <c r="C8" s="810"/>
      <c r="D8" s="802"/>
      <c r="E8" s="802"/>
      <c r="F8" s="802"/>
      <c r="G8" s="810"/>
      <c r="H8" s="810"/>
      <c r="I8" s="810">
        <v>529</v>
      </c>
      <c r="J8" s="810">
        <v>577</v>
      </c>
      <c r="K8" s="810">
        <v>599</v>
      </c>
      <c r="L8" s="810">
        <v>588</v>
      </c>
      <c r="M8" s="831">
        <v>584</v>
      </c>
      <c r="N8" s="606">
        <v>477</v>
      </c>
      <c r="O8" s="832">
        <f t="shared" ref="O8:O16" si="0">SUM(B8:M8)</f>
        <v>2877</v>
      </c>
      <c r="P8" s="833">
        <f t="shared" ref="P8:P16" si="1">AVERAGE(B8:M8)</f>
        <v>575.4</v>
      </c>
      <c r="Q8" s="830">
        <f t="shared" ref="Q8:Q17" si="2">(I8*100)/$Q$4</f>
        <v>8.967621630784878</v>
      </c>
      <c r="T8" s="75"/>
      <c r="U8" s="75"/>
    </row>
    <row r="9" spans="1:21" ht="15.75" thickBot="1">
      <c r="A9" s="808" t="s">
        <v>461</v>
      </c>
      <c r="B9" s="813"/>
      <c r="C9" s="810"/>
      <c r="D9" s="810"/>
      <c r="E9" s="810"/>
      <c r="F9" s="810"/>
      <c r="G9" s="810"/>
      <c r="H9" s="810"/>
      <c r="I9" s="810">
        <v>448</v>
      </c>
      <c r="J9" s="810">
        <v>468</v>
      </c>
      <c r="K9" s="810">
        <v>629</v>
      </c>
      <c r="L9" s="810">
        <v>650</v>
      </c>
      <c r="M9" s="831">
        <v>531</v>
      </c>
      <c r="N9" s="606">
        <v>330</v>
      </c>
      <c r="O9" s="832">
        <f t="shared" si="0"/>
        <v>2726</v>
      </c>
      <c r="P9" s="833">
        <f t="shared" si="1"/>
        <v>545.20000000000005</v>
      </c>
      <c r="Q9" s="830">
        <f t="shared" si="2"/>
        <v>7.5945075436514662</v>
      </c>
      <c r="T9" s="75"/>
      <c r="U9" s="75"/>
    </row>
    <row r="10" spans="1:21" ht="15.75" thickBot="1">
      <c r="A10" s="808" t="s">
        <v>176</v>
      </c>
      <c r="B10" s="813"/>
      <c r="C10" s="810"/>
      <c r="D10" s="810"/>
      <c r="E10" s="810"/>
      <c r="F10" s="810"/>
      <c r="G10" s="810"/>
      <c r="H10" s="811"/>
      <c r="I10" s="810">
        <v>338</v>
      </c>
      <c r="J10" s="810">
        <v>377</v>
      </c>
      <c r="K10" s="810">
        <v>384</v>
      </c>
      <c r="L10" s="810">
        <v>689</v>
      </c>
      <c r="M10" s="831">
        <v>452</v>
      </c>
      <c r="N10" s="606">
        <v>232</v>
      </c>
      <c r="O10" s="832">
        <f t="shared" si="0"/>
        <v>2240</v>
      </c>
      <c r="P10" s="833">
        <f t="shared" si="1"/>
        <v>448</v>
      </c>
      <c r="Q10" s="830">
        <f t="shared" si="2"/>
        <v>5.7297847092727583</v>
      </c>
      <c r="T10" s="75"/>
      <c r="U10" s="75"/>
    </row>
    <row r="11" spans="1:21" ht="15.75" thickBot="1">
      <c r="A11" s="808" t="s">
        <v>500</v>
      </c>
      <c r="B11" s="813"/>
      <c r="C11" s="810"/>
      <c r="D11" s="810"/>
      <c r="E11" s="810"/>
      <c r="F11" s="810"/>
      <c r="G11" s="810"/>
      <c r="H11" s="810"/>
      <c r="I11" s="810">
        <v>426</v>
      </c>
      <c r="J11" s="810">
        <v>440</v>
      </c>
      <c r="K11" s="810">
        <v>454</v>
      </c>
      <c r="L11" s="810">
        <v>455</v>
      </c>
      <c r="M11" s="831">
        <v>307</v>
      </c>
      <c r="N11" s="606">
        <v>186</v>
      </c>
      <c r="O11" s="832">
        <f t="shared" si="0"/>
        <v>2082</v>
      </c>
      <c r="P11" s="833">
        <f t="shared" si="1"/>
        <v>416.4</v>
      </c>
      <c r="Q11" s="830">
        <f t="shared" si="2"/>
        <v>7.2215629767757248</v>
      </c>
      <c r="T11" s="75"/>
      <c r="U11" s="75"/>
    </row>
    <row r="12" spans="1:21" ht="15" customHeight="1" thickBot="1">
      <c r="A12" s="808" t="s">
        <v>115</v>
      </c>
      <c r="B12" s="813"/>
      <c r="C12" s="810"/>
      <c r="D12" s="810"/>
      <c r="E12" s="810"/>
      <c r="F12" s="810"/>
      <c r="G12" s="810"/>
      <c r="H12" s="811"/>
      <c r="I12" s="810">
        <v>350</v>
      </c>
      <c r="J12" s="810">
        <v>592</v>
      </c>
      <c r="K12" s="810">
        <v>320</v>
      </c>
      <c r="L12" s="810">
        <v>535</v>
      </c>
      <c r="M12" s="831">
        <v>248</v>
      </c>
      <c r="N12" s="606">
        <v>278</v>
      </c>
      <c r="O12" s="832">
        <f t="shared" si="0"/>
        <v>2045</v>
      </c>
      <c r="P12" s="833">
        <f t="shared" si="1"/>
        <v>409</v>
      </c>
      <c r="Q12" s="830">
        <f t="shared" si="2"/>
        <v>5.933209018477708</v>
      </c>
      <c r="T12" s="75"/>
      <c r="U12" s="75"/>
    </row>
    <row r="13" spans="1:21" ht="15.75" thickBot="1">
      <c r="A13" s="808" t="s">
        <v>498</v>
      </c>
      <c r="B13" s="813"/>
      <c r="C13" s="810"/>
      <c r="D13" s="810"/>
      <c r="E13" s="810"/>
      <c r="F13" s="810"/>
      <c r="G13" s="810"/>
      <c r="H13" s="810"/>
      <c r="I13" s="810">
        <v>401</v>
      </c>
      <c r="J13" s="810">
        <v>366</v>
      </c>
      <c r="K13" s="810">
        <v>397</v>
      </c>
      <c r="L13" s="810">
        <v>385</v>
      </c>
      <c r="M13" s="831">
        <v>360</v>
      </c>
      <c r="N13" s="606">
        <v>329</v>
      </c>
      <c r="O13" s="832">
        <f t="shared" si="0"/>
        <v>1909</v>
      </c>
      <c r="P13" s="833">
        <f t="shared" si="1"/>
        <v>381.8</v>
      </c>
      <c r="Q13" s="830">
        <f t="shared" si="2"/>
        <v>6.7977623325987455</v>
      </c>
      <c r="T13" s="75"/>
      <c r="U13" s="75"/>
    </row>
    <row r="14" spans="1:21" ht="15.75" thickBot="1">
      <c r="A14" s="808" t="s">
        <v>169</v>
      </c>
      <c r="B14" s="813"/>
      <c r="C14" s="810"/>
      <c r="D14" s="810"/>
      <c r="E14" s="810"/>
      <c r="F14" s="810"/>
      <c r="G14" s="810"/>
      <c r="H14" s="810"/>
      <c r="I14" s="810">
        <v>293</v>
      </c>
      <c r="J14" s="810">
        <v>331</v>
      </c>
      <c r="K14" s="810">
        <v>297</v>
      </c>
      <c r="L14" s="810">
        <v>359</v>
      </c>
      <c r="M14" s="831">
        <v>364</v>
      </c>
      <c r="N14" s="606">
        <v>316</v>
      </c>
      <c r="O14" s="832">
        <f t="shared" si="0"/>
        <v>1644</v>
      </c>
      <c r="P14" s="833">
        <f t="shared" si="1"/>
        <v>328.8</v>
      </c>
      <c r="Q14" s="830">
        <f t="shared" si="2"/>
        <v>4.9669435497541956</v>
      </c>
      <c r="T14" s="75"/>
      <c r="U14" s="75"/>
    </row>
    <row r="15" spans="1:21" ht="15.75" thickBot="1">
      <c r="A15" s="808" t="s">
        <v>173</v>
      </c>
      <c r="B15" s="813"/>
      <c r="C15" s="810"/>
      <c r="D15" s="810"/>
      <c r="E15" s="810"/>
      <c r="F15" s="810"/>
      <c r="G15" s="810"/>
      <c r="H15" s="810"/>
      <c r="I15" s="810">
        <v>270</v>
      </c>
      <c r="J15" s="810">
        <v>309</v>
      </c>
      <c r="K15" s="810">
        <v>366</v>
      </c>
      <c r="L15" s="810">
        <v>306</v>
      </c>
      <c r="M15" s="831">
        <v>368</v>
      </c>
      <c r="N15" s="606">
        <v>284</v>
      </c>
      <c r="O15" s="832">
        <f t="shared" si="0"/>
        <v>1619</v>
      </c>
      <c r="P15" s="833">
        <f t="shared" si="1"/>
        <v>323.8</v>
      </c>
      <c r="Q15" s="830">
        <f t="shared" si="2"/>
        <v>4.5770469571113752</v>
      </c>
      <c r="T15" s="75"/>
      <c r="U15" s="75"/>
    </row>
    <row r="16" spans="1:21" ht="15.75" thickBot="1">
      <c r="A16" s="808" t="s">
        <v>497</v>
      </c>
      <c r="B16" s="813"/>
      <c r="C16" s="810"/>
      <c r="D16" s="810"/>
      <c r="E16" s="810"/>
      <c r="F16" s="810"/>
      <c r="G16" s="810"/>
      <c r="H16" s="811"/>
      <c r="I16" s="810">
        <v>130</v>
      </c>
      <c r="J16" s="810">
        <v>121</v>
      </c>
      <c r="K16" s="810">
        <v>148</v>
      </c>
      <c r="L16" s="810">
        <v>170</v>
      </c>
      <c r="M16" s="834">
        <v>168</v>
      </c>
      <c r="N16" s="606">
        <v>115</v>
      </c>
      <c r="O16" s="835">
        <f t="shared" si="0"/>
        <v>737</v>
      </c>
      <c r="P16" s="836">
        <f t="shared" si="1"/>
        <v>147.4</v>
      </c>
      <c r="Q16" s="830">
        <f t="shared" si="2"/>
        <v>2.2037633497202918</v>
      </c>
      <c r="T16" s="75"/>
      <c r="U16" s="75"/>
    </row>
    <row r="17" spans="1:42" ht="15.75" customHeight="1" thickBot="1">
      <c r="A17" s="837" t="s">
        <v>5</v>
      </c>
      <c r="B17" s="838"/>
      <c r="C17" s="838"/>
      <c r="D17" s="838"/>
      <c r="E17" s="838"/>
      <c r="F17" s="838"/>
      <c r="G17" s="838"/>
      <c r="H17" s="838"/>
      <c r="I17" s="838">
        <f>SUM(I7:I16)</f>
        <v>3895</v>
      </c>
      <c r="J17" s="838">
        <f>SUM(J7:J16)</f>
        <v>4283</v>
      </c>
      <c r="K17" s="839">
        <f t="shared" ref="K17:M17" si="3">SUM(K7:K16)</f>
        <v>4329</v>
      </c>
      <c r="L17" s="839">
        <f t="shared" si="3"/>
        <v>4780</v>
      </c>
      <c r="M17" s="839">
        <f t="shared" si="3"/>
        <v>3993</v>
      </c>
      <c r="N17" s="1049"/>
      <c r="O17" s="840">
        <f>SUM(O7:O16)</f>
        <v>21280</v>
      </c>
      <c r="P17" s="841">
        <f>AVERAGE(B17:M17)</f>
        <v>4256</v>
      </c>
      <c r="Q17" s="830">
        <f t="shared" si="2"/>
        <v>66.028140362773357</v>
      </c>
      <c r="T17" s="75"/>
      <c r="U17" s="75"/>
    </row>
    <row r="18" spans="1:42" s="328" customFormat="1" ht="23.25" customHeight="1">
      <c r="A18" s="328" t="s">
        <v>157</v>
      </c>
      <c r="C18" s="329"/>
      <c r="P18" s="328" t="s">
        <v>158</v>
      </c>
      <c r="Q18" s="330">
        <f>100-Q17</f>
        <v>33.971859637226643</v>
      </c>
    </row>
    <row r="19" spans="1:42" ht="54.75" customHeight="1">
      <c r="A19" s="331"/>
      <c r="B19" s="331"/>
      <c r="C19" s="341"/>
      <c r="D19" s="328"/>
      <c r="E19" s="342"/>
      <c r="F19" s="328"/>
      <c r="G19" s="328"/>
      <c r="H19" s="328"/>
      <c r="I19" s="328"/>
      <c r="J19" s="328"/>
      <c r="K19" s="328"/>
      <c r="L19" s="328"/>
      <c r="M19" s="328"/>
      <c r="O19" s="1109"/>
      <c r="P19" s="1109"/>
      <c r="Q19" s="1109"/>
      <c r="R19" s="328"/>
      <c r="S19" s="328"/>
      <c r="T19" s="328"/>
      <c r="U19" s="328"/>
      <c r="V19" s="328"/>
      <c r="W19" s="328"/>
      <c r="X19" s="342"/>
      <c r="Y19" s="328"/>
      <c r="Z19" s="328"/>
      <c r="AA19" s="328"/>
      <c r="AB19" s="328"/>
      <c r="AC19" s="328"/>
      <c r="AD19" s="328"/>
      <c r="AE19" s="328"/>
      <c r="AF19" s="328"/>
      <c r="AG19" s="328"/>
      <c r="AH19" s="328"/>
    </row>
    <row r="20" spans="1:42">
      <c r="A20" s="336"/>
      <c r="B20" s="336"/>
      <c r="C20" s="343"/>
      <c r="D20" s="328"/>
      <c r="E20" s="342"/>
      <c r="F20" s="328"/>
      <c r="G20" s="328"/>
      <c r="H20" s="328"/>
      <c r="I20" s="328"/>
      <c r="J20" s="328"/>
      <c r="K20" s="328"/>
      <c r="L20" s="328"/>
      <c r="M20" s="328"/>
      <c r="O20" s="328"/>
      <c r="P20" s="342"/>
      <c r="Q20" s="328"/>
      <c r="R20" s="328"/>
      <c r="S20" s="328"/>
      <c r="T20" s="328"/>
      <c r="U20" s="328"/>
      <c r="V20" s="328"/>
      <c r="W20" s="328"/>
      <c r="X20" s="342"/>
      <c r="Y20" s="328"/>
      <c r="Z20" s="328"/>
      <c r="AA20" s="328"/>
      <c r="AB20" s="328"/>
      <c r="AC20" s="328"/>
      <c r="AD20" s="333"/>
      <c r="AE20" s="334"/>
      <c r="AF20" s="334"/>
      <c r="AG20" s="334"/>
      <c r="AH20" s="334"/>
      <c r="AI20" s="81"/>
      <c r="AJ20" s="81"/>
      <c r="AK20" s="77"/>
      <c r="AL20" s="81"/>
      <c r="AM20" s="81"/>
      <c r="AN20" s="81"/>
      <c r="AO20" s="81"/>
      <c r="AP20" s="82"/>
    </row>
    <row r="21" spans="1:42" ht="92.25" customHeight="1">
      <c r="A21" s="331"/>
      <c r="B21" s="331"/>
      <c r="C21" s="341"/>
      <c r="D21" s="328"/>
      <c r="E21" s="342"/>
      <c r="F21" s="328"/>
      <c r="G21" s="328"/>
      <c r="H21" s="328"/>
      <c r="I21" s="328"/>
      <c r="J21" s="328"/>
      <c r="K21" s="328"/>
      <c r="L21" s="344"/>
      <c r="M21" s="328"/>
      <c r="O21" s="1109"/>
      <c r="P21" s="1109"/>
      <c r="Q21" s="1109"/>
      <c r="R21" s="328"/>
      <c r="S21" s="328"/>
      <c r="T21" s="328"/>
      <c r="U21" s="328"/>
      <c r="V21" s="328"/>
      <c r="W21" s="328"/>
      <c r="X21" s="342"/>
      <c r="Y21" s="328"/>
      <c r="Z21" s="328"/>
      <c r="AA21" s="328"/>
      <c r="AB21" s="328"/>
      <c r="AC21" s="328"/>
      <c r="AD21" s="333"/>
      <c r="AE21" s="334"/>
      <c r="AF21" s="334"/>
      <c r="AG21" s="334"/>
      <c r="AH21" s="334"/>
      <c r="AI21" s="81"/>
      <c r="AJ21" s="81"/>
      <c r="AK21" s="77"/>
      <c r="AL21" s="81"/>
      <c r="AM21" s="81"/>
      <c r="AN21" s="81"/>
      <c r="AO21" s="81"/>
      <c r="AP21" s="82"/>
    </row>
    <row r="22" spans="1:42">
      <c r="A22" s="331"/>
      <c r="B22" s="331"/>
      <c r="C22" s="341"/>
      <c r="D22" s="328"/>
      <c r="E22" s="342"/>
      <c r="F22" s="328"/>
      <c r="G22" s="328"/>
      <c r="H22" s="328"/>
      <c r="I22" s="328"/>
      <c r="J22" s="328"/>
      <c r="K22" s="328"/>
      <c r="L22" s="328"/>
      <c r="M22" s="328"/>
      <c r="O22" s="328"/>
      <c r="P22" s="342"/>
      <c r="Q22" s="328"/>
      <c r="R22" s="328"/>
      <c r="S22" s="328"/>
      <c r="T22" s="328"/>
      <c r="U22" s="328"/>
      <c r="V22" s="328"/>
      <c r="W22" s="328"/>
      <c r="X22" s="345"/>
      <c r="Y22" s="328"/>
      <c r="Z22" s="328"/>
      <c r="AA22" s="328"/>
      <c r="AB22" s="328"/>
      <c r="AC22" s="328"/>
      <c r="AD22" s="333"/>
      <c r="AE22" s="334"/>
      <c r="AF22" s="334"/>
      <c r="AG22" s="334"/>
      <c r="AH22" s="334"/>
      <c r="AI22" s="81"/>
      <c r="AJ22" s="81"/>
      <c r="AK22" s="77"/>
      <c r="AL22" s="81"/>
      <c r="AM22" s="81"/>
      <c r="AN22" s="81"/>
      <c r="AO22" s="81"/>
      <c r="AP22" s="82"/>
    </row>
    <row r="23" spans="1:42" ht="66.75" customHeight="1">
      <c r="A23" s="331"/>
      <c r="B23" s="331"/>
      <c r="C23" s="341"/>
      <c r="D23" s="328"/>
      <c r="E23" s="342"/>
      <c r="F23" s="328"/>
      <c r="G23" s="328"/>
      <c r="H23" s="328"/>
      <c r="I23" s="328"/>
      <c r="J23" s="328"/>
      <c r="K23" s="328"/>
      <c r="L23" s="328"/>
      <c r="M23" s="328"/>
      <c r="O23" s="1109"/>
      <c r="P23" s="1109"/>
      <c r="Q23" s="1109"/>
      <c r="R23" s="328"/>
      <c r="S23" s="328"/>
      <c r="T23" s="328"/>
      <c r="U23" s="328"/>
      <c r="V23" s="328"/>
      <c r="W23" s="328"/>
      <c r="X23" s="342"/>
      <c r="Y23" s="328"/>
      <c r="Z23" s="328"/>
      <c r="AA23" s="328"/>
      <c r="AB23" s="328"/>
      <c r="AC23" s="328"/>
      <c r="AD23" s="333"/>
      <c r="AE23" s="334"/>
      <c r="AF23" s="334"/>
      <c r="AG23" s="334"/>
      <c r="AH23" s="334"/>
      <c r="AI23" s="81"/>
      <c r="AJ23" s="81"/>
      <c r="AK23" s="77"/>
      <c r="AL23" s="81"/>
      <c r="AM23" s="81"/>
      <c r="AN23" s="81"/>
      <c r="AO23" s="81"/>
      <c r="AP23" s="82"/>
    </row>
    <row r="24" spans="1:42" ht="45">
      <c r="A24" s="952" t="s">
        <v>534</v>
      </c>
      <c r="B24" s="336"/>
      <c r="C24" s="343"/>
      <c r="D24" s="328"/>
      <c r="E24" s="342"/>
      <c r="F24" s="328"/>
      <c r="G24" s="328"/>
      <c r="H24" s="328"/>
      <c r="I24" s="328"/>
      <c r="J24" s="328"/>
      <c r="K24" s="328"/>
      <c r="L24" s="328"/>
      <c r="M24" s="328"/>
      <c r="O24" s="328"/>
      <c r="P24" s="328"/>
      <c r="Q24" s="328"/>
      <c r="R24" s="328"/>
      <c r="S24" s="328"/>
      <c r="T24" s="328"/>
      <c r="U24" s="328"/>
      <c r="V24" s="328"/>
      <c r="W24" s="328"/>
      <c r="X24" s="342"/>
      <c r="Y24" s="328"/>
      <c r="Z24" s="328"/>
      <c r="AA24" s="328"/>
      <c r="AB24" s="328"/>
      <c r="AC24" s="328"/>
      <c r="AD24" s="333"/>
      <c r="AE24" s="334"/>
      <c r="AF24" s="334"/>
      <c r="AG24" s="334"/>
      <c r="AH24" s="334"/>
      <c r="AI24" s="81"/>
      <c r="AJ24" s="81"/>
      <c r="AK24" s="77"/>
      <c r="AL24" s="81"/>
      <c r="AM24" s="81"/>
      <c r="AN24" s="81"/>
      <c r="AO24" s="81"/>
      <c r="AP24" s="82"/>
    </row>
    <row r="25" spans="1:42">
      <c r="A25" s="331"/>
      <c r="B25" s="331"/>
      <c r="C25" s="341"/>
      <c r="D25" s="328"/>
      <c r="E25" s="342"/>
      <c r="F25" s="328"/>
      <c r="G25" s="328"/>
      <c r="H25" s="328"/>
      <c r="I25" s="328"/>
      <c r="J25" s="328"/>
      <c r="K25" s="328"/>
      <c r="L25" s="328"/>
      <c r="M25" s="328"/>
      <c r="O25" s="328"/>
      <c r="P25" s="328"/>
      <c r="Q25" s="328"/>
      <c r="R25" s="328"/>
      <c r="S25" s="328"/>
      <c r="T25" s="328"/>
      <c r="U25" s="328"/>
      <c r="V25" s="328"/>
      <c r="W25" s="328"/>
      <c r="X25" s="342"/>
      <c r="Y25" s="328"/>
      <c r="Z25" s="328"/>
      <c r="AA25" s="328"/>
      <c r="AB25" s="328"/>
      <c r="AC25" s="328"/>
      <c r="AD25" s="333"/>
      <c r="AE25" s="334"/>
      <c r="AF25" s="334"/>
      <c r="AG25" s="334"/>
      <c r="AH25" s="334"/>
      <c r="AI25" s="81"/>
      <c r="AJ25" s="81"/>
      <c r="AK25" s="77"/>
      <c r="AL25" s="81"/>
      <c r="AM25" s="81"/>
      <c r="AN25" s="81"/>
      <c r="AO25" s="81"/>
      <c r="AP25" s="82"/>
    </row>
    <row r="26" spans="1:42">
      <c r="A26" s="328"/>
      <c r="B26" s="328"/>
      <c r="C26" s="329"/>
      <c r="D26" s="328"/>
      <c r="E26" s="342"/>
      <c r="F26" s="328"/>
      <c r="G26" s="342"/>
      <c r="H26" s="328"/>
      <c r="I26" s="328"/>
      <c r="J26" s="328"/>
      <c r="K26" s="328"/>
      <c r="L26" s="328"/>
      <c r="M26" s="328"/>
      <c r="O26" s="328"/>
      <c r="P26" s="328"/>
      <c r="Q26" s="328"/>
      <c r="R26" s="328"/>
      <c r="S26" s="328"/>
      <c r="T26" s="328"/>
      <c r="U26" s="328"/>
      <c r="V26" s="328"/>
      <c r="W26" s="328"/>
      <c r="X26" s="328"/>
      <c r="Y26" s="328"/>
      <c r="Z26" s="328"/>
      <c r="AA26" s="328"/>
      <c r="AB26" s="328"/>
      <c r="AC26" s="328"/>
      <c r="AD26" s="333"/>
      <c r="AE26" s="334"/>
      <c r="AF26" s="334"/>
      <c r="AG26" s="334"/>
      <c r="AH26" s="334"/>
      <c r="AI26" s="81"/>
      <c r="AJ26" s="81"/>
      <c r="AK26" s="77"/>
      <c r="AL26" s="81"/>
      <c r="AM26" s="81"/>
      <c r="AN26" s="81"/>
      <c r="AO26" s="81"/>
      <c r="AP26" s="82"/>
    </row>
    <row r="27" spans="1:42">
      <c r="A27" s="328"/>
      <c r="B27" s="328"/>
      <c r="C27" s="329"/>
      <c r="D27" s="328"/>
      <c r="E27" s="342"/>
      <c r="F27" s="328"/>
      <c r="G27" s="342"/>
      <c r="H27" s="328"/>
      <c r="I27" s="328"/>
      <c r="J27" s="328"/>
      <c r="K27" s="328"/>
      <c r="L27" s="328"/>
      <c r="M27" s="328"/>
      <c r="O27" s="328"/>
      <c r="P27" s="328"/>
      <c r="Q27" s="328"/>
      <c r="R27" s="328"/>
      <c r="S27" s="333"/>
      <c r="T27" s="334"/>
      <c r="U27" s="335"/>
      <c r="V27" s="335"/>
      <c r="W27" s="335"/>
      <c r="X27" s="346"/>
      <c r="Y27" s="328"/>
      <c r="Z27" s="328"/>
      <c r="AA27" s="328"/>
      <c r="AB27" s="328"/>
      <c r="AC27" s="328"/>
      <c r="AD27" s="333"/>
      <c r="AE27" s="334"/>
      <c r="AF27" s="334"/>
      <c r="AG27" s="334"/>
      <c r="AH27" s="334"/>
      <c r="AI27" s="81"/>
      <c r="AJ27" s="81"/>
      <c r="AK27" s="77"/>
      <c r="AL27" s="81"/>
      <c r="AM27" s="81"/>
      <c r="AN27" s="81"/>
      <c r="AO27" s="81"/>
      <c r="AP27" s="82"/>
    </row>
    <row r="28" spans="1:42">
      <c r="A28" s="328"/>
      <c r="B28" s="328"/>
      <c r="C28" s="329"/>
      <c r="D28" s="328"/>
      <c r="E28" s="342"/>
      <c r="F28" s="328"/>
      <c r="G28" s="342"/>
      <c r="H28" s="328"/>
      <c r="I28" s="328"/>
      <c r="J28" s="328"/>
      <c r="K28" s="328"/>
      <c r="L28" s="328"/>
      <c r="M28" s="328"/>
      <c r="O28" s="328"/>
      <c r="P28" s="328"/>
      <c r="Q28" s="328"/>
      <c r="R28" s="328"/>
      <c r="S28" s="333"/>
      <c r="T28" s="334"/>
      <c r="U28" s="335"/>
      <c r="V28" s="335"/>
      <c r="W28" s="335"/>
      <c r="X28" s="346"/>
      <c r="Y28" s="328"/>
      <c r="Z28" s="328"/>
      <c r="AA28" s="328"/>
      <c r="AB28" s="328"/>
      <c r="AC28" s="328"/>
      <c r="AD28" s="333"/>
      <c r="AE28" s="334"/>
      <c r="AF28" s="334"/>
      <c r="AG28" s="334"/>
      <c r="AH28" s="334"/>
      <c r="AI28" s="81"/>
      <c r="AJ28" s="81"/>
      <c r="AK28" s="77"/>
      <c r="AL28" s="81"/>
      <c r="AM28" s="81"/>
      <c r="AN28" s="81"/>
      <c r="AO28" s="81"/>
      <c r="AP28" s="82"/>
    </row>
    <row r="29" spans="1:42">
      <c r="A29" s="328"/>
      <c r="B29" s="328"/>
      <c r="C29" s="329"/>
      <c r="D29" s="328"/>
      <c r="E29" s="342"/>
      <c r="F29" s="328"/>
      <c r="G29" s="342"/>
      <c r="H29" s="328"/>
      <c r="I29" s="328"/>
      <c r="J29" s="328"/>
      <c r="K29" s="328"/>
      <c r="L29" s="328"/>
      <c r="M29" s="328"/>
      <c r="O29" s="328"/>
      <c r="P29" s="328"/>
      <c r="Q29" s="328"/>
      <c r="R29" s="328"/>
      <c r="S29" s="333"/>
      <c r="T29" s="334"/>
      <c r="U29" s="335"/>
      <c r="V29" s="335"/>
      <c r="W29" s="335"/>
      <c r="X29" s="346"/>
      <c r="Y29" s="328"/>
      <c r="Z29" s="328"/>
      <c r="AA29" s="328"/>
      <c r="AB29" s="328"/>
      <c r="AC29" s="328"/>
      <c r="AD29" s="333"/>
      <c r="AE29" s="334"/>
      <c r="AF29" s="334"/>
      <c r="AG29" s="334"/>
      <c r="AH29" s="334"/>
      <c r="AI29" s="81"/>
      <c r="AJ29" s="81"/>
      <c r="AK29" s="77"/>
      <c r="AL29" s="81"/>
      <c r="AM29" s="81"/>
      <c r="AN29" s="81"/>
      <c r="AO29" s="81"/>
      <c r="AP29" s="82"/>
    </row>
    <row r="30" spans="1:42">
      <c r="A30" s="328"/>
      <c r="B30" s="328"/>
      <c r="C30" s="329"/>
      <c r="D30" s="328"/>
      <c r="E30" s="342"/>
      <c r="F30" s="328"/>
      <c r="G30" s="342"/>
      <c r="H30" s="328"/>
      <c r="I30" s="328"/>
      <c r="J30" s="328"/>
      <c r="K30" s="328"/>
      <c r="L30" s="328"/>
      <c r="M30" s="328"/>
      <c r="O30" s="328"/>
      <c r="P30" s="328"/>
      <c r="Q30" s="328"/>
      <c r="R30" s="328"/>
      <c r="S30" s="333"/>
      <c r="T30" s="334"/>
      <c r="U30" s="335"/>
      <c r="V30" s="335"/>
      <c r="W30" s="335"/>
      <c r="X30" s="346"/>
      <c r="Y30" s="328"/>
      <c r="Z30" s="328"/>
      <c r="AA30" s="328"/>
      <c r="AB30" s="328"/>
      <c r="AC30" s="328"/>
      <c r="AD30" s="328"/>
      <c r="AE30" s="328"/>
      <c r="AF30" s="328"/>
      <c r="AG30" s="328"/>
      <c r="AH30" s="328"/>
      <c r="AP30" s="75"/>
    </row>
    <row r="31" spans="1:42">
      <c r="A31" s="328"/>
      <c r="B31" s="328"/>
      <c r="C31" s="329"/>
      <c r="D31" s="328"/>
      <c r="E31" s="342"/>
      <c r="F31" s="328"/>
      <c r="G31" s="342"/>
      <c r="H31" s="328"/>
      <c r="I31" s="328"/>
      <c r="J31" s="328"/>
      <c r="K31" s="328"/>
      <c r="L31" s="328"/>
      <c r="M31" s="328"/>
      <c r="O31" s="328"/>
      <c r="P31" s="328"/>
      <c r="Q31" s="328"/>
      <c r="R31" s="328"/>
      <c r="S31" s="333"/>
      <c r="T31" s="334"/>
      <c r="U31" s="335"/>
      <c r="V31" s="335"/>
      <c r="W31" s="335"/>
      <c r="X31" s="346"/>
      <c r="Y31" s="328"/>
      <c r="Z31" s="328"/>
      <c r="AA31" s="328"/>
      <c r="AB31" s="328"/>
      <c r="AC31" s="328"/>
      <c r="AD31" s="328"/>
      <c r="AE31" s="328"/>
      <c r="AF31" s="328"/>
      <c r="AG31" s="328"/>
      <c r="AH31" s="328"/>
    </row>
    <row r="32" spans="1:42">
      <c r="A32" s="328"/>
      <c r="B32" s="328"/>
      <c r="C32" s="329"/>
      <c r="D32" s="328"/>
      <c r="E32" s="342"/>
      <c r="F32" s="328"/>
      <c r="G32" s="342"/>
      <c r="H32" s="328"/>
      <c r="I32" s="328"/>
      <c r="J32" s="328"/>
      <c r="K32" s="328"/>
      <c r="L32" s="328"/>
      <c r="M32" s="328"/>
      <c r="O32" s="328"/>
      <c r="P32" s="328"/>
      <c r="Q32" s="328"/>
      <c r="R32" s="328"/>
      <c r="S32" s="333"/>
      <c r="T32" s="334"/>
      <c r="U32" s="335"/>
      <c r="V32" s="335"/>
      <c r="W32" s="335"/>
      <c r="X32" s="346"/>
      <c r="Y32" s="328"/>
      <c r="Z32" s="328"/>
      <c r="AA32" s="328"/>
      <c r="AB32" s="328"/>
      <c r="AC32" s="328"/>
      <c r="AD32" s="328"/>
      <c r="AE32" s="328"/>
      <c r="AF32" s="328"/>
      <c r="AG32" s="328"/>
      <c r="AH32" s="328"/>
    </row>
    <row r="33" spans="1:34">
      <c r="A33" s="321"/>
      <c r="B33" s="328"/>
      <c r="C33" s="329"/>
      <c r="D33" s="328"/>
      <c r="E33" s="342"/>
      <c r="F33" s="328"/>
      <c r="G33" s="342"/>
      <c r="H33" s="328"/>
      <c r="I33" s="328"/>
      <c r="J33" s="328"/>
      <c r="K33" s="328"/>
      <c r="L33" s="328"/>
      <c r="M33" s="328"/>
      <c r="O33" s="328"/>
      <c r="P33" s="328"/>
      <c r="Q33" s="328"/>
      <c r="R33" s="328"/>
      <c r="S33" s="333"/>
      <c r="T33" s="334"/>
      <c r="U33" s="335"/>
      <c r="V33" s="335"/>
      <c r="W33" s="335"/>
      <c r="X33" s="346"/>
      <c r="Y33" s="328"/>
      <c r="Z33" s="328"/>
      <c r="AA33" s="328"/>
      <c r="AB33" s="328"/>
      <c r="AC33" s="328"/>
      <c r="AD33" s="328"/>
      <c r="AE33" s="328"/>
      <c r="AF33" s="328"/>
      <c r="AG33" s="328"/>
      <c r="AH33" s="328"/>
    </row>
    <row r="34" spans="1:34">
      <c r="A34" s="321"/>
      <c r="B34" s="328"/>
      <c r="C34" s="329"/>
      <c r="D34" s="328"/>
      <c r="E34" s="342"/>
      <c r="F34" s="328"/>
      <c r="G34" s="342"/>
      <c r="H34" s="328"/>
      <c r="I34" s="328"/>
      <c r="J34" s="328"/>
      <c r="K34" s="328"/>
      <c r="L34" s="328"/>
      <c r="M34" s="328"/>
      <c r="O34" s="328"/>
      <c r="P34" s="328"/>
      <c r="Q34" s="328"/>
      <c r="R34" s="328"/>
      <c r="S34" s="333"/>
      <c r="T34" s="334"/>
      <c r="U34" s="335"/>
      <c r="V34" s="335"/>
      <c r="W34" s="335"/>
      <c r="X34" s="346"/>
      <c r="Y34" s="328"/>
      <c r="Z34" s="328"/>
      <c r="AA34" s="328"/>
      <c r="AB34" s="328"/>
      <c r="AC34" s="328"/>
      <c r="AD34" s="328"/>
      <c r="AE34" s="328"/>
      <c r="AF34" s="328"/>
      <c r="AG34" s="328"/>
      <c r="AH34" s="328"/>
    </row>
    <row r="35" spans="1:34">
      <c r="A35" s="80"/>
      <c r="B35" s="328"/>
      <c r="C35" s="329"/>
      <c r="D35" s="328"/>
      <c r="E35" s="342"/>
      <c r="F35" s="328"/>
      <c r="G35" s="342"/>
      <c r="H35" s="328"/>
      <c r="I35" s="328"/>
      <c r="J35" s="328"/>
      <c r="K35" s="328"/>
      <c r="L35" s="328"/>
      <c r="M35" s="328"/>
      <c r="O35" s="328"/>
      <c r="P35" s="328"/>
      <c r="Q35" s="328"/>
      <c r="R35" s="328"/>
      <c r="S35" s="333"/>
      <c r="T35" s="334"/>
      <c r="U35" s="335"/>
      <c r="V35" s="335"/>
      <c r="W35" s="335"/>
      <c r="X35" s="346"/>
      <c r="Y35" s="328"/>
      <c r="Z35" s="328"/>
      <c r="AA35" s="328"/>
      <c r="AB35" s="328"/>
      <c r="AC35" s="328"/>
      <c r="AD35" s="328"/>
      <c r="AE35" s="328"/>
      <c r="AF35" s="328"/>
      <c r="AG35" s="328"/>
      <c r="AH35" s="328"/>
    </row>
    <row r="36" spans="1:34">
      <c r="A36" s="321"/>
      <c r="B36" s="328"/>
      <c r="C36" s="329"/>
      <c r="D36" s="328"/>
      <c r="E36" s="342"/>
      <c r="F36" s="328"/>
      <c r="G36" s="342"/>
      <c r="H36" s="328"/>
      <c r="I36" s="328"/>
      <c r="J36" s="328"/>
      <c r="K36" s="328"/>
      <c r="L36" s="328"/>
      <c r="M36" s="328"/>
      <c r="O36" s="328"/>
      <c r="P36" s="328"/>
      <c r="Q36" s="328"/>
      <c r="R36" s="328"/>
      <c r="S36" s="333"/>
      <c r="T36" s="334"/>
      <c r="U36" s="335"/>
      <c r="V36" s="335"/>
      <c r="W36" s="335"/>
      <c r="X36" s="346"/>
      <c r="Y36" s="328"/>
      <c r="Z36" s="328"/>
      <c r="AA36" s="328"/>
      <c r="AB36" s="328"/>
      <c r="AC36" s="328"/>
      <c r="AD36" s="328"/>
      <c r="AE36" s="328"/>
      <c r="AF36" s="328"/>
      <c r="AG36" s="328"/>
      <c r="AH36" s="328"/>
    </row>
    <row r="37" spans="1:34">
      <c r="A37" s="321"/>
      <c r="B37" s="328"/>
      <c r="C37" s="329"/>
      <c r="D37" s="328"/>
      <c r="E37" s="342"/>
      <c r="F37" s="328"/>
      <c r="G37" s="342"/>
      <c r="H37" s="328"/>
      <c r="I37" s="328"/>
      <c r="J37" s="328"/>
      <c r="K37" s="328"/>
      <c r="L37" s="328"/>
      <c r="M37" s="328"/>
      <c r="O37" s="328"/>
      <c r="P37" s="328"/>
      <c r="Q37" s="328"/>
      <c r="R37" s="328"/>
      <c r="S37" s="328"/>
      <c r="T37" s="328"/>
      <c r="U37" s="328"/>
      <c r="V37" s="328"/>
      <c r="W37" s="328"/>
      <c r="X37" s="328"/>
      <c r="Y37" s="328"/>
      <c r="Z37" s="328"/>
      <c r="AA37" s="328"/>
      <c r="AB37" s="328"/>
      <c r="AC37" s="328"/>
      <c r="AD37" s="328"/>
      <c r="AE37" s="328"/>
      <c r="AF37" s="328"/>
      <c r="AG37" s="328"/>
      <c r="AH37" s="328"/>
    </row>
    <row r="38" spans="1:34">
      <c r="A38" s="321"/>
      <c r="B38" s="328"/>
      <c r="C38" s="329"/>
      <c r="D38" s="328"/>
      <c r="E38" s="342"/>
      <c r="F38" s="328"/>
      <c r="G38" s="342"/>
      <c r="H38" s="328"/>
      <c r="I38" s="328"/>
      <c r="J38" s="328"/>
      <c r="K38" s="328"/>
      <c r="L38" s="328"/>
      <c r="M38" s="328"/>
      <c r="O38" s="328"/>
      <c r="P38" s="328"/>
      <c r="Q38" s="328"/>
      <c r="R38" s="328"/>
      <c r="S38" s="328"/>
      <c r="T38" s="328"/>
      <c r="U38" s="328"/>
      <c r="V38" s="328"/>
      <c r="W38" s="328"/>
      <c r="X38" s="328"/>
      <c r="Y38" s="328"/>
      <c r="Z38" s="328"/>
      <c r="AA38" s="328"/>
      <c r="AB38" s="328"/>
      <c r="AC38" s="328"/>
      <c r="AD38" s="328"/>
      <c r="AE38" s="328"/>
      <c r="AF38" s="328"/>
      <c r="AG38" s="328"/>
      <c r="AH38" s="328"/>
    </row>
    <row r="39" spans="1:34">
      <c r="A39" s="328"/>
      <c r="B39" s="328"/>
      <c r="C39" s="329"/>
      <c r="D39" s="328"/>
      <c r="E39" s="342"/>
      <c r="F39" s="328"/>
      <c r="G39" s="342"/>
      <c r="H39" s="328"/>
      <c r="I39" s="328"/>
      <c r="J39" s="328"/>
      <c r="K39" s="328"/>
      <c r="L39" s="328"/>
      <c r="M39" s="328"/>
      <c r="O39" s="328"/>
      <c r="P39" s="328"/>
      <c r="Q39" s="328"/>
      <c r="R39" s="328"/>
      <c r="S39" s="328"/>
      <c r="T39" s="328"/>
      <c r="U39" s="328"/>
      <c r="V39" s="328"/>
      <c r="W39" s="328"/>
      <c r="X39" s="328"/>
      <c r="Y39" s="328"/>
      <c r="Z39" s="328"/>
      <c r="AA39" s="328"/>
      <c r="AB39" s="328"/>
      <c r="AC39" s="328"/>
      <c r="AD39" s="328"/>
      <c r="AE39" s="328"/>
      <c r="AF39" s="328"/>
      <c r="AG39" s="328"/>
      <c r="AH39" s="328"/>
    </row>
    <row r="40" spans="1:34">
      <c r="A40" s="328"/>
      <c r="B40" s="328"/>
      <c r="C40" s="329"/>
      <c r="D40" s="328"/>
      <c r="E40" s="342"/>
      <c r="F40" s="328"/>
      <c r="G40" s="342"/>
      <c r="H40" s="328"/>
      <c r="I40" s="328"/>
      <c r="J40" s="328"/>
      <c r="K40" s="328"/>
      <c r="L40" s="328"/>
      <c r="M40" s="328"/>
      <c r="O40" s="328"/>
      <c r="P40" s="328"/>
      <c r="Q40" s="328"/>
      <c r="R40" s="328"/>
      <c r="S40" s="328"/>
      <c r="T40" s="328"/>
      <c r="U40" s="328"/>
      <c r="V40" s="328"/>
      <c r="W40" s="328"/>
      <c r="X40" s="328"/>
      <c r="Y40" s="328"/>
      <c r="Z40" s="328"/>
      <c r="AA40" s="328"/>
      <c r="AB40" s="328"/>
      <c r="AC40" s="328"/>
      <c r="AD40" s="328"/>
      <c r="AE40" s="328"/>
      <c r="AF40" s="328"/>
      <c r="AG40" s="328"/>
      <c r="AH40" s="328"/>
    </row>
    <row r="41" spans="1:34">
      <c r="A41" s="328"/>
      <c r="B41" s="328"/>
      <c r="C41" s="329"/>
      <c r="D41" s="328"/>
      <c r="E41" s="342"/>
      <c r="F41" s="328"/>
      <c r="G41" s="342"/>
      <c r="H41" s="328"/>
      <c r="I41" s="328"/>
      <c r="J41" s="328"/>
      <c r="K41" s="328"/>
      <c r="L41" s="328"/>
      <c r="M41" s="328"/>
      <c r="O41" s="328"/>
      <c r="P41" s="328"/>
      <c r="Q41" s="328"/>
      <c r="R41" s="328"/>
      <c r="S41" s="328"/>
      <c r="T41" s="328"/>
      <c r="U41" s="328"/>
      <c r="V41" s="328"/>
      <c r="W41" s="328"/>
      <c r="X41" s="328"/>
      <c r="Y41" s="328"/>
      <c r="Z41" s="328"/>
      <c r="AA41" s="328"/>
      <c r="AB41" s="328"/>
      <c r="AC41" s="328"/>
      <c r="AD41" s="328"/>
      <c r="AE41" s="328"/>
      <c r="AF41" s="328"/>
      <c r="AG41" s="328"/>
      <c r="AH41" s="328"/>
    </row>
    <row r="42" spans="1:34" ht="14.25" customHeight="1">
      <c r="A42" s="328"/>
      <c r="B42" s="328"/>
      <c r="C42" s="329"/>
      <c r="D42" s="328"/>
      <c r="E42" s="342"/>
      <c r="F42" s="328"/>
      <c r="G42" s="342"/>
      <c r="H42" s="328"/>
      <c r="I42" s="328"/>
      <c r="J42" s="328"/>
      <c r="K42" s="328"/>
      <c r="L42" s="328"/>
      <c r="M42" s="328"/>
      <c r="O42" s="328"/>
      <c r="P42" s="328"/>
      <c r="Q42" s="328"/>
      <c r="R42" s="328"/>
      <c r="S42" s="328"/>
      <c r="T42" s="328"/>
      <c r="U42" s="328"/>
      <c r="V42" s="328"/>
      <c r="W42" s="328"/>
      <c r="X42" s="328"/>
      <c r="Y42" s="328"/>
      <c r="Z42" s="328"/>
      <c r="AA42" s="328"/>
      <c r="AB42" s="328"/>
      <c r="AC42" s="328"/>
      <c r="AD42" s="328"/>
      <c r="AE42" s="328"/>
      <c r="AF42" s="328"/>
      <c r="AG42" s="328"/>
      <c r="AH42" s="328"/>
    </row>
    <row r="43" spans="1:34">
      <c r="A43" s="336"/>
      <c r="B43" s="336"/>
      <c r="C43" s="343"/>
      <c r="D43" s="336"/>
      <c r="E43" s="342"/>
      <c r="F43" s="328"/>
      <c r="G43" s="342"/>
      <c r="H43" s="328"/>
      <c r="I43" s="328"/>
      <c r="J43" s="328"/>
      <c r="K43" s="328"/>
      <c r="L43" s="328"/>
      <c r="M43" s="328"/>
      <c r="O43" s="328"/>
      <c r="P43" s="328"/>
      <c r="Q43" s="328"/>
      <c r="R43" s="328"/>
      <c r="S43" s="328"/>
      <c r="T43" s="328"/>
      <c r="U43" s="328"/>
      <c r="V43" s="328"/>
      <c r="W43" s="328"/>
      <c r="X43" s="328"/>
      <c r="Y43" s="328"/>
      <c r="Z43" s="328"/>
      <c r="AA43" s="328"/>
      <c r="AB43" s="328"/>
      <c r="AC43" s="328"/>
      <c r="AD43" s="328"/>
      <c r="AE43" s="328"/>
      <c r="AF43" s="328"/>
      <c r="AG43" s="328"/>
      <c r="AH43" s="328"/>
    </row>
    <row r="44" spans="1:34" ht="14.25" customHeight="1">
      <c r="A44" s="328"/>
      <c r="B44" s="328"/>
      <c r="C44" s="329"/>
      <c r="D44" s="328"/>
      <c r="E44" s="342"/>
      <c r="F44" s="328"/>
      <c r="G44" s="342"/>
      <c r="H44" s="328"/>
      <c r="I44" s="328"/>
      <c r="J44" s="328"/>
      <c r="K44" s="328"/>
      <c r="L44" s="328"/>
      <c r="M44" s="328"/>
      <c r="O44" s="328"/>
      <c r="P44" s="328"/>
      <c r="Q44" s="328"/>
      <c r="R44" s="328"/>
      <c r="S44" s="328"/>
      <c r="T44" s="328"/>
      <c r="U44" s="328"/>
      <c r="V44" s="328"/>
      <c r="W44" s="328"/>
      <c r="X44" s="328"/>
      <c r="Y44" s="328"/>
      <c r="Z44" s="328"/>
      <c r="AA44" s="328"/>
      <c r="AB44" s="328"/>
      <c r="AC44" s="328"/>
      <c r="AD44" s="328"/>
      <c r="AE44" s="328"/>
      <c r="AF44" s="328"/>
      <c r="AG44" s="328"/>
      <c r="AH44" s="328"/>
    </row>
    <row r="45" spans="1:34">
      <c r="A45" s="78"/>
      <c r="B45" s="78"/>
      <c r="C45" s="79"/>
      <c r="D45" s="78"/>
    </row>
    <row r="46" spans="1:34" ht="14.25" customHeight="1"/>
  </sheetData>
  <mergeCells count="3">
    <mergeCell ref="O19:Q19"/>
    <mergeCell ref="O21:Q21"/>
    <mergeCell ref="O23:Q23"/>
  </mergeCells>
  <pageMargins left="0.511811024" right="0.511811024" top="0.78740157500000008" bottom="0.78740157500000008" header="0.31496062000000008" footer="0.31496062000000008"/>
  <pageSetup paperSize="9" fitToWidth="0" fitToHeight="0" orientation="portrait" r:id="rId1"/>
  <ignoredErrors>
    <ignoredError sqref="I17:M17 O7:O16 P7:P16"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P60"/>
  <sheetViews>
    <sheetView zoomScale="90" zoomScaleNormal="90" workbookViewId="0">
      <selection activeCell="J45" sqref="J45"/>
    </sheetView>
  </sheetViews>
  <sheetFormatPr defaultRowHeight="14.25"/>
  <cols>
    <col min="1" max="1" width="10.42578125" style="9" customWidth="1"/>
    <col min="2" max="2" width="13.42578125" style="75" customWidth="1"/>
    <col min="3" max="3" width="11.7109375" style="75" bestFit="1" customWidth="1"/>
    <col min="4" max="4" width="6.28515625" style="9" bestFit="1" customWidth="1"/>
    <col min="5" max="5" width="12" style="9" bestFit="1" customWidth="1"/>
    <col min="6" max="6" width="13.42578125" style="9" bestFit="1" customWidth="1"/>
    <col min="7" max="7" width="11.28515625" style="9" bestFit="1" customWidth="1"/>
    <col min="8" max="8" width="7.5703125" style="9" bestFit="1" customWidth="1"/>
    <col min="9" max="9" width="8.5703125" style="9" bestFit="1" customWidth="1"/>
    <col min="10" max="10" width="13.42578125" style="9" bestFit="1" customWidth="1"/>
    <col min="11" max="11" width="11.28515625" style="9" bestFit="1" customWidth="1"/>
    <col min="12" max="12" width="7.140625" style="9" customWidth="1"/>
    <col min="13" max="13" width="8.5703125" style="9" bestFit="1" customWidth="1"/>
    <col min="14" max="14" width="13.42578125" style="9" bestFit="1" customWidth="1"/>
    <col min="15" max="15" width="12" style="9" customWidth="1"/>
    <col min="16" max="16" width="9.7109375" style="9" customWidth="1"/>
    <col min="17" max="17" width="9.140625" style="9" customWidth="1"/>
    <col min="18" max="16384" width="9.140625" style="9"/>
  </cols>
  <sheetData>
    <row r="1" spans="1:15" ht="15">
      <c r="A1" s="1" t="s">
        <v>0</v>
      </c>
    </row>
    <row r="2" spans="1:15" ht="15">
      <c r="A2" s="1" t="s">
        <v>1</v>
      </c>
    </row>
    <row r="3" spans="1:15" ht="15">
      <c r="A3" s="1"/>
    </row>
    <row r="4" spans="1:15" ht="15">
      <c r="A4" s="1" t="s">
        <v>503</v>
      </c>
    </row>
    <row r="5" spans="1:15" ht="15">
      <c r="A5" s="1"/>
    </row>
    <row r="6" spans="1:15">
      <c r="A6" s="9" t="s">
        <v>159</v>
      </c>
    </row>
    <row r="7" spans="1:15">
      <c r="A7" s="9" t="s">
        <v>160</v>
      </c>
    </row>
    <row r="8" spans="1:15" s="328" customFormat="1" ht="15" thickBot="1">
      <c r="B8" s="791">
        <f>'10+_UNIDADES_2025'!N7</f>
        <v>459</v>
      </c>
      <c r="F8" s="328">
        <f>'10+_UNIDADES_2025'!N8</f>
        <v>477</v>
      </c>
      <c r="J8" s="791">
        <f>'10+_UNIDADES_2025'!N9</f>
        <v>330</v>
      </c>
      <c r="N8" s="791">
        <f>'10+_UNIDADES_2025'!N10</f>
        <v>232</v>
      </c>
    </row>
    <row r="9" spans="1:15" s="83" customFormat="1" ht="41.25" customHeight="1" thickBot="1">
      <c r="A9" s="1106" t="str">
        <f>'10+_UNIDADES_2025'!A7</f>
        <v>Secretaria Municipal da Saúde</v>
      </c>
      <c r="B9" s="1107"/>
      <c r="C9" s="1108"/>
      <c r="E9" s="1106" t="str">
        <f>'10+_UNIDADES_2025'!A8</f>
        <v>Secretaria Municipal das Subprefeituras</v>
      </c>
      <c r="F9" s="1107"/>
      <c r="G9" s="1108"/>
      <c r="I9" s="1106" t="str">
        <f>'10+_UNIDADES_2025'!A9</f>
        <v>Secretaria Executiva de Limpeza Urbana</v>
      </c>
      <c r="J9" s="1107"/>
      <c r="K9" s="1108"/>
      <c r="M9" s="1106" t="str">
        <f>'10+_UNIDADES_2025'!A10</f>
        <v>Secretaria Municipal de Educação</v>
      </c>
      <c r="N9" s="1107"/>
      <c r="O9" s="1108"/>
    </row>
    <row r="10" spans="1:15" ht="15.75" thickBot="1">
      <c r="A10" s="778" t="s">
        <v>2</v>
      </c>
      <c r="B10" s="87" t="s">
        <v>161</v>
      </c>
      <c r="C10" s="440" t="s">
        <v>162</v>
      </c>
      <c r="E10" s="779" t="s">
        <v>2</v>
      </c>
      <c r="F10" s="87" t="s">
        <v>161</v>
      </c>
      <c r="G10" s="440" t="s">
        <v>162</v>
      </c>
      <c r="I10" s="778" t="s">
        <v>2</v>
      </c>
      <c r="J10" s="87" t="s">
        <v>161</v>
      </c>
      <c r="K10" s="440" t="s">
        <v>162</v>
      </c>
      <c r="M10" s="779" t="s">
        <v>2</v>
      </c>
      <c r="N10" s="84" t="s">
        <v>161</v>
      </c>
      <c r="O10" s="441" t="s">
        <v>162</v>
      </c>
    </row>
    <row r="11" spans="1:15" s="321" customFormat="1" ht="15">
      <c r="A11" s="1045">
        <v>45658</v>
      </c>
      <c r="B11" s="1050">
        <f>'10+_UNIDADES_2025'!M7</f>
        <v>611</v>
      </c>
      <c r="C11" s="1051">
        <f>((B11-B8)/B8)*100</f>
        <v>33.115468409586057</v>
      </c>
      <c r="E11" s="1045">
        <v>45658</v>
      </c>
      <c r="F11" s="1052">
        <f>'10+_UNIDADES_2025'!M8</f>
        <v>584</v>
      </c>
      <c r="G11" s="1051">
        <f>((F11-F8)/F8)*100</f>
        <v>22.431865828092242</v>
      </c>
      <c r="I11" s="1045">
        <v>45658</v>
      </c>
      <c r="J11" s="1052">
        <f>'10+_UNIDADES_2025'!M9</f>
        <v>531</v>
      </c>
      <c r="K11" s="1051">
        <f>((J11-J8)/J8)*100</f>
        <v>60.909090909090914</v>
      </c>
      <c r="M11" s="1045">
        <v>45658</v>
      </c>
      <c r="N11" s="782">
        <f>'10+_UNIDADES_2025'!M10</f>
        <v>452</v>
      </c>
      <c r="O11" s="1044">
        <f>((N11-N8)/N8)*100</f>
        <v>94.827586206896555</v>
      </c>
    </row>
    <row r="12" spans="1:15" s="321" customFormat="1" ht="15">
      <c r="A12" s="534">
        <v>45689</v>
      </c>
      <c r="B12" s="980">
        <f>'10+_UNIDADES_2025'!L7</f>
        <v>643</v>
      </c>
      <c r="C12" s="981">
        <f t="shared" ref="C12:C18" si="0">((B12-B11)/B11)*100</f>
        <v>5.2373158756137483</v>
      </c>
      <c r="E12" s="534">
        <v>45689</v>
      </c>
      <c r="F12" s="982">
        <f>'10+_UNIDADES_2025'!L8</f>
        <v>588</v>
      </c>
      <c r="G12" s="981">
        <f t="shared" ref="G12:G17" si="1">((F12-F11)/F11)*100</f>
        <v>0.68493150684931503</v>
      </c>
      <c r="I12" s="534">
        <v>45689</v>
      </c>
      <c r="J12" s="982">
        <f>'10+_UNIDADES_2025'!L9</f>
        <v>650</v>
      </c>
      <c r="K12" s="981">
        <f t="shared" ref="K12:K17" si="2">((J12-J11)/J11)*100</f>
        <v>22.410546139359699</v>
      </c>
      <c r="M12" s="534">
        <v>45689</v>
      </c>
      <c r="N12" s="530">
        <f>'10+_UNIDADES_2025'!L10</f>
        <v>689</v>
      </c>
      <c r="O12" s="531">
        <f t="shared" ref="O12:O17" si="3">((N12-N11)/N11)*100</f>
        <v>52.43362831858407</v>
      </c>
    </row>
    <row r="13" spans="1:15" s="321" customFormat="1" ht="15">
      <c r="A13" s="534">
        <v>45717</v>
      </c>
      <c r="B13" s="980">
        <f>'10+_UNIDADES_2025'!K7</f>
        <v>735</v>
      </c>
      <c r="C13" s="981">
        <f t="shared" si="0"/>
        <v>14.307931570762053</v>
      </c>
      <c r="E13" s="534">
        <v>45717</v>
      </c>
      <c r="F13" s="982">
        <f>'10+_UNIDADES_2025'!K8</f>
        <v>599</v>
      </c>
      <c r="G13" s="981">
        <f t="shared" si="1"/>
        <v>1.870748299319728</v>
      </c>
      <c r="I13" s="534">
        <v>45717</v>
      </c>
      <c r="J13" s="982">
        <f>'10+_UNIDADES_2025'!K9</f>
        <v>629</v>
      </c>
      <c r="K13" s="981">
        <f t="shared" si="2"/>
        <v>-3.2307692307692308</v>
      </c>
      <c r="M13" s="534">
        <v>45717</v>
      </c>
      <c r="N13" s="530">
        <f>'10+_UNIDADES_2025'!K10</f>
        <v>384</v>
      </c>
      <c r="O13" s="531">
        <f t="shared" si="3"/>
        <v>-44.267053701015961</v>
      </c>
    </row>
    <row r="14" spans="1:15" s="321" customFormat="1" ht="15">
      <c r="A14" s="534">
        <v>45748</v>
      </c>
      <c r="B14" s="980">
        <f>'10+_UNIDADES_2025'!J$7</f>
        <v>702</v>
      </c>
      <c r="C14" s="981">
        <f t="shared" si="0"/>
        <v>-4.4897959183673466</v>
      </c>
      <c r="E14" s="534">
        <v>45748</v>
      </c>
      <c r="F14" s="982">
        <f>'10+_UNIDADES_2025'!J$8</f>
        <v>577</v>
      </c>
      <c r="G14" s="981">
        <f t="shared" si="1"/>
        <v>-3.672787979966611</v>
      </c>
      <c r="I14" s="534">
        <v>45748</v>
      </c>
      <c r="J14" s="982">
        <f>'10+_UNIDADES_2025'!J$9</f>
        <v>468</v>
      </c>
      <c r="K14" s="981">
        <f t="shared" si="2"/>
        <v>-25.596184419713829</v>
      </c>
      <c r="M14" s="534">
        <v>45748</v>
      </c>
      <c r="N14" s="530">
        <f>'10+_UNIDADES_2025'!J$10</f>
        <v>377</v>
      </c>
      <c r="O14" s="531">
        <f t="shared" si="3"/>
        <v>-1.8229166666666667</v>
      </c>
    </row>
    <row r="15" spans="1:15" s="321" customFormat="1" ht="15">
      <c r="A15" s="534">
        <v>45778</v>
      </c>
      <c r="B15" s="980">
        <f>'10+_UNIDADES_2025'!I$7</f>
        <v>710</v>
      </c>
      <c r="C15" s="981">
        <f t="shared" si="0"/>
        <v>1.1396011396011396</v>
      </c>
      <c r="E15" s="534">
        <v>45778</v>
      </c>
      <c r="F15" s="982">
        <f>'10+_UNIDADES_2025'!I$8</f>
        <v>529</v>
      </c>
      <c r="G15" s="981">
        <f t="shared" si="1"/>
        <v>-8.3188908145580598</v>
      </c>
      <c r="I15" s="534">
        <v>45778</v>
      </c>
      <c r="J15" s="982">
        <f>'10+_UNIDADES_2025'!I$9</f>
        <v>448</v>
      </c>
      <c r="K15" s="981">
        <f t="shared" si="2"/>
        <v>-4.2735042735042734</v>
      </c>
      <c r="M15" s="534">
        <v>45778</v>
      </c>
      <c r="N15" s="530">
        <f>'10+_UNIDADES_2025'!I$10</f>
        <v>338</v>
      </c>
      <c r="O15" s="531">
        <f t="shared" si="3"/>
        <v>-10.344827586206897</v>
      </c>
    </row>
    <row r="16" spans="1:15" s="321" customFormat="1" ht="15">
      <c r="A16" s="780">
        <v>45809</v>
      </c>
      <c r="B16" s="796">
        <f>'10+_UNIDADES_2025'!H$7</f>
        <v>0</v>
      </c>
      <c r="C16" s="793">
        <f t="shared" si="0"/>
        <v>-100</v>
      </c>
      <c r="E16" s="780">
        <v>45809</v>
      </c>
      <c r="F16" s="792">
        <f>'10+_UNIDADES_2025'!H$8</f>
        <v>0</v>
      </c>
      <c r="G16" s="793">
        <f t="shared" si="1"/>
        <v>-100</v>
      </c>
      <c r="I16" s="780">
        <v>45809</v>
      </c>
      <c r="J16" s="792">
        <f>'10+_UNIDADES_2025'!H$9</f>
        <v>0</v>
      </c>
      <c r="K16" s="793">
        <f t="shared" si="2"/>
        <v>-100</v>
      </c>
      <c r="M16" s="780">
        <v>45809</v>
      </c>
      <c r="N16" s="766">
        <f>'10+_UNIDADES_2025'!H$10</f>
        <v>0</v>
      </c>
      <c r="O16" s="767">
        <f t="shared" si="3"/>
        <v>-100</v>
      </c>
    </row>
    <row r="17" spans="1:16" s="321" customFormat="1" ht="15">
      <c r="A17" s="780">
        <v>45839</v>
      </c>
      <c r="B17" s="796">
        <f>'10+_UNIDADES_2025'!G$7</f>
        <v>0</v>
      </c>
      <c r="C17" s="793" t="e">
        <f t="shared" si="0"/>
        <v>#DIV/0!</v>
      </c>
      <c r="E17" s="780">
        <v>45839</v>
      </c>
      <c r="F17" s="792">
        <f>'10+_UNIDADES_2025'!G$8</f>
        <v>0</v>
      </c>
      <c r="G17" s="793" t="e">
        <f t="shared" si="1"/>
        <v>#DIV/0!</v>
      </c>
      <c r="I17" s="780">
        <v>45839</v>
      </c>
      <c r="J17" s="792">
        <f>'10+_UNIDADES_2025'!G$9</f>
        <v>0</v>
      </c>
      <c r="K17" s="793" t="e">
        <f t="shared" si="2"/>
        <v>#DIV/0!</v>
      </c>
      <c r="M17" s="780">
        <v>45839</v>
      </c>
      <c r="N17" s="766">
        <f>'10+_UNIDADES_2025'!G$10</f>
        <v>0</v>
      </c>
      <c r="O17" s="767" t="e">
        <f t="shared" si="3"/>
        <v>#DIV/0!</v>
      </c>
    </row>
    <row r="18" spans="1:16" s="321" customFormat="1" ht="15">
      <c r="A18" s="780">
        <v>45870</v>
      </c>
      <c r="B18" s="796">
        <f>'10+_UNIDADES_2025'!F$7</f>
        <v>0</v>
      </c>
      <c r="C18" s="793" t="e">
        <f t="shared" si="0"/>
        <v>#DIV/0!</v>
      </c>
      <c r="E18" s="780">
        <v>45870</v>
      </c>
      <c r="F18" s="792">
        <f>'10+_UNIDADES_2025'!F$8</f>
        <v>0</v>
      </c>
      <c r="G18" s="793" t="e">
        <f t="shared" ref="G18" si="4">((F18-F17)/F17)*100</f>
        <v>#DIV/0!</v>
      </c>
      <c r="I18" s="780">
        <v>45870</v>
      </c>
      <c r="J18" s="792">
        <f>'10+_UNIDADES_2025'!F$9</f>
        <v>0</v>
      </c>
      <c r="K18" s="793" t="e">
        <f t="shared" ref="K18" si="5">((J18-J17)/J17)*100</f>
        <v>#DIV/0!</v>
      </c>
      <c r="M18" s="780">
        <v>45870</v>
      </c>
      <c r="N18" s="766">
        <f>'10+_UNIDADES_2025'!F$10</f>
        <v>0</v>
      </c>
      <c r="O18" s="767" t="e">
        <f t="shared" ref="O18" si="6">((N18-N17)/N17)*100</f>
        <v>#DIV/0!</v>
      </c>
    </row>
    <row r="19" spans="1:16" s="321" customFormat="1" ht="15">
      <c r="A19" s="780">
        <v>45901</v>
      </c>
      <c r="B19" s="796">
        <f>'10+_UNIDADES_2025'!E$7</f>
        <v>0</v>
      </c>
      <c r="C19" s="793" t="e">
        <f t="shared" ref="C19:C21" si="7">((B19-B18)/B18)*100</f>
        <v>#DIV/0!</v>
      </c>
      <c r="E19" s="780">
        <v>45901</v>
      </c>
      <c r="F19" s="792">
        <f>'10+_UNIDADES_2025'!E$8</f>
        <v>0</v>
      </c>
      <c r="G19" s="793" t="e">
        <f t="shared" ref="G19:G21" si="8">((F19-F18)/F18)*100</f>
        <v>#DIV/0!</v>
      </c>
      <c r="I19" s="780">
        <v>45901</v>
      </c>
      <c r="J19" s="792">
        <f>'10+_UNIDADES_2025'!E$9</f>
        <v>0</v>
      </c>
      <c r="K19" s="793" t="e">
        <f t="shared" ref="K19:K21" si="9">((J19-J18)/J18)*100</f>
        <v>#DIV/0!</v>
      </c>
      <c r="M19" s="780">
        <v>45901</v>
      </c>
      <c r="N19" s="766">
        <f>'10+_UNIDADES_2025'!E$10</f>
        <v>0</v>
      </c>
      <c r="O19" s="767" t="e">
        <f t="shared" ref="O19:O21" si="10">((N19-N18)/N18)*100</f>
        <v>#DIV/0!</v>
      </c>
    </row>
    <row r="20" spans="1:16" ht="15">
      <c r="A20" s="780">
        <v>45931</v>
      </c>
      <c r="B20" s="796">
        <f>'10+_UNIDADES_2025'!D$7</f>
        <v>0</v>
      </c>
      <c r="C20" s="793" t="e">
        <f t="shared" si="7"/>
        <v>#DIV/0!</v>
      </c>
      <c r="D20" s="321"/>
      <c r="E20" s="780">
        <v>45931</v>
      </c>
      <c r="F20" s="792">
        <f>'10+_UNIDADES_2025'!D$8</f>
        <v>0</v>
      </c>
      <c r="G20" s="793" t="e">
        <f t="shared" si="8"/>
        <v>#DIV/0!</v>
      </c>
      <c r="H20" s="321"/>
      <c r="I20" s="780">
        <v>45931</v>
      </c>
      <c r="J20" s="792">
        <f>'10+_UNIDADES_2025'!D$9</f>
        <v>0</v>
      </c>
      <c r="K20" s="793" t="e">
        <f t="shared" si="9"/>
        <v>#DIV/0!</v>
      </c>
      <c r="L20" s="321"/>
      <c r="M20" s="780">
        <v>45931</v>
      </c>
      <c r="N20" s="766">
        <f>'10+_UNIDADES_2025'!D$10</f>
        <v>0</v>
      </c>
      <c r="O20" s="767" t="e">
        <f t="shared" si="10"/>
        <v>#DIV/0!</v>
      </c>
      <c r="P20" s="321"/>
    </row>
    <row r="21" spans="1:16" s="321" customFormat="1" ht="15">
      <c r="A21" s="780">
        <v>45962</v>
      </c>
      <c r="B21" s="796">
        <f>'10+_UNIDADES_2025'!C$7</f>
        <v>0</v>
      </c>
      <c r="C21" s="793" t="e">
        <f t="shared" si="7"/>
        <v>#DIV/0!</v>
      </c>
      <c r="E21" s="780">
        <v>45962</v>
      </c>
      <c r="F21" s="792">
        <f>'10+_UNIDADES_2025'!C$8</f>
        <v>0</v>
      </c>
      <c r="G21" s="793" t="e">
        <f t="shared" si="8"/>
        <v>#DIV/0!</v>
      </c>
      <c r="I21" s="780">
        <v>45962</v>
      </c>
      <c r="J21" s="792">
        <f>'10+_UNIDADES_2025'!C$9</f>
        <v>0</v>
      </c>
      <c r="K21" s="793" t="e">
        <f t="shared" si="9"/>
        <v>#DIV/0!</v>
      </c>
      <c r="M21" s="780">
        <v>45962</v>
      </c>
      <c r="N21" s="766">
        <f>'10+_UNIDADES_2025'!C$10</f>
        <v>0</v>
      </c>
      <c r="O21" s="767" t="e">
        <f t="shared" si="10"/>
        <v>#DIV/0!</v>
      </c>
    </row>
    <row r="22" spans="1:16" s="321" customFormat="1" ht="15.75" thickBot="1">
      <c r="A22" s="781">
        <v>45992</v>
      </c>
      <c r="B22" s="797">
        <f>'10+_UNIDADES_2025'!B$7</f>
        <v>0</v>
      </c>
      <c r="C22" s="795" t="e">
        <f t="shared" ref="C22" si="11">((B22-B21)/B21)*100</f>
        <v>#DIV/0!</v>
      </c>
      <c r="E22" s="781">
        <v>45992</v>
      </c>
      <c r="F22" s="794">
        <f>'10+_UNIDADES_2025'!B$8</f>
        <v>0</v>
      </c>
      <c r="G22" s="795" t="e">
        <f t="shared" ref="G22" si="12">((F22-F21)/F21)*100</f>
        <v>#DIV/0!</v>
      </c>
      <c r="I22" s="781">
        <v>45992</v>
      </c>
      <c r="J22" s="794">
        <f>'10+_UNIDADES_2025'!B$9</f>
        <v>0</v>
      </c>
      <c r="K22" s="795" t="e">
        <f t="shared" ref="K22" si="13">((J22-J21)/J21)*100</f>
        <v>#DIV/0!</v>
      </c>
      <c r="M22" s="781">
        <v>45992</v>
      </c>
      <c r="N22" s="768">
        <f>'10+_UNIDADES_2025'!B$10</f>
        <v>0</v>
      </c>
      <c r="O22" s="769" t="e">
        <f t="shared" ref="O22" si="14">((N22-N21)/N21)*100</f>
        <v>#DIV/0!</v>
      </c>
    </row>
    <row r="23" spans="1:16">
      <c r="B23" s="9"/>
      <c r="C23" s="9"/>
    </row>
    <row r="24" spans="1:16" s="328" customFormat="1" ht="15" thickBot="1">
      <c r="B24" s="791">
        <f>'10+_UNIDADES_2025'!N11</f>
        <v>186</v>
      </c>
      <c r="F24" s="791">
        <f>'10+_UNIDADES_2025'!N12</f>
        <v>278</v>
      </c>
      <c r="J24" s="791">
        <f>'10+_UNIDADES_2025'!N13</f>
        <v>329</v>
      </c>
      <c r="N24" s="791">
        <f>'10+_UNIDADES_2025'!N14</f>
        <v>316</v>
      </c>
    </row>
    <row r="25" spans="1:16" ht="30.75" customHeight="1" thickBot="1">
      <c r="A25" s="1106" t="str">
        <f>'10+_UNIDADES_2025'!A11</f>
        <v>São Paulo Transportes</v>
      </c>
      <c r="B25" s="1107"/>
      <c r="C25" s="1108"/>
      <c r="E25" s="1106" t="str">
        <f>'10+_UNIDADES_2025'!A12</f>
        <v>Órgão externo</v>
      </c>
      <c r="F25" s="1107"/>
      <c r="G25" s="1108"/>
      <c r="I25" s="1106" t="str">
        <f>'10+_UNIDADES_2025'!A13</f>
        <v>Companhia de Engenharia de Tráfego</v>
      </c>
      <c r="J25" s="1107"/>
      <c r="K25" s="1108"/>
      <c r="M25" s="1106" t="str">
        <f>'10+_UNIDADES_2025'!A14</f>
        <v>Secretaria Municipal da Fazenda</v>
      </c>
      <c r="N25" s="1107"/>
      <c r="O25" s="1108"/>
    </row>
    <row r="26" spans="1:16" ht="15.75" thickBot="1">
      <c r="A26" s="778" t="s">
        <v>2</v>
      </c>
      <c r="B26" s="84" t="s">
        <v>161</v>
      </c>
      <c r="C26" s="441" t="s">
        <v>162</v>
      </c>
      <c r="E26" s="779" t="s">
        <v>2</v>
      </c>
      <c r="F26" s="84" t="s">
        <v>161</v>
      </c>
      <c r="G26" s="441" t="s">
        <v>162</v>
      </c>
      <c r="I26" s="778" t="s">
        <v>2</v>
      </c>
      <c r="J26" s="84" t="s">
        <v>161</v>
      </c>
      <c r="K26" s="441" t="s">
        <v>162</v>
      </c>
      <c r="M26" s="443" t="s">
        <v>2</v>
      </c>
      <c r="N26" s="84" t="s">
        <v>161</v>
      </c>
      <c r="O26" s="441" t="s">
        <v>162</v>
      </c>
    </row>
    <row r="27" spans="1:16" s="321" customFormat="1" ht="15">
      <c r="A27" s="1045">
        <v>45658</v>
      </c>
      <c r="B27" s="782">
        <f>'10+_UNIDADES_2025'!M11</f>
        <v>307</v>
      </c>
      <c r="C27" s="1044">
        <f>((B27-B24)/B24)*100</f>
        <v>65.053763440860209</v>
      </c>
      <c r="E27" s="1045">
        <v>45658</v>
      </c>
      <c r="F27" s="782">
        <f>'10+_UNIDADES_2025'!M12</f>
        <v>248</v>
      </c>
      <c r="G27" s="1044">
        <f>((F27-F24)/F24)*100</f>
        <v>-10.791366906474821</v>
      </c>
      <c r="I27" s="1045">
        <v>45658</v>
      </c>
      <c r="J27" s="782">
        <f>'10+_UNIDADES_2025'!M13</f>
        <v>360</v>
      </c>
      <c r="K27" s="1044">
        <f>((J27-J24)/J24)*100</f>
        <v>9.4224924012158056</v>
      </c>
      <c r="M27" s="1045">
        <v>45658</v>
      </c>
      <c r="N27" s="782">
        <f>'10+_UNIDADES_2025'!M14</f>
        <v>364</v>
      </c>
      <c r="O27" s="1044">
        <f>((N27-N24)/N24)*100</f>
        <v>15.18987341772152</v>
      </c>
    </row>
    <row r="28" spans="1:16" s="321" customFormat="1" ht="15">
      <c r="A28" s="534">
        <v>45689</v>
      </c>
      <c r="B28" s="530">
        <f>'10+_UNIDADES_2025'!L11</f>
        <v>455</v>
      </c>
      <c r="C28" s="531">
        <f t="shared" ref="C28:C33" si="15">((B28-B27)/B27)*100</f>
        <v>48.208469055374593</v>
      </c>
      <c r="E28" s="534">
        <v>45689</v>
      </c>
      <c r="F28" s="530">
        <f>'10+_UNIDADES_2025'!L12</f>
        <v>535</v>
      </c>
      <c r="G28" s="531">
        <f t="shared" ref="G28:G33" si="16">((F28-F27)/F27)*100</f>
        <v>115.7258064516129</v>
      </c>
      <c r="I28" s="534">
        <v>45689</v>
      </c>
      <c r="J28" s="530">
        <f>'10+_UNIDADES_2025'!L13</f>
        <v>385</v>
      </c>
      <c r="K28" s="531">
        <f t="shared" ref="K28:K33" si="17">((J28-J27)/J27)*100</f>
        <v>6.9444444444444446</v>
      </c>
      <c r="M28" s="534">
        <v>45689</v>
      </c>
      <c r="N28" s="530">
        <f>'10+_UNIDADES_2025'!L14</f>
        <v>359</v>
      </c>
      <c r="O28" s="531">
        <f t="shared" ref="O28:O33" si="18">((N28-N27)/N27)*100</f>
        <v>-1.3736263736263736</v>
      </c>
    </row>
    <row r="29" spans="1:16" s="321" customFormat="1" ht="15">
      <c r="A29" s="534">
        <v>45717</v>
      </c>
      <c r="B29" s="530">
        <f>'10+_UNIDADES_2025'!K11</f>
        <v>454</v>
      </c>
      <c r="C29" s="531">
        <f t="shared" si="15"/>
        <v>-0.21978021978021978</v>
      </c>
      <c r="E29" s="534">
        <v>45717</v>
      </c>
      <c r="F29" s="530">
        <f>'10+_UNIDADES_2025'!K12</f>
        <v>320</v>
      </c>
      <c r="G29" s="531">
        <f t="shared" si="16"/>
        <v>-40.186915887850468</v>
      </c>
      <c r="I29" s="534">
        <v>45717</v>
      </c>
      <c r="J29" s="530">
        <f>'10+_UNIDADES_2025'!K13</f>
        <v>397</v>
      </c>
      <c r="K29" s="531">
        <f t="shared" si="17"/>
        <v>3.116883116883117</v>
      </c>
      <c r="M29" s="534">
        <v>45717</v>
      </c>
      <c r="N29" s="530">
        <f>'10+_UNIDADES_2025'!K14</f>
        <v>297</v>
      </c>
      <c r="O29" s="531">
        <f t="shared" si="18"/>
        <v>-17.270194986072422</v>
      </c>
    </row>
    <row r="30" spans="1:16" s="321" customFormat="1" ht="15">
      <c r="A30" s="534">
        <v>45748</v>
      </c>
      <c r="B30" s="530">
        <f>'10+_UNIDADES_2025'!J$11</f>
        <v>440</v>
      </c>
      <c r="C30" s="531">
        <f t="shared" si="15"/>
        <v>-3.0837004405286343</v>
      </c>
      <c r="E30" s="534">
        <v>45748</v>
      </c>
      <c r="F30" s="530">
        <f>'10+_UNIDADES_2025'!J$12</f>
        <v>592</v>
      </c>
      <c r="G30" s="531">
        <f t="shared" si="16"/>
        <v>85</v>
      </c>
      <c r="I30" s="534">
        <v>45748</v>
      </c>
      <c r="J30" s="530">
        <f>'10+_UNIDADES_2025'!J$13</f>
        <v>366</v>
      </c>
      <c r="K30" s="531">
        <f t="shared" si="17"/>
        <v>-7.8085642317380355</v>
      </c>
      <c r="M30" s="534">
        <v>45748</v>
      </c>
      <c r="N30" s="530">
        <f>'10+_UNIDADES_2025'!J$14</f>
        <v>331</v>
      </c>
      <c r="O30" s="531">
        <f t="shared" si="18"/>
        <v>11.447811447811448</v>
      </c>
    </row>
    <row r="31" spans="1:16" s="321" customFormat="1" ht="15">
      <c r="A31" s="534">
        <v>45778</v>
      </c>
      <c r="B31" s="530">
        <f>'10+_UNIDADES_2025'!I$11</f>
        <v>426</v>
      </c>
      <c r="C31" s="531">
        <f t="shared" si="15"/>
        <v>-3.1818181818181817</v>
      </c>
      <c r="E31" s="534">
        <v>45778</v>
      </c>
      <c r="F31" s="530">
        <f>'10+_UNIDADES_2025'!I$12</f>
        <v>350</v>
      </c>
      <c r="G31" s="531">
        <f t="shared" si="16"/>
        <v>-40.878378378378379</v>
      </c>
      <c r="I31" s="534">
        <v>45778</v>
      </c>
      <c r="J31" s="530">
        <f>'10+_UNIDADES_2025'!I$13</f>
        <v>401</v>
      </c>
      <c r="K31" s="531">
        <f t="shared" si="17"/>
        <v>9.5628415300546443</v>
      </c>
      <c r="M31" s="534">
        <v>45778</v>
      </c>
      <c r="N31" s="530">
        <f>'10+_UNIDADES_2025'!I$14</f>
        <v>293</v>
      </c>
      <c r="O31" s="531">
        <f t="shared" si="18"/>
        <v>-11.48036253776435</v>
      </c>
    </row>
    <row r="32" spans="1:16" s="321" customFormat="1" ht="15">
      <c r="A32" s="780">
        <v>45809</v>
      </c>
      <c r="B32" s="766">
        <f>'10+_UNIDADES_2025'!H$11</f>
        <v>0</v>
      </c>
      <c r="C32" s="767">
        <f t="shared" si="15"/>
        <v>-100</v>
      </c>
      <c r="E32" s="780">
        <v>45809</v>
      </c>
      <c r="F32" s="766">
        <f>'10+_UNIDADES_2025'!H$12</f>
        <v>0</v>
      </c>
      <c r="G32" s="767">
        <f t="shared" si="16"/>
        <v>-100</v>
      </c>
      <c r="I32" s="780">
        <v>45809</v>
      </c>
      <c r="J32" s="766">
        <f>'10+_UNIDADES_2025'!H$13</f>
        <v>0</v>
      </c>
      <c r="K32" s="767">
        <f t="shared" si="17"/>
        <v>-100</v>
      </c>
      <c r="M32" s="780">
        <v>45809</v>
      </c>
      <c r="N32" s="766">
        <f>'10+_UNIDADES_2025'!H$14</f>
        <v>0</v>
      </c>
      <c r="O32" s="767">
        <f t="shared" si="18"/>
        <v>-100</v>
      </c>
    </row>
    <row r="33" spans="1:16" s="321" customFormat="1" ht="15">
      <c r="A33" s="780">
        <v>45839</v>
      </c>
      <c r="B33" s="766">
        <f>'10+_UNIDADES_2025'!G$11</f>
        <v>0</v>
      </c>
      <c r="C33" s="767" t="e">
        <f t="shared" si="15"/>
        <v>#DIV/0!</v>
      </c>
      <c r="E33" s="780">
        <v>45839</v>
      </c>
      <c r="F33" s="766">
        <f>'10+_UNIDADES_2025'!G$12</f>
        <v>0</v>
      </c>
      <c r="G33" s="767" t="e">
        <f t="shared" si="16"/>
        <v>#DIV/0!</v>
      </c>
      <c r="I33" s="780">
        <v>45839</v>
      </c>
      <c r="J33" s="766">
        <f>'10+_UNIDADES_2025'!G$13</f>
        <v>0</v>
      </c>
      <c r="K33" s="767" t="e">
        <f t="shared" si="17"/>
        <v>#DIV/0!</v>
      </c>
      <c r="M33" s="780">
        <v>45839</v>
      </c>
      <c r="N33" s="766">
        <f>'10+_UNIDADES_2025'!G$14</f>
        <v>0</v>
      </c>
      <c r="O33" s="767" t="e">
        <f t="shared" si="18"/>
        <v>#DIV/0!</v>
      </c>
    </row>
    <row r="34" spans="1:16" s="321" customFormat="1" ht="15">
      <c r="A34" s="780">
        <v>45870</v>
      </c>
      <c r="B34" s="766">
        <f>'10+_UNIDADES_2025'!F$11</f>
        <v>0</v>
      </c>
      <c r="C34" s="767" t="e">
        <f t="shared" ref="C34" si="19">((B34-B33)/B33)*100</f>
        <v>#DIV/0!</v>
      </c>
      <c r="E34" s="780">
        <v>45870</v>
      </c>
      <c r="F34" s="766">
        <f>'10+_UNIDADES_2025'!F$12</f>
        <v>0</v>
      </c>
      <c r="G34" s="767" t="e">
        <f t="shared" ref="G34" si="20">((F34-F33)/F33)*100</f>
        <v>#DIV/0!</v>
      </c>
      <c r="I34" s="780">
        <v>45870</v>
      </c>
      <c r="J34" s="766">
        <f>'10+_UNIDADES_2025'!F$13</f>
        <v>0</v>
      </c>
      <c r="K34" s="767" t="e">
        <f t="shared" ref="K34" si="21">((J34-J33)/J33)*100</f>
        <v>#DIV/0!</v>
      </c>
      <c r="M34" s="780">
        <v>45870</v>
      </c>
      <c r="N34" s="766">
        <f>'10+_UNIDADES_2025'!F$14</f>
        <v>0</v>
      </c>
      <c r="O34" s="767" t="e">
        <f t="shared" ref="O34" si="22">((N34-N33)/N33)*100</f>
        <v>#DIV/0!</v>
      </c>
    </row>
    <row r="35" spans="1:16" s="321" customFormat="1" ht="15">
      <c r="A35" s="780">
        <v>45901</v>
      </c>
      <c r="B35" s="766">
        <f>'10+_UNIDADES_2025'!E$11</f>
        <v>0</v>
      </c>
      <c r="C35" s="767" t="e">
        <f t="shared" ref="C35:C37" si="23">((B35-B34)/B34)*100</f>
        <v>#DIV/0!</v>
      </c>
      <c r="E35" s="780">
        <v>45901</v>
      </c>
      <c r="F35" s="766">
        <f>'10+_UNIDADES_2025'!E$12</f>
        <v>0</v>
      </c>
      <c r="G35" s="767" t="e">
        <f t="shared" ref="G35:G38" si="24">((F35-F34)/F34)*100</f>
        <v>#DIV/0!</v>
      </c>
      <c r="I35" s="780">
        <v>45901</v>
      </c>
      <c r="J35" s="766">
        <f>'10+_UNIDADES_2025'!E$13</f>
        <v>0</v>
      </c>
      <c r="K35" s="767" t="e">
        <f t="shared" ref="K35:K37" si="25">((J35-J34)/J34)*100</f>
        <v>#DIV/0!</v>
      </c>
      <c r="M35" s="780">
        <v>45901</v>
      </c>
      <c r="N35" s="766">
        <f>'10+_UNIDADES_2025'!E$14</f>
        <v>0</v>
      </c>
      <c r="O35" s="767" t="e">
        <f t="shared" ref="O35:O37" si="26">((N35-N34)/N34)*100</f>
        <v>#DIV/0!</v>
      </c>
    </row>
    <row r="36" spans="1:16" ht="15">
      <c r="A36" s="780">
        <v>45931</v>
      </c>
      <c r="B36" s="766">
        <f>'10+_UNIDADES_2025'!D$11</f>
        <v>0</v>
      </c>
      <c r="C36" s="767" t="e">
        <f t="shared" si="23"/>
        <v>#DIV/0!</v>
      </c>
      <c r="D36" s="321"/>
      <c r="E36" s="780">
        <v>45931</v>
      </c>
      <c r="F36" s="766">
        <f>'10+_UNIDADES_2025'!D$12</f>
        <v>0</v>
      </c>
      <c r="G36" s="767" t="e">
        <f t="shared" si="24"/>
        <v>#DIV/0!</v>
      </c>
      <c r="H36" s="321"/>
      <c r="I36" s="780">
        <v>45931</v>
      </c>
      <c r="J36" s="766">
        <f>'10+_UNIDADES_2025'!D$13</f>
        <v>0</v>
      </c>
      <c r="K36" s="767" t="e">
        <f t="shared" si="25"/>
        <v>#DIV/0!</v>
      </c>
      <c r="L36" s="321"/>
      <c r="M36" s="780">
        <v>45931</v>
      </c>
      <c r="N36" s="766">
        <f>'10+_UNIDADES_2025'!D$14</f>
        <v>0</v>
      </c>
      <c r="O36" s="767" t="e">
        <f t="shared" si="26"/>
        <v>#DIV/0!</v>
      </c>
      <c r="P36" s="321"/>
    </row>
    <row r="37" spans="1:16" s="321" customFormat="1" ht="15">
      <c r="A37" s="780">
        <v>45962</v>
      </c>
      <c r="B37" s="766">
        <f>'10+_UNIDADES_2025'!C$11</f>
        <v>0</v>
      </c>
      <c r="C37" s="767" t="e">
        <f t="shared" si="23"/>
        <v>#DIV/0!</v>
      </c>
      <c r="E37" s="780">
        <v>45962</v>
      </c>
      <c r="F37" s="766">
        <f>'10+_UNIDADES_2025'!C$12</f>
        <v>0</v>
      </c>
      <c r="G37" s="767" t="e">
        <f t="shared" si="24"/>
        <v>#DIV/0!</v>
      </c>
      <c r="I37" s="780">
        <v>45962</v>
      </c>
      <c r="J37" s="766">
        <f>'10+_UNIDADES_2025'!C$13</f>
        <v>0</v>
      </c>
      <c r="K37" s="767" t="e">
        <f t="shared" si="25"/>
        <v>#DIV/0!</v>
      </c>
      <c r="M37" s="780">
        <v>45962</v>
      </c>
      <c r="N37" s="766">
        <f>'10+_UNIDADES_2025'!C$14</f>
        <v>0</v>
      </c>
      <c r="O37" s="767" t="e">
        <f t="shared" si="26"/>
        <v>#DIV/0!</v>
      </c>
    </row>
    <row r="38" spans="1:16" s="321" customFormat="1" ht="15.75" thickBot="1">
      <c r="A38" s="781">
        <v>45992</v>
      </c>
      <c r="B38" s="768">
        <f>'10+_UNIDADES_2025'!B$11</f>
        <v>0</v>
      </c>
      <c r="C38" s="769" t="e">
        <f t="shared" ref="C38" si="27">((B38-B37)/B37)*100</f>
        <v>#DIV/0!</v>
      </c>
      <c r="E38" s="781">
        <v>45992</v>
      </c>
      <c r="F38" s="768">
        <f>'10+_UNIDADES_2025'!B$12</f>
        <v>0</v>
      </c>
      <c r="G38" s="769" t="e">
        <f t="shared" si="24"/>
        <v>#DIV/0!</v>
      </c>
      <c r="I38" s="781">
        <v>45992</v>
      </c>
      <c r="J38" s="768">
        <f>'10+_UNIDADES_2025'!B$13</f>
        <v>0</v>
      </c>
      <c r="K38" s="769" t="e">
        <f t="shared" ref="K38" si="28">((J38-J37)/J37)*100</f>
        <v>#DIV/0!</v>
      </c>
      <c r="M38" s="781">
        <v>45992</v>
      </c>
      <c r="N38" s="768">
        <f>'10+_UNIDADES_2025'!B$14</f>
        <v>0</v>
      </c>
      <c r="O38" s="769" t="e">
        <f t="shared" ref="O38" si="29">((N38-N37)/N37)*100</f>
        <v>#DIV/0!</v>
      </c>
    </row>
    <row r="39" spans="1:16">
      <c r="B39" s="9"/>
      <c r="C39" s="9"/>
    </row>
    <row r="40" spans="1:16" s="328" customFormat="1" ht="15" thickBot="1">
      <c r="B40" s="791">
        <f>'10+_UNIDADES_2025'!N15</f>
        <v>284</v>
      </c>
      <c r="F40" s="791">
        <f>'10+_UNIDADES_2025'!N16</f>
        <v>115</v>
      </c>
    </row>
    <row r="41" spans="1:16" ht="30.75" customHeight="1" thickBot="1">
      <c r="A41" s="1106" t="str">
        <f>'10+_UNIDADES_2025'!A15</f>
        <v>Secretaria Municipal de Assistência e Desenvolvimento Social</v>
      </c>
      <c r="B41" s="1107"/>
      <c r="C41" s="1108"/>
      <c r="E41" s="1106" t="str">
        <f>'10+_UNIDADES_2025'!A16</f>
        <v>Agência Reguladora de Serviços Públicos do Município</v>
      </c>
      <c r="F41" s="1107"/>
      <c r="G41" s="1108"/>
    </row>
    <row r="42" spans="1:16" ht="15.75" thickBot="1">
      <c r="A42" s="443" t="s">
        <v>2</v>
      </c>
      <c r="B42" s="84" t="s">
        <v>161</v>
      </c>
      <c r="C42" s="441" t="s">
        <v>162</v>
      </c>
      <c r="E42" s="778" t="s">
        <v>2</v>
      </c>
      <c r="F42" s="84" t="s">
        <v>161</v>
      </c>
      <c r="G42" s="441" t="s">
        <v>162</v>
      </c>
    </row>
    <row r="43" spans="1:16" s="321" customFormat="1" ht="15">
      <c r="A43" s="1045">
        <v>45658</v>
      </c>
      <c r="B43" s="782">
        <f>'10+_UNIDADES_2025'!M15</f>
        <v>368</v>
      </c>
      <c r="C43" s="1044">
        <f>((B43-B40)/B40)*100</f>
        <v>29.577464788732392</v>
      </c>
      <c r="E43" s="1045">
        <v>45658</v>
      </c>
      <c r="F43" s="782">
        <f>'10+_UNIDADES_2025'!M16</f>
        <v>168</v>
      </c>
      <c r="G43" s="1044">
        <f>((F43-F40)/F40)*100</f>
        <v>46.086956521739133</v>
      </c>
    </row>
    <row r="44" spans="1:16" s="321" customFormat="1" ht="15">
      <c r="A44" s="534">
        <v>45689</v>
      </c>
      <c r="B44" s="530">
        <f>'10+_UNIDADES_2025'!L15</f>
        <v>306</v>
      </c>
      <c r="C44" s="531">
        <f t="shared" ref="C44:C49" si="30">((B44-B43)/B43)*100</f>
        <v>-16.847826086956523</v>
      </c>
      <c r="E44" s="534">
        <v>45689</v>
      </c>
      <c r="F44" s="530">
        <f>'10+_UNIDADES_2025'!L16</f>
        <v>170</v>
      </c>
      <c r="G44" s="531">
        <f t="shared" ref="G44:G49" si="31">((F44-F43)/F43)*100</f>
        <v>1.1904761904761905</v>
      </c>
    </row>
    <row r="45" spans="1:16" s="321" customFormat="1" ht="15">
      <c r="A45" s="534">
        <v>45717</v>
      </c>
      <c r="B45" s="530">
        <f>'10+_UNIDADES_2025'!K15</f>
        <v>366</v>
      </c>
      <c r="C45" s="531">
        <f t="shared" si="30"/>
        <v>19.607843137254903</v>
      </c>
      <c r="E45" s="534">
        <v>45717</v>
      </c>
      <c r="F45" s="530">
        <f>'10+_UNIDADES_2025'!K16</f>
        <v>148</v>
      </c>
      <c r="G45" s="531">
        <f t="shared" si="31"/>
        <v>-12.941176470588237</v>
      </c>
    </row>
    <row r="46" spans="1:16" s="321" customFormat="1" ht="15">
      <c r="A46" s="534">
        <v>45748</v>
      </c>
      <c r="B46" s="530">
        <f>'10+_UNIDADES_2025'!J$15</f>
        <v>309</v>
      </c>
      <c r="C46" s="531">
        <f t="shared" si="30"/>
        <v>-15.573770491803279</v>
      </c>
      <c r="E46" s="534">
        <v>45748</v>
      </c>
      <c r="F46" s="530">
        <f>'10+_UNIDADES_2025'!J$16</f>
        <v>121</v>
      </c>
      <c r="G46" s="531">
        <f t="shared" si="31"/>
        <v>-18.243243243243242</v>
      </c>
    </row>
    <row r="47" spans="1:16" s="321" customFormat="1" ht="15">
      <c r="A47" s="534">
        <v>45778</v>
      </c>
      <c r="B47" s="530">
        <f>'10+_UNIDADES_2025'!I$15</f>
        <v>270</v>
      </c>
      <c r="C47" s="531">
        <f t="shared" si="30"/>
        <v>-12.621359223300971</v>
      </c>
      <c r="E47" s="534">
        <v>45778</v>
      </c>
      <c r="F47" s="530">
        <f>'10+_UNIDADES_2025'!I$16</f>
        <v>130</v>
      </c>
      <c r="G47" s="531">
        <f t="shared" si="31"/>
        <v>7.4380165289256199</v>
      </c>
    </row>
    <row r="48" spans="1:16" s="321" customFormat="1" ht="15">
      <c r="A48" s="780">
        <v>45809</v>
      </c>
      <c r="B48" s="766">
        <f>'10+_UNIDADES_2025'!H$15</f>
        <v>0</v>
      </c>
      <c r="C48" s="767">
        <f t="shared" si="30"/>
        <v>-100</v>
      </c>
      <c r="E48" s="780">
        <v>45809</v>
      </c>
      <c r="F48" s="766">
        <f>'10+_UNIDADES_2025'!H$16</f>
        <v>0</v>
      </c>
      <c r="G48" s="767">
        <f t="shared" si="31"/>
        <v>-100</v>
      </c>
    </row>
    <row r="49" spans="1:8" s="321" customFormat="1" ht="15">
      <c r="A49" s="780">
        <v>45839</v>
      </c>
      <c r="B49" s="766">
        <f>'10+_UNIDADES_2025'!G$15</f>
        <v>0</v>
      </c>
      <c r="C49" s="767" t="e">
        <f t="shared" si="30"/>
        <v>#DIV/0!</v>
      </c>
      <c r="E49" s="780">
        <v>45839</v>
      </c>
      <c r="F49" s="766">
        <f>'10+_UNIDADES_2025'!G$16</f>
        <v>0</v>
      </c>
      <c r="G49" s="767" t="e">
        <f t="shared" si="31"/>
        <v>#DIV/0!</v>
      </c>
    </row>
    <row r="50" spans="1:8" s="321" customFormat="1" ht="15">
      <c r="A50" s="780">
        <v>45870</v>
      </c>
      <c r="B50" s="766">
        <f>'10+_UNIDADES_2025'!F$15</f>
        <v>0</v>
      </c>
      <c r="C50" s="767" t="e">
        <f t="shared" ref="C50" si="32">((B50-B49)/B49)*100</f>
        <v>#DIV/0!</v>
      </c>
      <c r="E50" s="780">
        <v>45870</v>
      </c>
      <c r="F50" s="766">
        <f>'10+_UNIDADES_2025'!F$16</f>
        <v>0</v>
      </c>
      <c r="G50" s="767" t="e">
        <f t="shared" ref="G50" si="33">((F50-F49)/F49)*100</f>
        <v>#DIV/0!</v>
      </c>
    </row>
    <row r="51" spans="1:8" s="321" customFormat="1" ht="15">
      <c r="A51" s="780">
        <v>45901</v>
      </c>
      <c r="B51" s="766">
        <f>'10+_UNIDADES_2025'!E$15</f>
        <v>0</v>
      </c>
      <c r="C51" s="767" t="e">
        <f t="shared" ref="C51:C53" si="34">((B51-B50)/B50)*100</f>
        <v>#DIV/0!</v>
      </c>
      <c r="E51" s="780">
        <v>45901</v>
      </c>
      <c r="F51" s="766">
        <f>'10+_UNIDADES_2025'!E$16</f>
        <v>0</v>
      </c>
      <c r="G51" s="767" t="e">
        <f t="shared" ref="G51:G53" si="35">((F51-F50)/F50)*100</f>
        <v>#DIV/0!</v>
      </c>
    </row>
    <row r="52" spans="1:8" ht="15">
      <c r="A52" s="780">
        <v>45931</v>
      </c>
      <c r="B52" s="766">
        <f>'10+_UNIDADES_2025'!D$15</f>
        <v>0</v>
      </c>
      <c r="C52" s="767" t="e">
        <f t="shared" si="34"/>
        <v>#DIV/0!</v>
      </c>
      <c r="D52" s="321"/>
      <c r="E52" s="780">
        <v>45931</v>
      </c>
      <c r="F52" s="766">
        <f>'10+_UNIDADES_2025'!D$16</f>
        <v>0</v>
      </c>
      <c r="G52" s="767" t="e">
        <f t="shared" si="35"/>
        <v>#DIV/0!</v>
      </c>
      <c r="H52" s="321"/>
    </row>
    <row r="53" spans="1:8" s="321" customFormat="1" ht="15">
      <c r="A53" s="780">
        <v>45962</v>
      </c>
      <c r="B53" s="766">
        <f>'10+_UNIDADES_2025'!C$15</f>
        <v>0</v>
      </c>
      <c r="C53" s="767" t="e">
        <f t="shared" si="34"/>
        <v>#DIV/0!</v>
      </c>
      <c r="E53" s="780">
        <v>45962</v>
      </c>
      <c r="F53" s="766">
        <f>'10+_UNIDADES_2025'!C$16</f>
        <v>0</v>
      </c>
      <c r="G53" s="767" t="e">
        <f t="shared" si="35"/>
        <v>#DIV/0!</v>
      </c>
    </row>
    <row r="54" spans="1:8" s="321" customFormat="1" ht="15.75" thickBot="1">
      <c r="A54" s="781">
        <v>45992</v>
      </c>
      <c r="B54" s="768">
        <f>'10+_UNIDADES_2025'!B$15</f>
        <v>0</v>
      </c>
      <c r="C54" s="769" t="e">
        <f t="shared" ref="C54" si="36">((B54-B53)/B53)*100</f>
        <v>#DIV/0!</v>
      </c>
      <c r="E54" s="781">
        <v>45992</v>
      </c>
      <c r="F54" s="768">
        <f>'10+_UNIDADES_2025'!B$16</f>
        <v>0</v>
      </c>
      <c r="G54" s="769" t="e">
        <f t="shared" ref="G54" si="37">((F54-F53)/F53)*100</f>
        <v>#DIV/0!</v>
      </c>
    </row>
    <row r="55" spans="1:8">
      <c r="B55" s="9"/>
      <c r="C55" s="9"/>
    </row>
    <row r="56" spans="1:8">
      <c r="B56" s="9"/>
      <c r="C56" s="9"/>
    </row>
    <row r="57" spans="1:8">
      <c r="B57" s="9"/>
      <c r="C57" s="9"/>
    </row>
    <row r="58" spans="1:8">
      <c r="B58" s="9"/>
      <c r="C58" s="9"/>
    </row>
    <row r="59" spans="1:8">
      <c r="B59" s="9"/>
      <c r="C59" s="9"/>
    </row>
    <row r="60" spans="1:8" ht="15">
      <c r="A60" s="1"/>
    </row>
  </sheetData>
  <mergeCells count="10">
    <mergeCell ref="M9:O9"/>
    <mergeCell ref="A25:C25"/>
    <mergeCell ref="E25:G25"/>
    <mergeCell ref="I25:K25"/>
    <mergeCell ref="M25:O25"/>
    <mergeCell ref="A41:C41"/>
    <mergeCell ref="E41:G41"/>
    <mergeCell ref="A9:C9"/>
    <mergeCell ref="E9:G9"/>
    <mergeCell ref="I9:K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C13:C21 B22:C22 G13:G22 K13:K22 O13:O22 C29:C38 G29:G38 K29:K38 O29:O38 C45:C54 G45:G54 C11 G11 K11 O11 C27 G27 K27 O27 C43 G43"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1:AE41"/>
  <sheetViews>
    <sheetView zoomScale="90" zoomScaleNormal="90" workbookViewId="0">
      <selection activeCell="U11" sqref="U11"/>
    </sheetView>
  </sheetViews>
  <sheetFormatPr defaultColWidth="5.5703125" defaultRowHeight="14.25"/>
  <cols>
    <col min="1" max="1" width="58.28515625" style="9" customWidth="1"/>
    <col min="2" max="2" width="8.140625" style="81" customWidth="1"/>
    <col min="3" max="16" width="9.140625" style="9" customWidth="1"/>
    <col min="17" max="21" width="9.140625" style="76" customWidth="1"/>
    <col min="22" max="22" width="12" style="76" customWidth="1"/>
    <col min="23" max="23" width="9.140625" style="76" customWidth="1"/>
    <col min="24" max="24" width="12.85546875" style="76" customWidth="1"/>
    <col min="25" max="25" width="20.28515625" style="76" bestFit="1" customWidth="1"/>
    <col min="26" max="26" width="24.28515625" style="76" hidden="1" customWidth="1"/>
    <col min="27" max="27" width="9.140625" style="76"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73" t="s">
        <v>0</v>
      </c>
    </row>
    <row r="2" spans="1:15" ht="15">
      <c r="A2" s="1" t="s">
        <v>1</v>
      </c>
      <c r="C2" s="76"/>
      <c r="D2" s="76"/>
      <c r="E2" s="76"/>
      <c r="F2" s="76"/>
      <c r="G2" s="76"/>
      <c r="H2" s="76"/>
      <c r="I2" s="76"/>
      <c r="J2" s="76"/>
      <c r="K2" s="76"/>
      <c r="L2" s="76"/>
      <c r="M2" s="76"/>
      <c r="N2" s="76"/>
      <c r="O2" s="76"/>
    </row>
    <row r="3" spans="1:15" ht="15">
      <c r="A3" s="1"/>
      <c r="C3" s="76"/>
      <c r="D3" s="76"/>
      <c r="E3" s="76"/>
      <c r="F3" s="76"/>
      <c r="G3" s="76"/>
      <c r="H3" s="76"/>
      <c r="I3" s="76"/>
      <c r="J3" s="76"/>
      <c r="K3" s="76"/>
      <c r="L3" s="76"/>
      <c r="M3" s="76"/>
      <c r="N3" s="76"/>
      <c r="O3" s="76"/>
    </row>
    <row r="4" spans="1:15" ht="15">
      <c r="A4" s="1" t="s">
        <v>557</v>
      </c>
      <c r="C4" s="76"/>
      <c r="D4" s="76"/>
      <c r="E4" s="76"/>
      <c r="F4" s="76"/>
      <c r="G4" s="76"/>
      <c r="H4" s="76"/>
      <c r="I4" s="76"/>
      <c r="J4" s="76"/>
      <c r="K4" s="76"/>
      <c r="L4" s="76"/>
      <c r="M4" s="76"/>
      <c r="N4" s="76"/>
      <c r="O4" s="76"/>
    </row>
    <row r="5" spans="1:15" ht="15" thickBot="1">
      <c r="C5" s="76"/>
      <c r="D5" s="76"/>
      <c r="E5" s="76"/>
      <c r="F5" s="76"/>
      <c r="G5" s="76"/>
      <c r="H5" s="76"/>
      <c r="I5" s="76"/>
      <c r="J5" s="76"/>
      <c r="K5" s="76"/>
      <c r="L5" s="76"/>
      <c r="M5" s="76"/>
      <c r="N5" s="76"/>
      <c r="O5" s="76"/>
    </row>
    <row r="6" spans="1:15" ht="15.75" thickBot="1">
      <c r="A6" s="953" t="s">
        <v>514</v>
      </c>
      <c r="B6" s="844">
        <v>45778</v>
      </c>
      <c r="C6" s="76"/>
      <c r="D6" s="76"/>
      <c r="E6" s="76"/>
      <c r="F6" s="76"/>
      <c r="G6" s="76"/>
      <c r="H6" s="76"/>
      <c r="I6" s="76"/>
      <c r="J6" s="76"/>
      <c r="K6" s="76"/>
      <c r="L6" s="76"/>
      <c r="M6" s="76"/>
      <c r="N6" s="76"/>
      <c r="O6" s="76"/>
    </row>
    <row r="7" spans="1:15" ht="15">
      <c r="A7" s="842" t="s">
        <v>171</v>
      </c>
      <c r="B7" s="845">
        <v>710</v>
      </c>
      <c r="C7" s="76"/>
      <c r="D7" s="76"/>
      <c r="E7" s="76"/>
      <c r="F7" s="76"/>
      <c r="G7" s="76"/>
      <c r="H7" s="76"/>
      <c r="I7" s="76"/>
      <c r="J7" s="76"/>
      <c r="K7" s="76"/>
      <c r="L7" s="76"/>
      <c r="M7" s="76"/>
      <c r="N7" s="76"/>
      <c r="O7" s="76"/>
    </row>
    <row r="8" spans="1:15" ht="15">
      <c r="A8" s="843" t="s">
        <v>172</v>
      </c>
      <c r="B8" s="846">
        <v>529</v>
      </c>
      <c r="C8" s="76"/>
      <c r="D8" s="76"/>
      <c r="E8" s="76"/>
      <c r="F8" s="76"/>
      <c r="G8" s="76"/>
      <c r="H8" s="76"/>
      <c r="I8" s="76"/>
      <c r="J8" s="76"/>
      <c r="K8" s="76"/>
      <c r="L8" s="76"/>
      <c r="M8" s="76"/>
      <c r="N8" s="76"/>
      <c r="O8" s="76"/>
    </row>
    <row r="9" spans="1:15" ht="15" customHeight="1">
      <c r="A9" s="843" t="s">
        <v>461</v>
      </c>
      <c r="B9" s="846">
        <v>448</v>
      </c>
      <c r="C9" s="76"/>
      <c r="D9" s="76"/>
      <c r="E9" s="76"/>
      <c r="F9" s="76"/>
      <c r="G9" s="76"/>
      <c r="H9" s="76"/>
      <c r="I9" s="76"/>
      <c r="J9" s="76"/>
      <c r="K9" s="76"/>
      <c r="L9" s="76"/>
      <c r="M9" s="76"/>
      <c r="N9" s="76"/>
      <c r="O9" s="76"/>
    </row>
    <row r="10" spans="1:15" ht="15">
      <c r="A10" s="843" t="s">
        <v>500</v>
      </c>
      <c r="B10" s="846">
        <v>426</v>
      </c>
      <c r="C10" s="76"/>
      <c r="D10" s="76"/>
      <c r="E10" s="76"/>
      <c r="F10" s="76"/>
      <c r="G10" s="76"/>
      <c r="H10" s="76"/>
      <c r="I10" s="76"/>
      <c r="J10" s="76"/>
      <c r="K10" s="76"/>
      <c r="L10" s="76"/>
      <c r="M10" s="76"/>
      <c r="N10" s="76"/>
      <c r="O10" s="76"/>
    </row>
    <row r="11" spans="1:15" ht="15">
      <c r="A11" s="843" t="s">
        <v>498</v>
      </c>
      <c r="B11" s="846">
        <v>401</v>
      </c>
      <c r="C11" s="76"/>
      <c r="D11" s="76"/>
      <c r="E11" s="76"/>
      <c r="F11" s="76"/>
      <c r="G11" s="76"/>
      <c r="H11" s="76"/>
      <c r="I11" s="76"/>
      <c r="J11" s="76"/>
      <c r="K11" s="76"/>
      <c r="L11" s="76"/>
      <c r="M11" s="76"/>
      <c r="N11" s="76"/>
      <c r="O11" s="76"/>
    </row>
    <row r="12" spans="1:15" ht="15">
      <c r="A12" s="843" t="s">
        <v>115</v>
      </c>
      <c r="B12" s="846">
        <v>350</v>
      </c>
      <c r="C12" s="76"/>
      <c r="D12" s="76"/>
      <c r="E12" s="76"/>
      <c r="F12" s="76"/>
      <c r="G12" s="76"/>
      <c r="H12" s="76"/>
      <c r="I12" s="76"/>
      <c r="J12" s="76"/>
      <c r="K12" s="76"/>
      <c r="L12" s="76"/>
      <c r="M12" s="76"/>
      <c r="N12" s="76"/>
      <c r="O12" s="76"/>
    </row>
    <row r="13" spans="1:15" ht="15" customHeight="1">
      <c r="A13" s="843" t="s">
        <v>176</v>
      </c>
      <c r="B13" s="846">
        <v>338</v>
      </c>
      <c r="C13" s="76"/>
      <c r="D13" s="76"/>
      <c r="E13" s="76"/>
      <c r="F13" s="76"/>
      <c r="G13" s="76"/>
      <c r="H13" s="76"/>
      <c r="I13" s="76"/>
      <c r="J13" s="76"/>
      <c r="K13" s="76"/>
      <c r="L13" s="76"/>
      <c r="M13" s="76"/>
      <c r="N13" s="76"/>
      <c r="O13" s="76"/>
    </row>
    <row r="14" spans="1:15" ht="15">
      <c r="A14" s="843" t="s">
        <v>169</v>
      </c>
      <c r="B14" s="846">
        <v>293</v>
      </c>
      <c r="C14" s="76"/>
      <c r="D14" s="76"/>
      <c r="E14" s="76"/>
      <c r="F14" s="76"/>
      <c r="G14" s="76"/>
      <c r="H14" s="76"/>
      <c r="I14" s="76"/>
      <c r="J14" s="76"/>
      <c r="K14" s="76"/>
      <c r="L14" s="76"/>
      <c r="M14" s="76"/>
      <c r="N14" s="76"/>
      <c r="O14" s="76"/>
    </row>
    <row r="15" spans="1:15" ht="15">
      <c r="A15" s="843" t="s">
        <v>173</v>
      </c>
      <c r="B15" s="846">
        <v>270</v>
      </c>
      <c r="C15" s="76"/>
      <c r="D15" s="76"/>
      <c r="E15" s="76"/>
      <c r="F15" s="76"/>
      <c r="G15" s="76"/>
      <c r="H15" s="76"/>
      <c r="I15" s="76"/>
      <c r="J15" s="76"/>
      <c r="K15" s="76"/>
      <c r="L15" s="76"/>
      <c r="M15" s="76"/>
      <c r="N15" s="76"/>
      <c r="O15" s="76"/>
    </row>
    <row r="16" spans="1:15" ht="15.75" thickBot="1">
      <c r="A16" s="843" t="s">
        <v>214</v>
      </c>
      <c r="B16" s="846">
        <v>139</v>
      </c>
      <c r="C16" s="76"/>
      <c r="D16" s="76"/>
      <c r="E16" s="76"/>
      <c r="F16" s="76"/>
      <c r="G16" s="76"/>
      <c r="H16" s="76"/>
      <c r="I16" s="76"/>
      <c r="J16" s="76"/>
      <c r="K16" s="76"/>
      <c r="L16" s="76"/>
      <c r="M16" s="76"/>
      <c r="N16" s="76"/>
      <c r="O16" s="76"/>
    </row>
    <row r="17" spans="1:31" ht="15.75" thickBot="1">
      <c r="A17" s="611" t="s">
        <v>5</v>
      </c>
      <c r="B17" s="573">
        <f>SUM(B7:B16)</f>
        <v>3904</v>
      </c>
      <c r="C17" s="76"/>
      <c r="D17" s="76"/>
      <c r="E17" s="76"/>
      <c r="F17" s="76"/>
      <c r="G17" s="76"/>
      <c r="H17" s="76"/>
      <c r="I17" s="76"/>
      <c r="J17" s="76"/>
      <c r="K17" s="76"/>
      <c r="L17" s="76"/>
      <c r="M17" s="76"/>
      <c r="N17" s="76"/>
      <c r="O17" s="76"/>
    </row>
    <row r="18" spans="1:31" s="321" customFormat="1" ht="15">
      <c r="A18" s="1065"/>
      <c r="B18" s="1062"/>
    </row>
    <row r="19" spans="1:31" s="321" customFormat="1" ht="45">
      <c r="A19" s="1059" t="s">
        <v>534</v>
      </c>
      <c r="B19" s="1030"/>
    </row>
    <row r="20" spans="1:31" s="321" customFormat="1" ht="15.75" customHeight="1">
      <c r="A20" s="847"/>
      <c r="B20" s="848"/>
    </row>
    <row r="21" spans="1:31" s="328" customFormat="1">
      <c r="A21" s="331"/>
      <c r="B21" s="347"/>
    </row>
    <row r="22" spans="1:31" s="328" customFormat="1" ht="15" customHeight="1">
      <c r="A22" s="1031"/>
      <c r="B22" s="328" t="str">
        <f>A7</f>
        <v>Secretaria Municipal da Saúde</v>
      </c>
      <c r="C22" s="328" t="str">
        <f>A8</f>
        <v>Secretaria Municipal das Subprefeituras</v>
      </c>
      <c r="D22" s="328" t="str">
        <f>A9</f>
        <v>Secretaria Executiva de Limpeza Urbana</v>
      </c>
      <c r="E22" s="328" t="str">
        <f>A10</f>
        <v>São Paulo Transportes</v>
      </c>
      <c r="F22" s="328" t="str">
        <f>A11</f>
        <v>Companhia de Engenharia de Tráfego</v>
      </c>
      <c r="G22" s="328" t="str">
        <f>A12</f>
        <v>Órgão externo</v>
      </c>
      <c r="H22" s="328" t="str">
        <f>A13</f>
        <v>Secretaria Municipal de Educação</v>
      </c>
      <c r="I22" s="328" t="str">
        <f>A14</f>
        <v>Secretaria Municipal da Fazenda</v>
      </c>
      <c r="J22" s="328" t="str">
        <f>A15</f>
        <v>Secretaria Municipal de Assistência e Desenvolvimento Social</v>
      </c>
      <c r="K22" s="328" t="str">
        <f>A16</f>
        <v>Subprefeitura Sé</v>
      </c>
      <c r="L22" s="328" t="s">
        <v>5</v>
      </c>
    </row>
    <row r="23" spans="1:31" s="328" customFormat="1">
      <c r="A23" s="331"/>
      <c r="B23" s="328">
        <f>B7</f>
        <v>710</v>
      </c>
      <c r="C23" s="328">
        <f>B8</f>
        <v>529</v>
      </c>
      <c r="D23" s="328">
        <f>B9</f>
        <v>448</v>
      </c>
      <c r="E23" s="328">
        <f>B10</f>
        <v>426</v>
      </c>
      <c r="F23" s="328">
        <f>B11</f>
        <v>401</v>
      </c>
      <c r="G23" s="328">
        <f>B12</f>
        <v>350</v>
      </c>
      <c r="H23" s="328">
        <f>B13</f>
        <v>338</v>
      </c>
      <c r="I23" s="328">
        <f>B14</f>
        <v>293</v>
      </c>
      <c r="J23" s="328">
        <f>B15</f>
        <v>270</v>
      </c>
      <c r="K23" s="328">
        <f>B16</f>
        <v>139</v>
      </c>
      <c r="L23" s="332"/>
      <c r="S23" s="333"/>
      <c r="T23" s="334"/>
      <c r="U23" s="334"/>
      <c r="V23" s="334"/>
      <c r="W23" s="334"/>
      <c r="X23" s="334"/>
      <c r="Y23" s="334"/>
      <c r="Z23" s="329"/>
      <c r="AA23" s="334"/>
      <c r="AB23" s="334"/>
      <c r="AC23" s="334"/>
      <c r="AD23" s="334"/>
      <c r="AE23" s="335"/>
    </row>
    <row r="24" spans="1:31" s="328" customFormat="1" ht="16.5" customHeight="1">
      <c r="A24" s="336"/>
      <c r="L24" s="332"/>
      <c r="S24" s="333"/>
      <c r="T24" s="334"/>
      <c r="U24" s="334"/>
      <c r="V24" s="334"/>
      <c r="W24" s="334"/>
      <c r="X24" s="334"/>
      <c r="Y24" s="334"/>
      <c r="Z24" s="329"/>
      <c r="AA24" s="334"/>
      <c r="AB24" s="334"/>
      <c r="AC24" s="334"/>
      <c r="AD24" s="334"/>
      <c r="AE24" s="335"/>
    </row>
    <row r="25" spans="1:31" s="328" customFormat="1" ht="15">
      <c r="A25" s="331"/>
      <c r="K25" s="328">
        <v>300</v>
      </c>
      <c r="L25" s="640">
        <f>UNIDADES!I71</f>
        <v>5899</v>
      </c>
      <c r="S25" s="333"/>
      <c r="T25" s="334"/>
      <c r="U25" s="334"/>
      <c r="V25" s="334"/>
      <c r="W25" s="334"/>
      <c r="X25" s="334"/>
      <c r="Y25" s="334"/>
      <c r="Z25" s="329"/>
      <c r="AA25" s="334"/>
      <c r="AB25" s="334"/>
      <c r="AC25" s="334"/>
      <c r="AD25" s="334"/>
      <c r="AE25" s="335"/>
    </row>
    <row r="26" spans="1:31" s="328" customFormat="1" ht="15">
      <c r="B26" s="334"/>
      <c r="H26" s="1060"/>
      <c r="S26" s="333"/>
      <c r="T26" s="334"/>
      <c r="U26" s="334"/>
      <c r="V26" s="334"/>
      <c r="W26" s="334"/>
      <c r="X26" s="334"/>
      <c r="Y26" s="334"/>
      <c r="Z26" s="329"/>
      <c r="AA26" s="334"/>
      <c r="AB26" s="334"/>
      <c r="AC26" s="334"/>
      <c r="AD26" s="334"/>
      <c r="AE26" s="335"/>
    </row>
    <row r="27" spans="1:31" s="321" customFormat="1">
      <c r="B27" s="325"/>
      <c r="S27" s="324"/>
      <c r="T27" s="325"/>
      <c r="U27" s="325"/>
      <c r="V27" s="325"/>
      <c r="W27" s="325"/>
      <c r="X27" s="325"/>
      <c r="Y27" s="325"/>
      <c r="Z27" s="322"/>
      <c r="AA27" s="325"/>
      <c r="AB27" s="325"/>
      <c r="AC27" s="325"/>
      <c r="AD27" s="325"/>
      <c r="AE27" s="326"/>
    </row>
    <row r="28" spans="1:31" s="321" customFormat="1">
      <c r="B28" s="325"/>
      <c r="S28" s="324"/>
      <c r="T28" s="325"/>
      <c r="U28" s="325"/>
      <c r="V28" s="325"/>
      <c r="W28" s="325"/>
      <c r="X28" s="325"/>
      <c r="Y28" s="325"/>
      <c r="Z28" s="322"/>
      <c r="AA28" s="325"/>
      <c r="AB28" s="325"/>
      <c r="AC28" s="325"/>
      <c r="AD28" s="325"/>
      <c r="AE28" s="326"/>
    </row>
    <row r="29" spans="1:31" s="321" customFormat="1">
      <c r="B29" s="325"/>
      <c r="S29" s="324"/>
      <c r="T29" s="325"/>
      <c r="U29" s="325"/>
      <c r="V29" s="325"/>
      <c r="W29" s="325"/>
      <c r="X29" s="325"/>
      <c r="Y29" s="325"/>
      <c r="Z29" s="322"/>
      <c r="AA29" s="325"/>
      <c r="AB29" s="325"/>
      <c r="AC29" s="325"/>
      <c r="AD29" s="325"/>
      <c r="AE29" s="326"/>
    </row>
    <row r="30" spans="1:31" s="321" customFormat="1">
      <c r="B30" s="325"/>
      <c r="S30" s="324"/>
      <c r="T30" s="325"/>
      <c r="U30" s="325"/>
      <c r="V30" s="325"/>
      <c r="W30" s="325"/>
      <c r="X30" s="325"/>
      <c r="Y30" s="325"/>
      <c r="Z30" s="322"/>
      <c r="AA30" s="325"/>
      <c r="AB30" s="325"/>
      <c r="AC30" s="325"/>
      <c r="AD30" s="325"/>
      <c r="AE30" s="326"/>
    </row>
    <row r="31" spans="1:31" s="321" customFormat="1">
      <c r="B31" s="325"/>
      <c r="S31" s="324"/>
      <c r="T31" s="325"/>
      <c r="U31" s="325"/>
      <c r="V31" s="325"/>
      <c r="W31" s="325"/>
      <c r="X31" s="325"/>
      <c r="Y31" s="325"/>
      <c r="Z31" s="322"/>
      <c r="AA31" s="325"/>
      <c r="AB31" s="325"/>
      <c r="AC31" s="325"/>
      <c r="AD31" s="325"/>
      <c r="AE31" s="326"/>
    </row>
    <row r="32" spans="1:31" s="321" customFormat="1">
      <c r="B32" s="325"/>
      <c r="S32" s="324"/>
      <c r="T32" s="325"/>
      <c r="U32" s="325"/>
      <c r="V32" s="325"/>
      <c r="W32" s="325"/>
      <c r="X32" s="325"/>
      <c r="Y32" s="325"/>
      <c r="Z32" s="322"/>
      <c r="AA32" s="325"/>
      <c r="AB32" s="325"/>
      <c r="AC32" s="325"/>
      <c r="AD32" s="325"/>
      <c r="AE32" s="326"/>
    </row>
    <row r="33" spans="1:28" s="321" customFormat="1">
      <c r="B33" s="325"/>
    </row>
    <row r="34" spans="1:28" s="321" customFormat="1">
      <c r="B34" s="325"/>
    </row>
    <row r="35" spans="1:28">
      <c r="A35" s="76"/>
      <c r="B35" s="110"/>
      <c r="C35" s="76"/>
      <c r="D35" s="76"/>
      <c r="E35" s="76"/>
      <c r="F35" s="76"/>
      <c r="G35" s="76"/>
      <c r="H35" s="76"/>
      <c r="I35" s="76"/>
      <c r="J35" s="76"/>
      <c r="K35" s="76"/>
      <c r="L35" s="76"/>
      <c r="M35" s="76"/>
      <c r="N35" s="76"/>
      <c r="O35" s="76"/>
      <c r="P35" s="76"/>
      <c r="U35" s="9"/>
      <c r="V35" s="9"/>
      <c r="W35" s="9"/>
      <c r="X35" s="9"/>
      <c r="Y35" s="9"/>
      <c r="Z35" s="9"/>
      <c r="AA35" s="9"/>
      <c r="AB35" s="76"/>
    </row>
    <row r="36" spans="1:28">
      <c r="A36" s="76"/>
      <c r="B36" s="110"/>
      <c r="C36" s="76"/>
      <c r="D36" s="76"/>
      <c r="E36" s="76"/>
      <c r="F36" s="76"/>
      <c r="G36" s="76"/>
      <c r="H36" s="76"/>
      <c r="I36" s="76"/>
      <c r="J36" s="76"/>
      <c r="K36" s="76"/>
      <c r="L36" s="76"/>
      <c r="M36" s="76"/>
      <c r="N36" s="76"/>
      <c r="O36" s="76"/>
      <c r="P36" s="76"/>
      <c r="U36" s="9"/>
      <c r="V36" s="9"/>
      <c r="W36" s="9"/>
      <c r="X36" s="9"/>
      <c r="Y36" s="9"/>
      <c r="Z36" s="9"/>
      <c r="AA36" s="9"/>
      <c r="AB36" s="76"/>
    </row>
    <row r="37" spans="1:28">
      <c r="A37" s="76"/>
      <c r="B37" s="110"/>
      <c r="C37" s="76"/>
      <c r="D37" s="76"/>
      <c r="E37" s="76"/>
      <c r="F37" s="76"/>
      <c r="G37" s="76"/>
      <c r="H37" s="76"/>
      <c r="I37" s="76"/>
      <c r="J37" s="76"/>
      <c r="K37" s="76"/>
      <c r="L37" s="76"/>
      <c r="M37" s="76"/>
      <c r="N37" s="76"/>
      <c r="O37" s="76"/>
      <c r="P37" s="76"/>
      <c r="U37" s="9"/>
      <c r="V37" s="9"/>
      <c r="W37" s="9"/>
      <c r="X37" s="9"/>
      <c r="Y37" s="9"/>
      <c r="Z37" s="9"/>
      <c r="AA37" s="9"/>
      <c r="AB37" s="76"/>
    </row>
    <row r="38" spans="1:28">
      <c r="A38" s="76"/>
      <c r="B38" s="110"/>
      <c r="C38" s="76"/>
      <c r="D38" s="76"/>
      <c r="E38" s="76"/>
      <c r="F38" s="76"/>
      <c r="G38" s="76"/>
      <c r="H38" s="76"/>
      <c r="I38" s="76"/>
      <c r="J38" s="76"/>
      <c r="K38" s="76"/>
      <c r="L38" s="76"/>
      <c r="M38" s="76"/>
      <c r="N38" s="76"/>
      <c r="O38" s="76"/>
      <c r="P38" s="76"/>
      <c r="U38" s="9"/>
      <c r="V38" s="9"/>
      <c r="W38" s="9"/>
      <c r="X38" s="9"/>
      <c r="Y38" s="9"/>
      <c r="Z38" s="9"/>
      <c r="AA38" s="9"/>
      <c r="AB38" s="76"/>
    </row>
    <row r="39" spans="1:28">
      <c r="A39" s="76"/>
      <c r="B39" s="110"/>
      <c r="C39" s="76"/>
      <c r="D39" s="76"/>
      <c r="E39" s="76"/>
      <c r="F39" s="76"/>
      <c r="G39" s="76"/>
      <c r="H39" s="76"/>
      <c r="I39" s="76"/>
      <c r="J39" s="76"/>
      <c r="K39" s="76"/>
      <c r="L39" s="76"/>
      <c r="M39" s="76"/>
      <c r="N39" s="76"/>
      <c r="O39" s="76"/>
      <c r="P39" s="76"/>
      <c r="U39" s="9"/>
      <c r="V39" s="9"/>
      <c r="W39" s="9"/>
      <c r="X39" s="9"/>
      <c r="Y39" s="9"/>
      <c r="Z39" s="9"/>
      <c r="AA39" s="9"/>
      <c r="AB39" s="76"/>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T50"/>
  <sheetViews>
    <sheetView zoomScale="90" zoomScaleNormal="90" workbookViewId="0"/>
  </sheetViews>
  <sheetFormatPr defaultRowHeight="15"/>
  <cols>
    <col min="1" max="1" width="24.85546875" style="112" customWidth="1"/>
    <col min="2" max="3" width="6.85546875" bestFit="1" customWidth="1"/>
    <col min="4" max="4" width="6.42578125" bestFit="1" customWidth="1"/>
    <col min="5" max="5" width="6.5703125" style="65" customWidth="1"/>
    <col min="6" max="6" width="7" style="72" bestFit="1" customWidth="1"/>
    <col min="7" max="7" width="5.85546875" style="72" bestFit="1" customWidth="1"/>
    <col min="8" max="8" width="6.42578125" style="72" bestFit="1" customWidth="1"/>
    <col min="9" max="9" width="7" style="72" bestFit="1" customWidth="1"/>
    <col min="10" max="10" width="6.5703125" style="88" bestFit="1" customWidth="1"/>
    <col min="11" max="11" width="7.140625" style="72" bestFit="1" customWidth="1"/>
    <col min="12" max="12" width="6.28515625" style="72" bestFit="1" customWidth="1"/>
    <col min="13" max="13" width="6.42578125" bestFit="1" customWidth="1"/>
    <col min="14" max="14" width="6.7109375" bestFit="1" customWidth="1"/>
    <col min="15" max="15" width="7.140625" style="3" customWidth="1"/>
    <col min="16" max="16" width="14.5703125" customWidth="1"/>
    <col min="17" max="17" width="9.140625" customWidth="1"/>
  </cols>
  <sheetData>
    <row r="1" spans="1:16">
      <c r="A1" s="111" t="s">
        <v>0</v>
      </c>
      <c r="B1" s="73"/>
      <c r="C1" s="73"/>
      <c r="D1" s="73"/>
      <c r="E1" s="74"/>
      <c r="F1" s="95"/>
      <c r="G1" s="95"/>
    </row>
    <row r="2" spans="1:16">
      <c r="A2" s="96" t="s">
        <v>1</v>
      </c>
      <c r="B2" s="1"/>
      <c r="C2" s="1"/>
      <c r="D2" s="1"/>
      <c r="E2" s="64"/>
      <c r="F2" s="6"/>
      <c r="G2" s="6"/>
    </row>
    <row r="3" spans="1:16" ht="15.75" thickBot="1"/>
    <row r="4" spans="1:16" ht="39.75" thickBot="1">
      <c r="A4" s="849" t="s">
        <v>531</v>
      </c>
      <c r="B4" s="113">
        <v>45992</v>
      </c>
      <c r="C4" s="114">
        <v>45962</v>
      </c>
      <c r="D4" s="115">
        <v>45931</v>
      </c>
      <c r="E4" s="113">
        <v>45901</v>
      </c>
      <c r="F4" s="114">
        <v>45870</v>
      </c>
      <c r="G4" s="115">
        <v>45839</v>
      </c>
      <c r="H4" s="113">
        <v>45809</v>
      </c>
      <c r="I4" s="113">
        <v>45778</v>
      </c>
      <c r="J4" s="113">
        <v>45748</v>
      </c>
      <c r="K4" s="113">
        <v>45717</v>
      </c>
      <c r="L4" s="113">
        <v>45689</v>
      </c>
      <c r="M4" s="114">
        <v>45658</v>
      </c>
      <c r="N4" s="67" t="s">
        <v>5</v>
      </c>
      <c r="O4" s="67" t="s">
        <v>6</v>
      </c>
      <c r="P4" s="116" t="s">
        <v>218</v>
      </c>
    </row>
    <row r="5" spans="1:16">
      <c r="A5" s="850" t="s">
        <v>219</v>
      </c>
      <c r="B5" s="809"/>
      <c r="C5" s="802"/>
      <c r="D5" s="802"/>
      <c r="E5" s="802"/>
      <c r="F5" s="802"/>
      <c r="G5" s="802"/>
      <c r="H5" s="802"/>
      <c r="I5" s="802">
        <v>29</v>
      </c>
      <c r="J5" s="802">
        <v>36</v>
      </c>
      <c r="K5" s="810">
        <v>33</v>
      </c>
      <c r="L5" s="802">
        <v>34</v>
      </c>
      <c r="M5" s="853">
        <v>18</v>
      </c>
      <c r="N5" s="854">
        <f>SUM(B5:M5)</f>
        <v>150</v>
      </c>
      <c r="O5" s="855">
        <f>AVERAGE(B5:M5)</f>
        <v>30</v>
      </c>
      <c r="P5" s="856">
        <f>N5/$N$37*100</f>
        <v>2.2692889561270801</v>
      </c>
    </row>
    <row r="6" spans="1:16">
      <c r="A6" s="851" t="s">
        <v>220</v>
      </c>
      <c r="B6" s="813"/>
      <c r="C6" s="810"/>
      <c r="D6" s="810"/>
      <c r="E6" s="810"/>
      <c r="F6" s="810"/>
      <c r="G6" s="810"/>
      <c r="H6" s="810"/>
      <c r="I6" s="810">
        <v>68</v>
      </c>
      <c r="J6" s="810">
        <v>162</v>
      </c>
      <c r="K6" s="810">
        <v>98</v>
      </c>
      <c r="L6" s="810">
        <v>74</v>
      </c>
      <c r="M6" s="857">
        <v>58</v>
      </c>
      <c r="N6" s="858">
        <f t="shared" ref="N6:N36" si="0">SUM(B6:M6)</f>
        <v>460</v>
      </c>
      <c r="O6" s="859">
        <f t="shared" ref="O6:O37" si="1">AVERAGE(B6:M6)</f>
        <v>92</v>
      </c>
      <c r="P6" s="860">
        <f t="shared" ref="P6:P36" si="2">N6/$N$37*100</f>
        <v>6.9591527987897122</v>
      </c>
    </row>
    <row r="7" spans="1:16">
      <c r="A7" s="851" t="s">
        <v>221</v>
      </c>
      <c r="B7" s="813"/>
      <c r="C7" s="810"/>
      <c r="D7" s="810"/>
      <c r="E7" s="810"/>
      <c r="F7" s="810"/>
      <c r="G7" s="810"/>
      <c r="H7" s="810"/>
      <c r="I7" s="810">
        <v>53</v>
      </c>
      <c r="J7" s="810">
        <v>42</v>
      </c>
      <c r="K7" s="810">
        <v>48</v>
      </c>
      <c r="L7" s="810">
        <v>54</v>
      </c>
      <c r="M7" s="857">
        <v>54</v>
      </c>
      <c r="N7" s="858">
        <f t="shared" si="0"/>
        <v>251</v>
      </c>
      <c r="O7" s="859">
        <f t="shared" si="1"/>
        <v>50.2</v>
      </c>
      <c r="P7" s="860">
        <f t="shared" si="2"/>
        <v>3.7972768532526477</v>
      </c>
    </row>
    <row r="8" spans="1:16">
      <c r="A8" s="851" t="s">
        <v>222</v>
      </c>
      <c r="B8" s="813"/>
      <c r="C8" s="810"/>
      <c r="D8" s="810"/>
      <c r="E8" s="810"/>
      <c r="F8" s="810"/>
      <c r="G8" s="810"/>
      <c r="H8" s="810"/>
      <c r="I8" s="810">
        <v>38</v>
      </c>
      <c r="J8" s="810">
        <v>38</v>
      </c>
      <c r="K8" s="810">
        <v>43</v>
      </c>
      <c r="L8" s="810">
        <v>46</v>
      </c>
      <c r="M8" s="857">
        <v>39</v>
      </c>
      <c r="N8" s="858">
        <f t="shared" si="0"/>
        <v>204</v>
      </c>
      <c r="O8" s="859">
        <f t="shared" si="1"/>
        <v>40.799999999999997</v>
      </c>
      <c r="P8" s="860">
        <f t="shared" si="2"/>
        <v>3.086232980332829</v>
      </c>
    </row>
    <row r="9" spans="1:16">
      <c r="A9" s="851" t="s">
        <v>223</v>
      </c>
      <c r="B9" s="813"/>
      <c r="C9" s="810"/>
      <c r="D9" s="810"/>
      <c r="E9" s="810"/>
      <c r="F9" s="810"/>
      <c r="G9" s="810"/>
      <c r="H9" s="810"/>
      <c r="I9" s="810">
        <v>37</v>
      </c>
      <c r="J9" s="810">
        <v>34</v>
      </c>
      <c r="K9" s="810">
        <v>41</v>
      </c>
      <c r="L9" s="810">
        <v>34</v>
      </c>
      <c r="M9" s="857">
        <v>40</v>
      </c>
      <c r="N9" s="858">
        <f t="shared" si="0"/>
        <v>186</v>
      </c>
      <c r="O9" s="859">
        <f t="shared" si="1"/>
        <v>37.200000000000003</v>
      </c>
      <c r="P9" s="860">
        <f t="shared" si="2"/>
        <v>2.8139183055975794</v>
      </c>
    </row>
    <row r="10" spans="1:16">
      <c r="A10" s="851" t="s">
        <v>224</v>
      </c>
      <c r="B10" s="813"/>
      <c r="C10" s="810"/>
      <c r="D10" s="810"/>
      <c r="E10" s="810"/>
      <c r="F10" s="810"/>
      <c r="G10" s="810"/>
      <c r="H10" s="810"/>
      <c r="I10" s="810">
        <v>42</v>
      </c>
      <c r="J10" s="810">
        <v>28</v>
      </c>
      <c r="K10" s="810">
        <v>41</v>
      </c>
      <c r="L10" s="810">
        <v>35</v>
      </c>
      <c r="M10" s="857">
        <v>22</v>
      </c>
      <c r="N10" s="858">
        <f t="shared" si="0"/>
        <v>168</v>
      </c>
      <c r="O10" s="859">
        <f t="shared" si="1"/>
        <v>33.6</v>
      </c>
      <c r="P10" s="860">
        <f t="shared" si="2"/>
        <v>2.5416036308623298</v>
      </c>
    </row>
    <row r="11" spans="1:16">
      <c r="A11" s="851" t="s">
        <v>225</v>
      </c>
      <c r="B11" s="813"/>
      <c r="C11" s="810"/>
      <c r="D11" s="810"/>
      <c r="E11" s="810"/>
      <c r="F11" s="810"/>
      <c r="G11" s="810"/>
      <c r="H11" s="810"/>
      <c r="I11" s="810">
        <v>6</v>
      </c>
      <c r="J11" s="810">
        <v>6</v>
      </c>
      <c r="K11" s="810">
        <v>5</v>
      </c>
      <c r="L11" s="810">
        <v>9</v>
      </c>
      <c r="M11" s="857">
        <v>8</v>
      </c>
      <c r="N11" s="858">
        <f t="shared" si="0"/>
        <v>34</v>
      </c>
      <c r="O11" s="859">
        <f t="shared" si="1"/>
        <v>6.8</v>
      </c>
      <c r="P11" s="860">
        <f t="shared" si="2"/>
        <v>0.51437216338880487</v>
      </c>
    </row>
    <row r="12" spans="1:16">
      <c r="A12" s="851" t="s">
        <v>226</v>
      </c>
      <c r="B12" s="813"/>
      <c r="C12" s="810"/>
      <c r="D12" s="810"/>
      <c r="E12" s="810"/>
      <c r="F12" s="810"/>
      <c r="G12" s="810"/>
      <c r="H12" s="810"/>
      <c r="I12" s="810">
        <v>10</v>
      </c>
      <c r="J12" s="810">
        <v>12</v>
      </c>
      <c r="K12" s="810">
        <v>10</v>
      </c>
      <c r="L12" s="810">
        <v>13</v>
      </c>
      <c r="M12" s="857">
        <v>10</v>
      </c>
      <c r="N12" s="858">
        <f t="shared" si="0"/>
        <v>55</v>
      </c>
      <c r="O12" s="859">
        <f t="shared" si="1"/>
        <v>11</v>
      </c>
      <c r="P12" s="860">
        <f t="shared" si="2"/>
        <v>0.83207261724659609</v>
      </c>
    </row>
    <row r="13" spans="1:16">
      <c r="A13" s="851" t="s">
        <v>227</v>
      </c>
      <c r="B13" s="813"/>
      <c r="C13" s="810"/>
      <c r="D13" s="810"/>
      <c r="E13" s="810"/>
      <c r="F13" s="810"/>
      <c r="G13" s="810"/>
      <c r="H13" s="810"/>
      <c r="I13" s="810">
        <v>17</v>
      </c>
      <c r="J13" s="810">
        <v>17</v>
      </c>
      <c r="K13" s="810">
        <v>20</v>
      </c>
      <c r="L13" s="810">
        <v>29</v>
      </c>
      <c r="M13" s="857">
        <v>19</v>
      </c>
      <c r="N13" s="858">
        <f t="shared" si="0"/>
        <v>102</v>
      </c>
      <c r="O13" s="859">
        <f t="shared" si="1"/>
        <v>20.399999999999999</v>
      </c>
      <c r="P13" s="860">
        <f t="shared" si="2"/>
        <v>1.5431164901664145</v>
      </c>
    </row>
    <row r="14" spans="1:16">
      <c r="A14" s="851" t="s">
        <v>228</v>
      </c>
      <c r="B14" s="813"/>
      <c r="C14" s="810"/>
      <c r="D14" s="810"/>
      <c r="E14" s="810"/>
      <c r="F14" s="810"/>
      <c r="G14" s="810"/>
      <c r="H14" s="810"/>
      <c r="I14" s="810">
        <v>12</v>
      </c>
      <c r="J14" s="810">
        <v>12</v>
      </c>
      <c r="K14" s="810">
        <v>22</v>
      </c>
      <c r="L14" s="810">
        <v>14</v>
      </c>
      <c r="M14" s="857">
        <v>15</v>
      </c>
      <c r="N14" s="858">
        <f t="shared" si="0"/>
        <v>75</v>
      </c>
      <c r="O14" s="859">
        <f t="shared" si="1"/>
        <v>15</v>
      </c>
      <c r="P14" s="860">
        <f t="shared" si="2"/>
        <v>1.1346444780635401</v>
      </c>
    </row>
    <row r="15" spans="1:16">
      <c r="A15" s="851" t="s">
        <v>229</v>
      </c>
      <c r="B15" s="813"/>
      <c r="C15" s="810"/>
      <c r="D15" s="810"/>
      <c r="E15" s="810"/>
      <c r="F15" s="810"/>
      <c r="G15" s="810"/>
      <c r="H15" s="810"/>
      <c r="I15" s="810">
        <v>71</v>
      </c>
      <c r="J15" s="810">
        <v>95</v>
      </c>
      <c r="K15" s="810">
        <v>53</v>
      </c>
      <c r="L15" s="810">
        <v>66</v>
      </c>
      <c r="M15" s="857">
        <v>74</v>
      </c>
      <c r="N15" s="858">
        <f t="shared" si="0"/>
        <v>359</v>
      </c>
      <c r="O15" s="859">
        <f t="shared" si="1"/>
        <v>71.8</v>
      </c>
      <c r="P15" s="860">
        <f t="shared" si="2"/>
        <v>5.4311649016641459</v>
      </c>
    </row>
    <row r="16" spans="1:16">
      <c r="A16" s="851" t="s">
        <v>230</v>
      </c>
      <c r="B16" s="813"/>
      <c r="C16" s="810"/>
      <c r="D16" s="810"/>
      <c r="E16" s="810"/>
      <c r="F16" s="810"/>
      <c r="G16" s="810"/>
      <c r="H16" s="810"/>
      <c r="I16" s="810">
        <v>40</v>
      </c>
      <c r="J16" s="810">
        <v>24</v>
      </c>
      <c r="K16" s="810">
        <v>22</v>
      </c>
      <c r="L16" s="810">
        <v>21</v>
      </c>
      <c r="M16" s="857">
        <v>28</v>
      </c>
      <c r="N16" s="858">
        <f t="shared" si="0"/>
        <v>135</v>
      </c>
      <c r="O16" s="859">
        <f t="shared" si="1"/>
        <v>27</v>
      </c>
      <c r="P16" s="860">
        <f t="shared" si="2"/>
        <v>2.0423600605143721</v>
      </c>
    </row>
    <row r="17" spans="1:20">
      <c r="A17" s="851" t="s">
        <v>231</v>
      </c>
      <c r="B17" s="813"/>
      <c r="C17" s="810"/>
      <c r="D17" s="810"/>
      <c r="E17" s="810"/>
      <c r="F17" s="810"/>
      <c r="G17" s="810"/>
      <c r="H17" s="810"/>
      <c r="I17" s="810">
        <v>58</v>
      </c>
      <c r="J17" s="810">
        <v>51</v>
      </c>
      <c r="K17" s="810">
        <v>53</v>
      </c>
      <c r="L17" s="810">
        <v>58</v>
      </c>
      <c r="M17" s="857">
        <v>68</v>
      </c>
      <c r="N17" s="858">
        <f t="shared" si="0"/>
        <v>288</v>
      </c>
      <c r="O17" s="859">
        <f t="shared" si="1"/>
        <v>57.6</v>
      </c>
      <c r="P17" s="860">
        <f t="shared" si="2"/>
        <v>4.3570347957639939</v>
      </c>
    </row>
    <row r="18" spans="1:20">
      <c r="A18" s="851" t="s">
        <v>232</v>
      </c>
      <c r="B18" s="813"/>
      <c r="C18" s="810"/>
      <c r="D18" s="810"/>
      <c r="E18" s="810"/>
      <c r="F18" s="810"/>
      <c r="G18" s="810"/>
      <c r="H18" s="810"/>
      <c r="I18" s="810">
        <v>15</v>
      </c>
      <c r="J18" s="810">
        <v>22</v>
      </c>
      <c r="K18" s="810">
        <v>18</v>
      </c>
      <c r="L18" s="810">
        <v>32</v>
      </c>
      <c r="M18" s="857">
        <v>26</v>
      </c>
      <c r="N18" s="858">
        <f t="shared" si="0"/>
        <v>113</v>
      </c>
      <c r="O18" s="859">
        <f t="shared" si="1"/>
        <v>22.6</v>
      </c>
      <c r="P18" s="860">
        <f t="shared" si="2"/>
        <v>1.7095310136157338</v>
      </c>
    </row>
    <row r="19" spans="1:20">
      <c r="A19" s="851" t="s">
        <v>233</v>
      </c>
      <c r="B19" s="813"/>
      <c r="C19" s="810"/>
      <c r="D19" s="810"/>
      <c r="E19" s="810"/>
      <c r="F19" s="810"/>
      <c r="G19" s="810"/>
      <c r="H19" s="810"/>
      <c r="I19" s="810">
        <v>42</v>
      </c>
      <c r="J19" s="810">
        <v>30</v>
      </c>
      <c r="K19" s="810">
        <v>37</v>
      </c>
      <c r="L19" s="810">
        <v>41</v>
      </c>
      <c r="M19" s="857">
        <v>40</v>
      </c>
      <c r="N19" s="858">
        <f t="shared" si="0"/>
        <v>190</v>
      </c>
      <c r="O19" s="859">
        <f t="shared" si="1"/>
        <v>38</v>
      </c>
      <c r="P19" s="860">
        <f t="shared" si="2"/>
        <v>2.8744326777609683</v>
      </c>
      <c r="Q19" s="80"/>
      <c r="T19" s="77"/>
    </row>
    <row r="20" spans="1:20">
      <c r="A20" s="851" t="s">
        <v>234</v>
      </c>
      <c r="B20" s="813"/>
      <c r="C20" s="810"/>
      <c r="D20" s="810"/>
      <c r="E20" s="810"/>
      <c r="F20" s="810"/>
      <c r="G20" s="810"/>
      <c r="H20" s="810"/>
      <c r="I20" s="810">
        <v>65</v>
      </c>
      <c r="J20" s="810">
        <v>82</v>
      </c>
      <c r="K20" s="810">
        <v>74</v>
      </c>
      <c r="L20" s="810">
        <v>73</v>
      </c>
      <c r="M20" s="857">
        <v>66</v>
      </c>
      <c r="N20" s="858">
        <f t="shared" si="0"/>
        <v>360</v>
      </c>
      <c r="O20" s="859">
        <f t="shared" si="1"/>
        <v>72</v>
      </c>
      <c r="P20" s="860">
        <f t="shared" si="2"/>
        <v>5.4462934947049924</v>
      </c>
      <c r="Q20" s="80"/>
      <c r="T20" s="77"/>
    </row>
    <row r="21" spans="1:20">
      <c r="A21" s="851" t="s">
        <v>507</v>
      </c>
      <c r="B21" s="813"/>
      <c r="C21" s="810"/>
      <c r="D21" s="810"/>
      <c r="E21" s="810"/>
      <c r="F21" s="810"/>
      <c r="G21" s="810"/>
      <c r="H21" s="810"/>
      <c r="I21" s="810">
        <v>34</v>
      </c>
      <c r="J21" s="810">
        <v>31</v>
      </c>
      <c r="K21" s="810">
        <v>30</v>
      </c>
      <c r="L21" s="810">
        <v>30</v>
      </c>
      <c r="M21" s="857">
        <v>21</v>
      </c>
      <c r="N21" s="858">
        <f t="shared" si="0"/>
        <v>146</v>
      </c>
      <c r="O21" s="859">
        <f t="shared" si="1"/>
        <v>29.2</v>
      </c>
      <c r="P21" s="860">
        <f t="shared" si="2"/>
        <v>2.2087745839636916</v>
      </c>
      <c r="Q21" s="80"/>
      <c r="T21" s="77"/>
    </row>
    <row r="22" spans="1:20">
      <c r="A22" s="851" t="s">
        <v>235</v>
      </c>
      <c r="B22" s="813"/>
      <c r="C22" s="810"/>
      <c r="D22" s="810"/>
      <c r="E22" s="810"/>
      <c r="F22" s="810"/>
      <c r="G22" s="810"/>
      <c r="H22" s="810"/>
      <c r="I22" s="810">
        <v>66</v>
      </c>
      <c r="J22" s="810">
        <v>60</v>
      </c>
      <c r="K22" s="810">
        <v>51</v>
      </c>
      <c r="L22" s="810">
        <v>52</v>
      </c>
      <c r="M22" s="857">
        <v>65</v>
      </c>
      <c r="N22" s="858">
        <f t="shared" si="0"/>
        <v>294</v>
      </c>
      <c r="O22" s="859">
        <f t="shared" si="1"/>
        <v>58.8</v>
      </c>
      <c r="P22" s="860">
        <f t="shared" si="2"/>
        <v>4.4478063540090771</v>
      </c>
      <c r="Q22" s="80"/>
      <c r="T22" s="77"/>
    </row>
    <row r="23" spans="1:20">
      <c r="A23" s="851" t="s">
        <v>236</v>
      </c>
      <c r="B23" s="813"/>
      <c r="C23" s="810"/>
      <c r="D23" s="810"/>
      <c r="E23" s="810"/>
      <c r="F23" s="810"/>
      <c r="G23" s="810"/>
      <c r="H23" s="810"/>
      <c r="I23" s="810">
        <v>11</v>
      </c>
      <c r="J23" s="810">
        <v>46</v>
      </c>
      <c r="K23" s="810">
        <v>14</v>
      </c>
      <c r="L23" s="810">
        <v>25</v>
      </c>
      <c r="M23" s="857">
        <v>12</v>
      </c>
      <c r="N23" s="858">
        <f t="shared" si="0"/>
        <v>108</v>
      </c>
      <c r="O23" s="859">
        <f t="shared" si="1"/>
        <v>21.6</v>
      </c>
      <c r="P23" s="860">
        <f t="shared" si="2"/>
        <v>1.6338880484114977</v>
      </c>
      <c r="Q23" s="80"/>
      <c r="T23" s="77"/>
    </row>
    <row r="24" spans="1:20">
      <c r="A24" s="851" t="s">
        <v>237</v>
      </c>
      <c r="B24" s="813"/>
      <c r="C24" s="810"/>
      <c r="D24" s="810"/>
      <c r="E24" s="810"/>
      <c r="F24" s="810"/>
      <c r="G24" s="810"/>
      <c r="H24" s="810"/>
      <c r="I24" s="810">
        <v>58</v>
      </c>
      <c r="J24" s="810">
        <v>58</v>
      </c>
      <c r="K24" s="810">
        <v>57</v>
      </c>
      <c r="L24" s="810">
        <v>65</v>
      </c>
      <c r="M24" s="857">
        <v>70</v>
      </c>
      <c r="N24" s="858">
        <f t="shared" si="0"/>
        <v>308</v>
      </c>
      <c r="O24" s="859">
        <f t="shared" si="1"/>
        <v>61.6</v>
      </c>
      <c r="P24" s="860">
        <f t="shared" si="2"/>
        <v>4.6596066565809373</v>
      </c>
      <c r="Q24" s="80"/>
      <c r="T24" s="77"/>
    </row>
    <row r="25" spans="1:20">
      <c r="A25" s="851" t="s">
        <v>238</v>
      </c>
      <c r="B25" s="813"/>
      <c r="C25" s="810"/>
      <c r="D25" s="810"/>
      <c r="E25" s="810"/>
      <c r="F25" s="810"/>
      <c r="G25" s="810"/>
      <c r="H25" s="810"/>
      <c r="I25" s="810">
        <v>6</v>
      </c>
      <c r="J25" s="810">
        <v>7</v>
      </c>
      <c r="K25" s="810">
        <v>5</v>
      </c>
      <c r="L25" s="810">
        <v>7</v>
      </c>
      <c r="M25" s="857">
        <v>8</v>
      </c>
      <c r="N25" s="858">
        <f t="shared" si="0"/>
        <v>33</v>
      </c>
      <c r="O25" s="859">
        <f t="shared" si="1"/>
        <v>6.6</v>
      </c>
      <c r="P25" s="860">
        <f t="shared" si="2"/>
        <v>0.49924357034795763</v>
      </c>
      <c r="Q25" s="80"/>
      <c r="T25" s="77"/>
    </row>
    <row r="26" spans="1:20">
      <c r="A26" s="851" t="s">
        <v>239</v>
      </c>
      <c r="B26" s="813"/>
      <c r="C26" s="810"/>
      <c r="D26" s="810"/>
      <c r="E26" s="810"/>
      <c r="F26" s="810"/>
      <c r="G26" s="810"/>
      <c r="H26" s="810"/>
      <c r="I26" s="810">
        <v>67</v>
      </c>
      <c r="J26" s="810">
        <v>64</v>
      </c>
      <c r="K26" s="810">
        <v>37</v>
      </c>
      <c r="L26" s="810">
        <v>50</v>
      </c>
      <c r="M26" s="857">
        <v>55</v>
      </c>
      <c r="N26" s="858">
        <f t="shared" si="0"/>
        <v>273</v>
      </c>
      <c r="O26" s="859">
        <f t="shared" si="1"/>
        <v>54.6</v>
      </c>
      <c r="P26" s="860">
        <f t="shared" si="2"/>
        <v>4.1301059001512863</v>
      </c>
      <c r="Q26" s="80"/>
      <c r="T26" s="77"/>
    </row>
    <row r="27" spans="1:20">
      <c r="A27" s="851" t="s">
        <v>240</v>
      </c>
      <c r="B27" s="813"/>
      <c r="C27" s="810"/>
      <c r="D27" s="810"/>
      <c r="E27" s="810"/>
      <c r="F27" s="810"/>
      <c r="G27" s="810"/>
      <c r="H27" s="810"/>
      <c r="I27" s="810">
        <v>51</v>
      </c>
      <c r="J27" s="810">
        <v>74</v>
      </c>
      <c r="K27" s="810">
        <v>82</v>
      </c>
      <c r="L27" s="810">
        <v>75</v>
      </c>
      <c r="M27" s="857">
        <v>65</v>
      </c>
      <c r="N27" s="858">
        <f t="shared" si="0"/>
        <v>347</v>
      </c>
      <c r="O27" s="859">
        <f t="shared" si="1"/>
        <v>69.400000000000006</v>
      </c>
      <c r="P27" s="860">
        <f t="shared" si="2"/>
        <v>5.2496217851739786</v>
      </c>
      <c r="Q27" s="80"/>
      <c r="T27" s="77"/>
    </row>
    <row r="28" spans="1:20">
      <c r="A28" s="851" t="s">
        <v>241</v>
      </c>
      <c r="B28" s="813"/>
      <c r="C28" s="810"/>
      <c r="D28" s="810"/>
      <c r="E28" s="810"/>
      <c r="F28" s="810"/>
      <c r="G28" s="810"/>
      <c r="H28" s="810"/>
      <c r="I28" s="810">
        <v>64</v>
      </c>
      <c r="J28" s="810">
        <v>48</v>
      </c>
      <c r="K28" s="810">
        <v>60</v>
      </c>
      <c r="L28" s="810">
        <v>47</v>
      </c>
      <c r="M28" s="857">
        <v>58</v>
      </c>
      <c r="N28" s="858">
        <f t="shared" si="0"/>
        <v>277</v>
      </c>
      <c r="O28" s="859">
        <f t="shared" si="1"/>
        <v>55.4</v>
      </c>
      <c r="P28" s="860">
        <f t="shared" si="2"/>
        <v>4.1906202723146748</v>
      </c>
      <c r="Q28" s="80"/>
      <c r="T28" s="77"/>
    </row>
    <row r="29" spans="1:20">
      <c r="A29" s="851" t="s">
        <v>242</v>
      </c>
      <c r="B29" s="813"/>
      <c r="C29" s="810"/>
      <c r="D29" s="810"/>
      <c r="E29" s="810"/>
      <c r="F29" s="810"/>
      <c r="G29" s="810"/>
      <c r="H29" s="810"/>
      <c r="I29" s="810">
        <v>36</v>
      </c>
      <c r="J29" s="810">
        <v>47</v>
      </c>
      <c r="K29" s="810">
        <v>54</v>
      </c>
      <c r="L29" s="810">
        <v>44</v>
      </c>
      <c r="M29" s="857">
        <v>51</v>
      </c>
      <c r="N29" s="858">
        <f t="shared" si="0"/>
        <v>232</v>
      </c>
      <c r="O29" s="859">
        <f t="shared" si="1"/>
        <v>46.4</v>
      </c>
      <c r="P29" s="860">
        <f t="shared" si="2"/>
        <v>3.5098335854765508</v>
      </c>
      <c r="Q29" s="80"/>
      <c r="T29" s="77"/>
    </row>
    <row r="30" spans="1:20">
      <c r="A30" s="851" t="s">
        <v>243</v>
      </c>
      <c r="B30" s="813"/>
      <c r="C30" s="810"/>
      <c r="D30" s="810"/>
      <c r="E30" s="810"/>
      <c r="F30" s="810"/>
      <c r="G30" s="810"/>
      <c r="H30" s="810"/>
      <c r="I30" s="810">
        <v>34</v>
      </c>
      <c r="J30" s="810">
        <v>28</v>
      </c>
      <c r="K30" s="810">
        <v>27</v>
      </c>
      <c r="L30" s="810">
        <v>39</v>
      </c>
      <c r="M30" s="857">
        <v>38</v>
      </c>
      <c r="N30" s="858">
        <f t="shared" si="0"/>
        <v>166</v>
      </c>
      <c r="O30" s="859">
        <f t="shared" si="1"/>
        <v>33.200000000000003</v>
      </c>
      <c r="P30" s="860">
        <f t="shared" si="2"/>
        <v>2.5113464447806355</v>
      </c>
      <c r="Q30" s="80"/>
      <c r="T30" s="77"/>
    </row>
    <row r="31" spans="1:20">
      <c r="A31" s="851" t="s">
        <v>244</v>
      </c>
      <c r="B31" s="813"/>
      <c r="C31" s="810"/>
      <c r="D31" s="810"/>
      <c r="E31" s="810"/>
      <c r="F31" s="810"/>
      <c r="G31" s="810"/>
      <c r="H31" s="810"/>
      <c r="I31" s="810">
        <v>26</v>
      </c>
      <c r="J31" s="810">
        <v>15</v>
      </c>
      <c r="K31" s="810">
        <v>18</v>
      </c>
      <c r="L31" s="810">
        <v>13</v>
      </c>
      <c r="M31" s="857">
        <v>26</v>
      </c>
      <c r="N31" s="858">
        <f t="shared" si="0"/>
        <v>98</v>
      </c>
      <c r="O31" s="859">
        <f t="shared" si="1"/>
        <v>19.600000000000001</v>
      </c>
      <c r="P31" s="860">
        <f t="shared" si="2"/>
        <v>1.4826021180030255</v>
      </c>
      <c r="Q31" s="80"/>
      <c r="T31" s="77"/>
    </row>
    <row r="32" spans="1:20">
      <c r="A32" s="851" t="s">
        <v>245</v>
      </c>
      <c r="B32" s="813"/>
      <c r="C32" s="810"/>
      <c r="D32" s="810"/>
      <c r="E32" s="810"/>
      <c r="F32" s="810"/>
      <c r="G32" s="810"/>
      <c r="H32" s="810"/>
      <c r="I32" s="810">
        <v>5</v>
      </c>
      <c r="J32" s="810">
        <v>13</v>
      </c>
      <c r="K32" s="810">
        <v>10</v>
      </c>
      <c r="L32" s="810">
        <v>12</v>
      </c>
      <c r="M32" s="857">
        <v>24</v>
      </c>
      <c r="N32" s="858">
        <f t="shared" si="0"/>
        <v>64</v>
      </c>
      <c r="O32" s="859">
        <f t="shared" si="1"/>
        <v>12.8</v>
      </c>
      <c r="P32" s="860">
        <f t="shared" si="2"/>
        <v>0.96822995461422079</v>
      </c>
      <c r="Q32" s="80"/>
      <c r="T32" s="77"/>
    </row>
    <row r="33" spans="1:20">
      <c r="A33" s="851" t="s">
        <v>246</v>
      </c>
      <c r="B33" s="813"/>
      <c r="C33" s="810"/>
      <c r="D33" s="810"/>
      <c r="E33" s="810"/>
      <c r="F33" s="810"/>
      <c r="G33" s="810"/>
      <c r="H33" s="810"/>
      <c r="I33" s="810">
        <v>139</v>
      </c>
      <c r="J33" s="810">
        <v>139</v>
      </c>
      <c r="K33" s="810">
        <v>109</v>
      </c>
      <c r="L33" s="810">
        <v>101</v>
      </c>
      <c r="M33" s="857">
        <v>78</v>
      </c>
      <c r="N33" s="858">
        <f t="shared" si="0"/>
        <v>566</v>
      </c>
      <c r="O33" s="859">
        <f t="shared" si="1"/>
        <v>113.2</v>
      </c>
      <c r="P33" s="860">
        <f t="shared" si="2"/>
        <v>8.5627836611195161</v>
      </c>
      <c r="Q33" s="80"/>
      <c r="T33" s="77"/>
    </row>
    <row r="34" spans="1:20">
      <c r="A34" s="851" t="s">
        <v>247</v>
      </c>
      <c r="B34" s="813"/>
      <c r="C34" s="810"/>
      <c r="D34" s="810"/>
      <c r="E34" s="810"/>
      <c r="F34" s="810"/>
      <c r="G34" s="810"/>
      <c r="H34" s="810"/>
      <c r="I34" s="810">
        <v>37</v>
      </c>
      <c r="J34" s="810">
        <v>43</v>
      </c>
      <c r="K34" s="810">
        <v>42</v>
      </c>
      <c r="L34" s="810">
        <v>36</v>
      </c>
      <c r="M34" s="857">
        <v>38</v>
      </c>
      <c r="N34" s="858">
        <f t="shared" si="0"/>
        <v>196</v>
      </c>
      <c r="O34" s="859">
        <f t="shared" si="1"/>
        <v>39.200000000000003</v>
      </c>
      <c r="P34" s="860">
        <f t="shared" si="2"/>
        <v>2.9652042360060511</v>
      </c>
      <c r="Q34" s="80"/>
      <c r="T34" s="77"/>
    </row>
    <row r="35" spans="1:20">
      <c r="A35" s="851" t="s">
        <v>248</v>
      </c>
      <c r="B35" s="813"/>
      <c r="C35" s="810"/>
      <c r="D35" s="810"/>
      <c r="E35" s="810"/>
      <c r="F35" s="810"/>
      <c r="G35" s="810"/>
      <c r="H35" s="810"/>
      <c r="I35" s="810">
        <v>41</v>
      </c>
      <c r="J35" s="810">
        <v>57</v>
      </c>
      <c r="K35" s="810">
        <v>56</v>
      </c>
      <c r="L35" s="810">
        <v>50</v>
      </c>
      <c r="M35" s="857">
        <v>42</v>
      </c>
      <c r="N35" s="858">
        <f t="shared" si="0"/>
        <v>246</v>
      </c>
      <c r="O35" s="859">
        <f t="shared" si="1"/>
        <v>49.2</v>
      </c>
      <c r="P35" s="860">
        <f t="shared" si="2"/>
        <v>3.7216338880484119</v>
      </c>
      <c r="Q35" s="80"/>
      <c r="T35" s="77"/>
    </row>
    <row r="36" spans="1:20" ht="15.75" thickBot="1">
      <c r="A36" s="852" t="s">
        <v>249</v>
      </c>
      <c r="B36" s="861"/>
      <c r="C36" s="816"/>
      <c r="D36" s="816"/>
      <c r="E36" s="816"/>
      <c r="F36" s="816"/>
      <c r="G36" s="816"/>
      <c r="H36" s="816"/>
      <c r="I36" s="816">
        <v>29</v>
      </c>
      <c r="J36" s="816">
        <v>21</v>
      </c>
      <c r="K36" s="810">
        <v>27</v>
      </c>
      <c r="L36" s="816">
        <v>25</v>
      </c>
      <c r="M36" s="862">
        <v>24</v>
      </c>
      <c r="N36" s="863">
        <f t="shared" si="0"/>
        <v>126</v>
      </c>
      <c r="O36" s="864">
        <f t="shared" si="1"/>
        <v>25.2</v>
      </c>
      <c r="P36" s="860">
        <f t="shared" si="2"/>
        <v>1.9062027231467473</v>
      </c>
      <c r="Q36" s="80"/>
      <c r="T36" s="77"/>
    </row>
    <row r="37" spans="1:20" ht="15.75" thickBot="1">
      <c r="A37" s="865" t="s">
        <v>5</v>
      </c>
      <c r="B37" s="866"/>
      <c r="C37" s="866"/>
      <c r="D37" s="866"/>
      <c r="E37" s="866"/>
      <c r="F37" s="866"/>
      <c r="G37" s="866"/>
      <c r="H37" s="866"/>
      <c r="I37" s="866">
        <f>SUM(I5:I36)</f>
        <v>1307</v>
      </c>
      <c r="J37" s="866">
        <f>SUM(J5:J36)</f>
        <v>1442</v>
      </c>
      <c r="K37" s="867">
        <f t="shared" ref="K37:N37" si="3">SUM(K5:K36)</f>
        <v>1297</v>
      </c>
      <c r="L37" s="867">
        <f t="shared" si="3"/>
        <v>1304</v>
      </c>
      <c r="M37" s="867">
        <f t="shared" si="3"/>
        <v>1260</v>
      </c>
      <c r="N37" s="868">
        <f t="shared" si="3"/>
        <v>6610</v>
      </c>
      <c r="O37" s="869">
        <f t="shared" si="1"/>
        <v>1322</v>
      </c>
      <c r="P37" s="870">
        <f>SUM(P5:P36)</f>
        <v>100</v>
      </c>
      <c r="Q37" s="80"/>
      <c r="T37" s="77"/>
    </row>
    <row r="38" spans="1:20">
      <c r="Q38" s="80"/>
      <c r="T38" s="77"/>
    </row>
    <row r="39" spans="1:20" ht="51" customHeight="1">
      <c r="A39" s="1098" t="s">
        <v>534</v>
      </c>
      <c r="B39" s="1098"/>
      <c r="C39" s="1098"/>
      <c r="D39" s="1098"/>
      <c r="E39" s="1098"/>
      <c r="K39" s="983" t="s">
        <v>438</v>
      </c>
      <c r="Q39" s="80"/>
      <c r="T39" s="77"/>
    </row>
    <row r="40" spans="1:20">
      <c r="Q40" s="80"/>
      <c r="T40" s="77"/>
    </row>
    <row r="41" spans="1:20">
      <c r="Q41" s="80"/>
      <c r="T41" s="77"/>
    </row>
    <row r="42" spans="1:20">
      <c r="Q42" s="80"/>
      <c r="T42" s="77"/>
    </row>
    <row r="43" spans="1:20">
      <c r="Q43" s="80"/>
      <c r="T43" s="77"/>
    </row>
    <row r="44" spans="1:20">
      <c r="Q44" s="80"/>
      <c r="T44" s="77"/>
    </row>
    <row r="45" spans="1:20">
      <c r="Q45" s="80"/>
      <c r="T45" s="77"/>
    </row>
    <row r="46" spans="1:20">
      <c r="Q46" s="80"/>
      <c r="T46" s="77"/>
    </row>
    <row r="47" spans="1:20">
      <c r="Q47" s="80"/>
      <c r="T47" s="77"/>
    </row>
    <row r="48" spans="1:20">
      <c r="Q48" s="80"/>
      <c r="T48" s="77"/>
    </row>
    <row r="49" spans="17:20">
      <c r="Q49" s="80"/>
      <c r="T49" s="77"/>
    </row>
    <row r="50" spans="17:20">
      <c r="Q50" s="80"/>
      <c r="T50" s="77"/>
    </row>
  </sheetData>
  <mergeCells count="1">
    <mergeCell ref="A39:E3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I37:M37" formulaRange="1"/>
    <ignoredError sqref="O37" formula="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AH41"/>
  <sheetViews>
    <sheetView zoomScale="90" zoomScaleNormal="90" workbookViewId="0"/>
  </sheetViews>
  <sheetFormatPr defaultRowHeight="15"/>
  <cols>
    <col min="1" max="1" width="24.5703125" customWidth="1"/>
    <col min="2" max="2" width="7.5703125" bestFit="1" customWidth="1"/>
    <col min="3" max="3" width="7.7109375" bestFit="1" customWidth="1"/>
    <col min="4" max="4" width="7.140625" bestFit="1" customWidth="1"/>
    <col min="5" max="5" width="7" bestFit="1" customWidth="1"/>
    <col min="6" max="6" width="7.5703125" bestFit="1" customWidth="1"/>
    <col min="7" max="7" width="6.28515625" bestFit="1" customWidth="1"/>
    <col min="8" max="8" width="7" bestFit="1" customWidth="1"/>
    <col min="9" max="9" width="7.5703125" customWidth="1"/>
    <col min="10" max="10" width="7.140625" bestFit="1" customWidth="1"/>
    <col min="11" max="11" width="7.5703125" style="380" bestFit="1" customWidth="1"/>
    <col min="12" max="12" width="7.140625" style="380" bestFit="1" customWidth="1"/>
    <col min="13" max="13" width="7.5703125" style="380" customWidth="1"/>
    <col min="14" max="14" width="9.7109375" style="380" hidden="1" customWidth="1"/>
    <col min="15" max="15" width="6.140625" style="380" bestFit="1" customWidth="1"/>
    <col min="16" max="16" width="7.85546875" style="380" bestFit="1" customWidth="1"/>
    <col min="17" max="17" width="17.85546875" style="380" customWidth="1"/>
    <col min="18" max="18" width="9.140625" customWidth="1"/>
  </cols>
  <sheetData>
    <row r="1" spans="1:19">
      <c r="A1" s="1" t="s">
        <v>0</v>
      </c>
      <c r="J1" s="337"/>
      <c r="K1" s="337"/>
      <c r="Q1" s="1029">
        <f>Subprefeituras_2025!I37</f>
        <v>1307</v>
      </c>
      <c r="R1" s="380"/>
      <c r="S1" s="380"/>
    </row>
    <row r="2" spans="1:19">
      <c r="A2" s="1" t="s">
        <v>1</v>
      </c>
      <c r="J2" s="628" t="s">
        <v>438</v>
      </c>
      <c r="K2" s="337"/>
      <c r="R2" s="380"/>
      <c r="S2" s="380"/>
    </row>
    <row r="3" spans="1:19">
      <c r="A3" s="1"/>
      <c r="J3" s="337"/>
      <c r="K3" s="337"/>
      <c r="R3" s="380"/>
      <c r="S3" s="380"/>
    </row>
    <row r="4" spans="1:19">
      <c r="A4" s="1" t="s">
        <v>407</v>
      </c>
      <c r="J4" s="337"/>
      <c r="K4" s="337"/>
      <c r="R4" s="380"/>
      <c r="S4" s="380"/>
    </row>
    <row r="5" spans="1:19" ht="15.75" thickBot="1">
      <c r="J5" s="337"/>
      <c r="K5" s="337"/>
      <c r="R5" s="380"/>
      <c r="S5" s="380"/>
    </row>
    <row r="6" spans="1:19" ht="45.75" customHeight="1" thickBot="1">
      <c r="A6" s="954" t="s">
        <v>531</v>
      </c>
      <c r="B6" s="738">
        <v>45992</v>
      </c>
      <c r="C6" s="739">
        <v>45962</v>
      </c>
      <c r="D6" s="740">
        <v>45931</v>
      </c>
      <c r="E6" s="738">
        <v>45901</v>
      </c>
      <c r="F6" s="739">
        <v>45870</v>
      </c>
      <c r="G6" s="740">
        <v>45839</v>
      </c>
      <c r="H6" s="738">
        <v>45809</v>
      </c>
      <c r="I6" s="738">
        <v>45778</v>
      </c>
      <c r="J6" s="738">
        <v>45748</v>
      </c>
      <c r="K6" s="738">
        <v>45717</v>
      </c>
      <c r="L6" s="873">
        <v>45689</v>
      </c>
      <c r="M6" s="875">
        <v>45658</v>
      </c>
      <c r="N6" s="1042"/>
      <c r="O6" s="445" t="s">
        <v>5</v>
      </c>
      <c r="P6" s="445" t="s">
        <v>6</v>
      </c>
      <c r="Q6" s="444" t="s">
        <v>555</v>
      </c>
    </row>
    <row r="7" spans="1:19" ht="15.75" thickBot="1">
      <c r="A7" s="850" t="s">
        <v>246</v>
      </c>
      <c r="B7" s="802"/>
      <c r="C7" s="802"/>
      <c r="D7" s="802"/>
      <c r="E7" s="802"/>
      <c r="F7" s="802"/>
      <c r="G7" s="802"/>
      <c r="H7" s="802"/>
      <c r="I7" s="802">
        <v>139</v>
      </c>
      <c r="J7" s="802">
        <v>139</v>
      </c>
      <c r="K7" s="810">
        <v>109</v>
      </c>
      <c r="L7" s="827">
        <v>101</v>
      </c>
      <c r="M7" s="874">
        <v>78</v>
      </c>
      <c r="N7" s="1040">
        <v>77</v>
      </c>
      <c r="O7" s="984">
        <f>SUM(B7:M7)</f>
        <v>566</v>
      </c>
      <c r="P7" s="876">
        <f>AVERAGE(B7:M7)</f>
        <v>113.2</v>
      </c>
      <c r="Q7" s="877">
        <f>(I7*100)/$Q$1</f>
        <v>10.63504208110176</v>
      </c>
    </row>
    <row r="8" spans="1:19" ht="15.75" thickBot="1">
      <c r="A8" s="851" t="s">
        <v>220</v>
      </c>
      <c r="B8" s="810"/>
      <c r="C8" s="810"/>
      <c r="D8" s="810"/>
      <c r="E8" s="810"/>
      <c r="F8" s="810"/>
      <c r="G8" s="810"/>
      <c r="H8" s="810"/>
      <c r="I8" s="810">
        <v>68</v>
      </c>
      <c r="J8" s="810">
        <v>162</v>
      </c>
      <c r="K8" s="810">
        <v>98</v>
      </c>
      <c r="L8" s="831">
        <v>74</v>
      </c>
      <c r="M8" s="871">
        <v>58</v>
      </c>
      <c r="N8" s="1040">
        <v>48</v>
      </c>
      <c r="O8" s="985">
        <f t="shared" ref="O8:O17" si="0">SUM(B8:M8)</f>
        <v>460</v>
      </c>
      <c r="P8" s="878">
        <f t="shared" ref="P8:P16" si="1">AVERAGE(B8:M8)</f>
        <v>92</v>
      </c>
      <c r="Q8" s="877">
        <f t="shared" ref="Q8:Q17" si="2">(I8*100)/$Q$1</f>
        <v>5.2027543993879108</v>
      </c>
    </row>
    <row r="9" spans="1:19" ht="15.75" thickBot="1">
      <c r="A9" s="851" t="s">
        <v>234</v>
      </c>
      <c r="B9" s="810"/>
      <c r="C9" s="810"/>
      <c r="D9" s="810"/>
      <c r="E9" s="810"/>
      <c r="F9" s="810"/>
      <c r="G9" s="810"/>
      <c r="H9" s="810"/>
      <c r="I9" s="810">
        <v>65</v>
      </c>
      <c r="J9" s="810">
        <v>82</v>
      </c>
      <c r="K9" s="810">
        <v>74</v>
      </c>
      <c r="L9" s="831">
        <v>73</v>
      </c>
      <c r="M9" s="871">
        <v>66</v>
      </c>
      <c r="N9" s="1040">
        <v>45</v>
      </c>
      <c r="O9" s="985">
        <f t="shared" si="0"/>
        <v>360</v>
      </c>
      <c r="P9" s="878">
        <f t="shared" si="1"/>
        <v>72</v>
      </c>
      <c r="Q9" s="877">
        <f t="shared" si="2"/>
        <v>4.973221117061974</v>
      </c>
    </row>
    <row r="10" spans="1:19" ht="15.75" thickBot="1">
      <c r="A10" s="851" t="s">
        <v>229</v>
      </c>
      <c r="B10" s="810"/>
      <c r="C10" s="810"/>
      <c r="D10" s="810"/>
      <c r="E10" s="810"/>
      <c r="F10" s="810"/>
      <c r="G10" s="810"/>
      <c r="H10" s="810"/>
      <c r="I10" s="810">
        <v>71</v>
      </c>
      <c r="J10" s="810">
        <v>95</v>
      </c>
      <c r="K10" s="810">
        <v>53</v>
      </c>
      <c r="L10" s="831">
        <v>66</v>
      </c>
      <c r="M10" s="871">
        <v>74</v>
      </c>
      <c r="N10" s="1040">
        <v>45</v>
      </c>
      <c r="O10" s="985">
        <f t="shared" si="0"/>
        <v>359</v>
      </c>
      <c r="P10" s="878">
        <f t="shared" si="1"/>
        <v>71.8</v>
      </c>
      <c r="Q10" s="877">
        <f t="shared" si="2"/>
        <v>5.4322876817138486</v>
      </c>
    </row>
    <row r="11" spans="1:19" ht="15.75" thickBot="1">
      <c r="A11" s="851" t="s">
        <v>240</v>
      </c>
      <c r="B11" s="810"/>
      <c r="C11" s="810"/>
      <c r="D11" s="810"/>
      <c r="E11" s="810"/>
      <c r="F11" s="810"/>
      <c r="G11" s="810"/>
      <c r="H11" s="810"/>
      <c r="I11" s="810">
        <v>51</v>
      </c>
      <c r="J11" s="810">
        <v>74</v>
      </c>
      <c r="K11" s="810">
        <v>82</v>
      </c>
      <c r="L11" s="831">
        <v>75</v>
      </c>
      <c r="M11" s="871">
        <v>65</v>
      </c>
      <c r="N11" s="1040">
        <v>43</v>
      </c>
      <c r="O11" s="985">
        <f t="shared" si="0"/>
        <v>347</v>
      </c>
      <c r="P11" s="878">
        <f t="shared" si="1"/>
        <v>69.400000000000006</v>
      </c>
      <c r="Q11" s="877">
        <f t="shared" si="2"/>
        <v>3.9020657995409334</v>
      </c>
    </row>
    <row r="12" spans="1:19" ht="15.75" thickBot="1">
      <c r="A12" s="851" t="s">
        <v>237</v>
      </c>
      <c r="B12" s="810"/>
      <c r="C12" s="810"/>
      <c r="D12" s="810"/>
      <c r="E12" s="810"/>
      <c r="F12" s="810"/>
      <c r="G12" s="810"/>
      <c r="H12" s="810"/>
      <c r="I12" s="810">
        <v>58</v>
      </c>
      <c r="J12" s="810">
        <v>58</v>
      </c>
      <c r="K12" s="810">
        <v>57</v>
      </c>
      <c r="L12" s="831">
        <v>65</v>
      </c>
      <c r="M12" s="871">
        <v>70</v>
      </c>
      <c r="N12" s="1040">
        <v>66</v>
      </c>
      <c r="O12" s="985">
        <f t="shared" si="0"/>
        <v>308</v>
      </c>
      <c r="P12" s="878">
        <f t="shared" si="1"/>
        <v>61.6</v>
      </c>
      <c r="Q12" s="877">
        <f t="shared" si="2"/>
        <v>4.4376434583014541</v>
      </c>
    </row>
    <row r="13" spans="1:19" ht="15.75" thickBot="1">
      <c r="A13" s="851" t="s">
        <v>235</v>
      </c>
      <c r="B13" s="810"/>
      <c r="C13" s="810"/>
      <c r="D13" s="810"/>
      <c r="E13" s="810"/>
      <c r="F13" s="810"/>
      <c r="G13" s="810"/>
      <c r="H13" s="810"/>
      <c r="I13" s="810">
        <v>66</v>
      </c>
      <c r="J13" s="810">
        <v>60</v>
      </c>
      <c r="K13" s="810">
        <v>51</v>
      </c>
      <c r="L13" s="831">
        <v>52</v>
      </c>
      <c r="M13" s="871">
        <v>65</v>
      </c>
      <c r="N13" s="1040">
        <v>43</v>
      </c>
      <c r="O13" s="985">
        <f t="shared" si="0"/>
        <v>294</v>
      </c>
      <c r="P13" s="878">
        <f t="shared" si="1"/>
        <v>58.8</v>
      </c>
      <c r="Q13" s="877">
        <f t="shared" si="2"/>
        <v>5.0497322111706193</v>
      </c>
    </row>
    <row r="14" spans="1:19" ht="15.75" thickBot="1">
      <c r="A14" s="851" t="s">
        <v>231</v>
      </c>
      <c r="B14" s="810"/>
      <c r="C14" s="810"/>
      <c r="D14" s="810"/>
      <c r="E14" s="810"/>
      <c r="F14" s="810"/>
      <c r="G14" s="810"/>
      <c r="H14" s="810"/>
      <c r="I14" s="810">
        <v>58</v>
      </c>
      <c r="J14" s="810">
        <v>51</v>
      </c>
      <c r="K14" s="810">
        <v>53</v>
      </c>
      <c r="L14" s="831">
        <v>58</v>
      </c>
      <c r="M14" s="871">
        <v>68</v>
      </c>
      <c r="N14" s="1040">
        <v>72</v>
      </c>
      <c r="O14" s="985">
        <f t="shared" si="0"/>
        <v>288</v>
      </c>
      <c r="P14" s="878">
        <f t="shared" si="1"/>
        <v>57.6</v>
      </c>
      <c r="Q14" s="877">
        <f t="shared" si="2"/>
        <v>4.4376434583014541</v>
      </c>
    </row>
    <row r="15" spans="1:19" ht="15.75" thickBot="1">
      <c r="A15" s="851" t="s">
        <v>241</v>
      </c>
      <c r="B15" s="810"/>
      <c r="C15" s="810"/>
      <c r="D15" s="810"/>
      <c r="E15" s="810"/>
      <c r="F15" s="810"/>
      <c r="G15" s="810"/>
      <c r="H15" s="810"/>
      <c r="I15" s="810">
        <v>64</v>
      </c>
      <c r="J15" s="810">
        <v>48</v>
      </c>
      <c r="K15" s="810">
        <v>60</v>
      </c>
      <c r="L15" s="831">
        <v>47</v>
      </c>
      <c r="M15" s="871">
        <v>58</v>
      </c>
      <c r="N15" s="1040">
        <v>33</v>
      </c>
      <c r="O15" s="985">
        <f t="shared" si="0"/>
        <v>277</v>
      </c>
      <c r="P15" s="878">
        <f t="shared" si="1"/>
        <v>55.4</v>
      </c>
      <c r="Q15" s="877">
        <f t="shared" si="2"/>
        <v>4.8967100229533278</v>
      </c>
    </row>
    <row r="16" spans="1:19" ht="15.75" thickBot="1">
      <c r="A16" s="851" t="s">
        <v>239</v>
      </c>
      <c r="B16" s="810"/>
      <c r="C16" s="810"/>
      <c r="D16" s="810"/>
      <c r="E16" s="810"/>
      <c r="F16" s="810"/>
      <c r="G16" s="810"/>
      <c r="H16" s="810"/>
      <c r="I16" s="810">
        <v>67</v>
      </c>
      <c r="J16" s="810">
        <v>64</v>
      </c>
      <c r="K16" s="810">
        <v>37</v>
      </c>
      <c r="L16" s="831">
        <v>50</v>
      </c>
      <c r="M16" s="872">
        <v>55</v>
      </c>
      <c r="N16" s="1040">
        <v>39</v>
      </c>
      <c r="O16" s="986">
        <f t="shared" si="0"/>
        <v>273</v>
      </c>
      <c r="P16" s="879">
        <f t="shared" si="1"/>
        <v>54.6</v>
      </c>
      <c r="Q16" s="877">
        <f t="shared" si="2"/>
        <v>5.1262433052792655</v>
      </c>
    </row>
    <row r="17" spans="1:34" ht="15.75" thickBot="1">
      <c r="A17" s="880" t="s">
        <v>5</v>
      </c>
      <c r="B17" s="881"/>
      <c r="C17" s="882"/>
      <c r="D17" s="882"/>
      <c r="E17" s="882"/>
      <c r="F17" s="882"/>
      <c r="G17" s="882"/>
      <c r="H17" s="882"/>
      <c r="I17" s="882">
        <f>SUM(I7:I16)</f>
        <v>707</v>
      </c>
      <c r="J17" s="882">
        <f>SUM(J7:J16)</f>
        <v>833</v>
      </c>
      <c r="K17" s="883">
        <f t="shared" ref="K17:M17" si="3">SUM(K7:K16)</f>
        <v>674</v>
      </c>
      <c r="L17" s="883">
        <f t="shared" si="3"/>
        <v>661</v>
      </c>
      <c r="M17" s="883">
        <f t="shared" si="3"/>
        <v>657</v>
      </c>
      <c r="N17" s="1043"/>
      <c r="O17" s="884">
        <f t="shared" si="0"/>
        <v>3532</v>
      </c>
      <c r="P17" s="885">
        <f>AVERAGE(B17:M17)</f>
        <v>706.4</v>
      </c>
      <c r="Q17" s="877">
        <f t="shared" si="2"/>
        <v>54.093343534812547</v>
      </c>
    </row>
    <row r="18" spans="1:34" s="337" customFormat="1">
      <c r="A18" s="333" t="s">
        <v>157</v>
      </c>
      <c r="N18" s="380"/>
      <c r="O18" s="338"/>
      <c r="Q18" s="339">
        <f>100-Q17</f>
        <v>45.906656465187453</v>
      </c>
    </row>
    <row r="19" spans="1:34">
      <c r="A19" s="93"/>
      <c r="B19" s="119"/>
      <c r="C19" s="119"/>
      <c r="D19" s="119"/>
      <c r="E19" s="93"/>
      <c r="F19" s="93"/>
      <c r="G19" s="93"/>
      <c r="H19" s="93"/>
      <c r="I19" s="93"/>
      <c r="J19" s="93"/>
      <c r="O19" s="396"/>
      <c r="R19" s="93"/>
      <c r="S19" s="93"/>
      <c r="T19" s="93"/>
      <c r="U19" s="93"/>
      <c r="V19" s="93"/>
      <c r="W19" s="93"/>
      <c r="X19" s="93"/>
      <c r="Y19" s="93"/>
      <c r="Z19" s="93"/>
      <c r="AA19" s="93"/>
      <c r="AB19" s="93"/>
      <c r="AC19" s="93"/>
      <c r="AD19" s="93"/>
      <c r="AE19" s="93"/>
      <c r="AF19" s="93"/>
    </row>
    <row r="20" spans="1:34">
      <c r="A20" s="93"/>
      <c r="B20" s="119"/>
      <c r="C20" s="119"/>
      <c r="D20" s="119"/>
      <c r="E20" s="93"/>
      <c r="F20" s="93"/>
      <c r="G20" s="93"/>
      <c r="H20" s="93"/>
      <c r="I20" s="93"/>
      <c r="J20" s="93"/>
      <c r="R20" s="106"/>
      <c r="S20" s="107"/>
      <c r="T20" s="109"/>
      <c r="U20" s="107"/>
      <c r="V20" s="107"/>
      <c r="W20" s="107"/>
      <c r="X20" s="107"/>
      <c r="Y20" s="107"/>
      <c r="Z20" s="107"/>
      <c r="AA20" s="107"/>
      <c r="AB20" s="107"/>
      <c r="AC20" s="107"/>
      <c r="AD20" s="109"/>
      <c r="AE20" s="107"/>
      <c r="AF20" s="107"/>
      <c r="AG20" s="81"/>
      <c r="AH20" s="82"/>
    </row>
    <row r="21" spans="1:34">
      <c r="A21" s="93"/>
      <c r="B21" s="119"/>
      <c r="C21" s="119"/>
      <c r="D21" s="119"/>
      <c r="E21" s="93"/>
      <c r="F21" s="93"/>
      <c r="G21" s="93"/>
      <c r="H21" s="93"/>
      <c r="I21" s="93"/>
      <c r="J21" s="93"/>
      <c r="R21" s="106"/>
      <c r="S21" s="107"/>
      <c r="T21" s="109"/>
      <c r="U21" s="107"/>
      <c r="V21" s="107"/>
      <c r="W21" s="107"/>
      <c r="X21" s="107"/>
      <c r="Y21" s="107"/>
      <c r="Z21" s="107"/>
      <c r="AA21" s="107"/>
      <c r="AB21" s="107"/>
      <c r="AC21" s="107"/>
      <c r="AD21" s="109"/>
      <c r="AE21" s="107"/>
      <c r="AF21" s="107"/>
      <c r="AG21" s="81"/>
      <c r="AH21" s="82"/>
    </row>
    <row r="22" spans="1:34">
      <c r="A22" s="93"/>
      <c r="B22" s="119"/>
      <c r="C22" s="119"/>
      <c r="D22" s="119"/>
      <c r="E22" s="93"/>
      <c r="F22" s="93"/>
      <c r="G22" s="93"/>
      <c r="H22" s="93"/>
      <c r="I22" s="93"/>
      <c r="J22" s="93"/>
      <c r="R22" s="93"/>
      <c r="S22" s="93"/>
      <c r="T22" s="93"/>
      <c r="U22" s="93"/>
      <c r="V22" s="106"/>
      <c r="W22" s="107"/>
      <c r="X22" s="107"/>
      <c r="Y22" s="107"/>
      <c r="Z22" s="107"/>
      <c r="AA22" s="107"/>
      <c r="AB22" s="107"/>
      <c r="AC22" s="108"/>
      <c r="AD22" s="107"/>
      <c r="AE22" s="107"/>
      <c r="AF22" s="107"/>
      <c r="AG22" s="81"/>
      <c r="AH22" s="82"/>
    </row>
    <row r="23" spans="1:34">
      <c r="A23" s="93"/>
      <c r="B23" s="93"/>
      <c r="C23" s="93"/>
      <c r="D23" s="93"/>
      <c r="E23" s="93"/>
      <c r="F23" s="93"/>
      <c r="G23" s="93"/>
      <c r="H23" s="93"/>
      <c r="I23" s="93"/>
      <c r="J23" s="93"/>
      <c r="R23" s="93"/>
      <c r="S23" s="93"/>
      <c r="T23" s="93"/>
      <c r="U23" s="93"/>
      <c r="V23" s="106"/>
      <c r="W23" s="107"/>
      <c r="X23" s="107"/>
      <c r="Y23" s="107"/>
      <c r="Z23" s="107"/>
      <c r="AA23" s="107"/>
      <c r="AB23" s="107"/>
      <c r="AC23" s="108"/>
      <c r="AD23" s="107"/>
      <c r="AE23" s="107"/>
      <c r="AF23" s="107"/>
      <c r="AG23" s="81"/>
      <c r="AH23" s="82"/>
    </row>
    <row r="24" spans="1:34">
      <c r="A24" s="93"/>
      <c r="B24" s="93"/>
      <c r="C24" s="93"/>
      <c r="D24" s="93"/>
      <c r="E24" s="93"/>
      <c r="F24" s="93"/>
      <c r="G24" s="93"/>
      <c r="H24" s="93"/>
      <c r="I24" s="93"/>
      <c r="J24" s="93"/>
      <c r="R24" s="93"/>
      <c r="S24" s="93"/>
      <c r="T24" s="93"/>
      <c r="U24" s="93"/>
      <c r="V24" s="106"/>
      <c r="W24" s="107"/>
      <c r="X24" s="107"/>
      <c r="Y24" s="107"/>
      <c r="Z24" s="107"/>
      <c r="AA24" s="107"/>
      <c r="AB24" s="107"/>
      <c r="AC24" s="108"/>
      <c r="AD24" s="107"/>
      <c r="AE24" s="107"/>
      <c r="AF24" s="107"/>
      <c r="AG24" s="81"/>
      <c r="AH24" s="82"/>
    </row>
    <row r="25" spans="1:34">
      <c r="A25" s="93"/>
      <c r="B25" s="93"/>
      <c r="C25" s="93"/>
      <c r="D25" s="93"/>
      <c r="E25" s="93"/>
      <c r="F25" s="93"/>
      <c r="G25" s="93"/>
      <c r="H25" s="93"/>
      <c r="I25" s="93"/>
      <c r="J25" s="93"/>
      <c r="R25" s="93"/>
      <c r="S25" s="93"/>
      <c r="T25" s="93"/>
      <c r="U25" s="93"/>
      <c r="V25" s="106"/>
      <c r="W25" s="107"/>
      <c r="X25" s="107"/>
      <c r="Y25" s="107"/>
      <c r="Z25" s="107"/>
      <c r="AA25" s="107"/>
      <c r="AB25" s="107"/>
      <c r="AC25" s="108"/>
      <c r="AD25" s="107"/>
      <c r="AE25" s="107"/>
      <c r="AF25" s="107"/>
      <c r="AG25" s="81"/>
      <c r="AH25" s="82"/>
    </row>
    <row r="26" spans="1:34">
      <c r="A26" s="93"/>
      <c r="B26" s="93"/>
      <c r="C26" s="93"/>
      <c r="D26" s="93"/>
      <c r="E26" s="93"/>
      <c r="F26" s="93"/>
      <c r="G26" s="93"/>
      <c r="H26" s="93"/>
      <c r="I26" s="93"/>
      <c r="J26" s="93"/>
      <c r="R26" s="93"/>
      <c r="S26" s="93"/>
      <c r="T26" s="93"/>
      <c r="U26" s="93"/>
      <c r="V26" s="106"/>
      <c r="W26" s="107"/>
      <c r="X26" s="107"/>
      <c r="Y26" s="107"/>
      <c r="Z26" s="107"/>
      <c r="AA26" s="107"/>
      <c r="AB26" s="107"/>
      <c r="AC26" s="108"/>
      <c r="AD26" s="107"/>
      <c r="AE26" s="107"/>
      <c r="AF26" s="107"/>
      <c r="AG26" s="81"/>
      <c r="AH26" s="82"/>
    </row>
    <row r="27" spans="1:34">
      <c r="A27" s="93"/>
      <c r="B27" s="93"/>
      <c r="C27" s="93"/>
      <c r="D27" s="93"/>
      <c r="E27" s="93"/>
      <c r="F27" s="93"/>
      <c r="G27" s="93"/>
      <c r="H27" s="93"/>
      <c r="I27" s="93"/>
      <c r="J27" s="93"/>
      <c r="R27" s="93"/>
      <c r="S27" s="93"/>
      <c r="T27" s="93"/>
      <c r="U27" s="93"/>
      <c r="V27" s="106"/>
      <c r="W27" s="107"/>
      <c r="X27" s="107"/>
      <c r="Y27" s="107"/>
      <c r="Z27" s="107"/>
      <c r="AA27" s="107"/>
      <c r="AB27" s="107"/>
      <c r="AC27" s="108"/>
      <c r="AD27" s="107"/>
      <c r="AE27" s="107"/>
      <c r="AF27" s="107"/>
      <c r="AG27" s="81"/>
      <c r="AH27" s="82"/>
    </row>
    <row r="28" spans="1:34">
      <c r="A28" s="93"/>
      <c r="B28" s="93"/>
      <c r="C28" s="93"/>
      <c r="D28" s="93"/>
      <c r="E28" s="93"/>
      <c r="F28" s="93"/>
      <c r="G28" s="93"/>
      <c r="H28" s="93"/>
      <c r="I28" s="93"/>
      <c r="J28" s="93"/>
      <c r="R28" s="93"/>
      <c r="S28" s="93"/>
      <c r="T28" s="93"/>
      <c r="U28" s="93"/>
      <c r="V28" s="106"/>
      <c r="W28" s="107"/>
      <c r="X28" s="107"/>
      <c r="Y28" s="107"/>
      <c r="Z28" s="107"/>
      <c r="AA28" s="107"/>
      <c r="AB28" s="107"/>
      <c r="AC28" s="108"/>
      <c r="AD28" s="107"/>
      <c r="AE28" s="107"/>
      <c r="AF28" s="107"/>
      <c r="AG28" s="81"/>
      <c r="AH28" s="82"/>
    </row>
    <row r="29" spans="1:34">
      <c r="A29" s="93"/>
      <c r="B29" s="93"/>
      <c r="C29" s="93"/>
      <c r="D29" s="93"/>
      <c r="E29" s="93"/>
      <c r="F29" s="93"/>
      <c r="G29" s="93"/>
      <c r="H29" s="93"/>
      <c r="I29" s="93"/>
      <c r="J29" s="93"/>
      <c r="R29" s="93"/>
      <c r="S29" s="93"/>
      <c r="T29" s="93"/>
      <c r="U29" s="93"/>
      <c r="V29" s="106"/>
      <c r="W29" s="107"/>
      <c r="X29" s="107"/>
      <c r="Y29" s="107"/>
      <c r="Z29" s="107"/>
      <c r="AA29" s="107"/>
      <c r="AB29" s="107"/>
      <c r="AC29" s="108"/>
      <c r="AD29" s="107"/>
      <c r="AE29" s="107"/>
      <c r="AF29" s="107"/>
      <c r="AG29" s="81"/>
      <c r="AH29" s="82"/>
    </row>
    <row r="30" spans="1:34">
      <c r="A30" s="93"/>
      <c r="B30" s="93"/>
      <c r="C30" s="93"/>
      <c r="D30" s="93"/>
      <c r="E30" s="93"/>
      <c r="F30" s="93"/>
      <c r="G30" s="93"/>
      <c r="H30" s="93"/>
      <c r="I30" s="93"/>
      <c r="J30" s="93"/>
      <c r="R30" s="93"/>
      <c r="S30" s="93"/>
      <c r="T30" s="93"/>
      <c r="U30" s="93"/>
      <c r="V30" s="93"/>
      <c r="W30" s="93"/>
      <c r="X30" s="93"/>
      <c r="Y30" s="93"/>
      <c r="Z30" s="93"/>
      <c r="AA30" s="93"/>
      <c r="AB30" s="93"/>
      <c r="AC30" s="93"/>
      <c r="AD30" s="93"/>
      <c r="AE30" s="93"/>
      <c r="AF30" s="93"/>
    </row>
    <row r="31" spans="1:34">
      <c r="A31" s="93"/>
      <c r="B31" s="93"/>
      <c r="C31" s="93"/>
      <c r="D31" s="93"/>
      <c r="E31" s="93"/>
      <c r="F31" s="93"/>
      <c r="G31" s="93"/>
      <c r="H31" s="93"/>
      <c r="I31" s="93"/>
      <c r="J31" s="93"/>
      <c r="R31" s="93"/>
      <c r="S31" s="93"/>
      <c r="T31" s="93"/>
      <c r="U31" s="93"/>
      <c r="V31" s="93"/>
      <c r="W31" s="93"/>
      <c r="X31" s="93"/>
      <c r="Y31" s="93"/>
      <c r="Z31" s="93"/>
      <c r="AA31" s="93"/>
      <c r="AB31" s="93"/>
      <c r="AC31" s="93"/>
      <c r="AD31" s="93"/>
      <c r="AE31" s="93"/>
      <c r="AF31" s="93"/>
    </row>
    <row r="32" spans="1:34">
      <c r="A32" s="93"/>
      <c r="B32" s="93"/>
      <c r="C32" s="93"/>
      <c r="D32" s="93"/>
      <c r="E32" s="93"/>
      <c r="F32" s="93"/>
      <c r="G32" s="93"/>
      <c r="H32" s="93"/>
      <c r="I32" s="93"/>
      <c r="J32" s="93"/>
      <c r="R32" s="93"/>
      <c r="S32" s="93"/>
      <c r="T32" s="93"/>
      <c r="U32" s="93"/>
      <c r="V32" s="93"/>
      <c r="W32" s="93"/>
      <c r="X32" s="93"/>
      <c r="Y32" s="93"/>
      <c r="Z32" s="93"/>
      <c r="AA32" s="93"/>
      <c r="AB32" s="93"/>
      <c r="AC32" s="93"/>
      <c r="AD32" s="93"/>
      <c r="AE32" s="93"/>
      <c r="AF32" s="93"/>
    </row>
    <row r="33" spans="1:32">
      <c r="A33" s="93"/>
      <c r="B33" s="93"/>
      <c r="C33" s="93"/>
      <c r="D33" s="93"/>
      <c r="E33" s="93"/>
      <c r="F33" s="93"/>
      <c r="G33" s="93"/>
      <c r="H33" s="93"/>
      <c r="I33" s="93"/>
      <c r="J33" s="93"/>
      <c r="R33" s="93"/>
      <c r="S33" s="93"/>
      <c r="T33" s="93"/>
      <c r="U33" s="93"/>
      <c r="V33" s="93"/>
      <c r="W33" s="93"/>
      <c r="X33" s="93"/>
      <c r="Y33" s="93"/>
      <c r="Z33" s="93"/>
      <c r="AA33" s="93"/>
      <c r="AB33" s="93"/>
      <c r="AC33" s="93"/>
      <c r="AD33" s="93"/>
      <c r="AE33" s="93"/>
      <c r="AF33" s="93"/>
    </row>
    <row r="34" spans="1:32">
      <c r="A34" s="93"/>
      <c r="B34" s="93"/>
      <c r="C34" s="93"/>
      <c r="D34" s="93"/>
      <c r="E34" s="93"/>
      <c r="F34" s="93"/>
      <c r="G34" s="93"/>
      <c r="H34" s="93"/>
      <c r="I34" s="93"/>
      <c r="J34" s="93"/>
      <c r="R34" s="93"/>
      <c r="S34" s="93"/>
      <c r="T34" s="93"/>
      <c r="U34" s="93"/>
      <c r="V34" s="93"/>
      <c r="W34" s="93"/>
      <c r="X34" s="93"/>
      <c r="Y34" s="93"/>
      <c r="Z34" s="93"/>
      <c r="AA34" s="93"/>
      <c r="AB34" s="93"/>
      <c r="AC34" s="93"/>
      <c r="AD34" s="93"/>
      <c r="AE34" s="93"/>
      <c r="AF34" s="93"/>
    </row>
    <row r="35" spans="1:32">
      <c r="A35" s="93"/>
      <c r="B35" s="93"/>
      <c r="C35" s="93"/>
      <c r="D35" s="93"/>
      <c r="E35" s="93"/>
      <c r="F35" s="93"/>
      <c r="G35" s="93"/>
      <c r="H35" s="93"/>
      <c r="I35" s="93"/>
      <c r="J35" s="93"/>
      <c r="R35" s="93"/>
      <c r="S35" s="93"/>
      <c r="T35" s="93"/>
      <c r="U35" s="93"/>
      <c r="V35" s="93"/>
      <c r="W35" s="93"/>
      <c r="X35" s="93"/>
      <c r="Y35" s="93"/>
      <c r="Z35" s="93"/>
      <c r="AA35" s="93"/>
      <c r="AB35" s="93"/>
      <c r="AC35" s="93"/>
      <c r="AD35" s="93"/>
      <c r="AE35" s="93"/>
      <c r="AF35" s="93"/>
    </row>
    <row r="36" spans="1:32" ht="61.5" customHeight="1">
      <c r="A36" s="1098" t="s">
        <v>534</v>
      </c>
      <c r="B36" s="1098"/>
      <c r="C36" s="1098"/>
      <c r="D36" s="1098"/>
      <c r="E36" s="1098"/>
      <c r="F36" s="93"/>
      <c r="G36" s="93"/>
      <c r="H36" s="93"/>
      <c r="I36" s="93"/>
      <c r="J36" s="93"/>
      <c r="R36" s="93"/>
      <c r="S36" s="93"/>
      <c r="T36" s="93"/>
      <c r="U36" s="93"/>
      <c r="V36" s="93"/>
      <c r="W36" s="93"/>
      <c r="X36" s="93"/>
      <c r="Y36" s="93"/>
      <c r="Z36" s="93"/>
      <c r="AA36" s="93"/>
      <c r="AB36" s="93"/>
      <c r="AC36" s="93"/>
      <c r="AD36" s="93"/>
      <c r="AE36" s="93"/>
      <c r="AF36" s="93"/>
    </row>
    <row r="37" spans="1:32">
      <c r="A37" s="93"/>
      <c r="B37" s="93"/>
      <c r="C37" s="93"/>
      <c r="D37" s="93"/>
      <c r="E37" s="93"/>
      <c r="F37" s="93"/>
      <c r="G37" s="93"/>
      <c r="H37" s="93"/>
      <c r="I37" s="93"/>
      <c r="J37" s="93"/>
      <c r="R37" s="93"/>
      <c r="S37" s="93"/>
      <c r="T37" s="93"/>
      <c r="U37" s="93"/>
      <c r="V37" s="93"/>
      <c r="W37" s="93"/>
      <c r="X37" s="93"/>
      <c r="Y37" s="93"/>
      <c r="Z37" s="93"/>
      <c r="AA37" s="93"/>
      <c r="AB37" s="93"/>
      <c r="AC37" s="93"/>
      <c r="AD37" s="93"/>
      <c r="AE37" s="93"/>
      <c r="AF37" s="93"/>
    </row>
    <row r="38" spans="1:32">
      <c r="A38" s="93"/>
      <c r="B38" s="93"/>
      <c r="C38" s="93"/>
      <c r="D38" s="93"/>
      <c r="E38" s="93"/>
      <c r="F38" s="93"/>
      <c r="G38" s="93"/>
      <c r="H38" s="93"/>
      <c r="I38" s="93"/>
      <c r="J38" s="93"/>
      <c r="R38" s="93"/>
      <c r="S38" s="93"/>
      <c r="T38" s="93"/>
      <c r="U38" s="93"/>
      <c r="V38" s="93"/>
      <c r="W38" s="93"/>
      <c r="X38" s="93"/>
      <c r="Y38" s="93"/>
      <c r="Z38" s="93"/>
      <c r="AA38" s="93"/>
      <c r="AB38" s="93"/>
      <c r="AC38" s="93"/>
      <c r="AD38" s="93"/>
      <c r="AE38" s="93"/>
      <c r="AF38" s="93"/>
    </row>
    <row r="39" spans="1:32">
      <c r="A39" s="93"/>
      <c r="B39" s="93"/>
      <c r="C39" s="93"/>
      <c r="D39" s="93"/>
      <c r="E39" s="93"/>
      <c r="F39" s="93"/>
      <c r="G39" s="93"/>
      <c r="H39" s="93"/>
      <c r="I39" s="93"/>
      <c r="J39" s="93"/>
      <c r="R39" s="93"/>
      <c r="S39" s="93"/>
      <c r="T39" s="93"/>
      <c r="U39" s="93"/>
      <c r="V39" s="93"/>
      <c r="W39" s="93"/>
      <c r="X39" s="93"/>
      <c r="Y39" s="93"/>
      <c r="Z39" s="93"/>
      <c r="AA39" s="93"/>
      <c r="AB39" s="93"/>
      <c r="AC39" s="93"/>
      <c r="AD39" s="93"/>
      <c r="AE39" s="93"/>
      <c r="AF39" s="93"/>
    </row>
    <row r="40" spans="1:32">
      <c r="A40" s="93"/>
      <c r="B40" s="93"/>
      <c r="C40" s="93"/>
      <c r="D40" s="93"/>
      <c r="E40" s="93"/>
      <c r="F40" s="93"/>
      <c r="G40" s="93"/>
      <c r="H40" s="93"/>
      <c r="I40" s="93"/>
      <c r="J40" s="93"/>
      <c r="R40" s="93"/>
      <c r="S40" s="93"/>
      <c r="T40" s="93"/>
      <c r="U40" s="93"/>
      <c r="V40" s="93"/>
      <c r="W40" s="93"/>
      <c r="X40" s="93"/>
      <c r="Y40" s="93"/>
      <c r="Z40" s="93"/>
      <c r="AA40" s="93"/>
      <c r="AB40" s="93"/>
      <c r="AC40" s="93"/>
      <c r="AD40" s="93"/>
      <c r="AE40" s="93"/>
      <c r="AF40" s="93"/>
    </row>
    <row r="41" spans="1:32">
      <c r="A41" s="93"/>
      <c r="B41" s="93"/>
      <c r="C41" s="93"/>
      <c r="D41" s="93"/>
      <c r="E41" s="93"/>
      <c r="F41" s="93"/>
      <c r="G41" s="93"/>
      <c r="H41" s="93"/>
      <c r="I41" s="93"/>
      <c r="J41" s="93"/>
      <c r="R41" s="93"/>
      <c r="S41" s="93"/>
      <c r="T41" s="93"/>
      <c r="U41" s="93"/>
      <c r="V41" s="93"/>
      <c r="W41" s="93"/>
      <c r="X41" s="93"/>
      <c r="Y41" s="93"/>
      <c r="Z41" s="93"/>
      <c r="AA41" s="93"/>
      <c r="AB41" s="93"/>
      <c r="AC41" s="93"/>
      <c r="AD41" s="93"/>
      <c r="AE41" s="93"/>
      <c r="AF41" s="93"/>
    </row>
  </sheetData>
  <mergeCells count="1">
    <mergeCell ref="A36:E36"/>
  </mergeCells>
  <pageMargins left="0.511811024" right="0.511811024" top="0.78740157500000008" bottom="0.78740157500000008" header="0.31496062000000008" footer="0.31496062000000008"/>
  <pageSetup paperSize="9" fitToWidth="0" fitToHeight="0" orientation="portrait" r:id="rId1"/>
  <ignoredErrors>
    <ignoredError sqref="I17:M17 O7:P16"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O108"/>
  <sheetViews>
    <sheetView zoomScale="90" zoomScaleNormal="90" workbookViewId="0">
      <selection activeCell="J44" sqref="J44"/>
    </sheetView>
  </sheetViews>
  <sheetFormatPr defaultRowHeight="14.25"/>
  <cols>
    <col min="1" max="1" width="11.42578125" style="9" customWidth="1"/>
    <col min="2" max="2" width="12.85546875" style="75" bestFit="1" customWidth="1"/>
    <col min="3" max="3" width="11.42578125" style="75" bestFit="1" customWidth="1"/>
    <col min="4" max="4" width="6.28515625" style="9" bestFit="1" customWidth="1"/>
    <col min="5" max="5" width="9.42578125" style="9" customWidth="1"/>
    <col min="6" max="6" width="12.85546875" style="9" bestFit="1" customWidth="1"/>
    <col min="7" max="7" width="11.42578125" style="9" bestFit="1" customWidth="1"/>
    <col min="8" max="8" width="7.140625" style="9" customWidth="1"/>
    <col min="9" max="9" width="9.5703125" style="9" customWidth="1"/>
    <col min="10" max="10" width="12.85546875" style="9" bestFit="1" customWidth="1"/>
    <col min="11" max="11" width="11.42578125" style="9" bestFit="1" customWidth="1"/>
    <col min="12" max="12" width="7.140625" style="9" customWidth="1"/>
    <col min="13" max="13" width="9.42578125" style="9" customWidth="1"/>
    <col min="14" max="14" width="12.85546875" style="9" bestFit="1" customWidth="1"/>
    <col min="15" max="15" width="11.42578125" style="9" bestFit="1" customWidth="1"/>
    <col min="16" max="16" width="9.140625" style="9" customWidth="1"/>
    <col min="17" max="16384" width="9.140625" style="9"/>
  </cols>
  <sheetData>
    <row r="1" spans="1:15" ht="15">
      <c r="A1" s="1" t="s">
        <v>0</v>
      </c>
    </row>
    <row r="2" spans="1:15" ht="15">
      <c r="A2" s="1" t="s">
        <v>1</v>
      </c>
    </row>
    <row r="3" spans="1:15" ht="15">
      <c r="A3" s="1"/>
    </row>
    <row r="4" spans="1:15" ht="15">
      <c r="A4" s="1" t="s">
        <v>508</v>
      </c>
    </row>
    <row r="5" spans="1:15" ht="15">
      <c r="A5" s="1"/>
    </row>
    <row r="6" spans="1:15">
      <c r="A6" s="9" t="s">
        <v>159</v>
      </c>
    </row>
    <row r="7" spans="1:15">
      <c r="A7" s="9" t="s">
        <v>160</v>
      </c>
    </row>
    <row r="8" spans="1:15" s="328" customFormat="1" ht="15" thickBot="1">
      <c r="B8" s="791">
        <f>'10+_SUB''s_2025'!$N7</f>
        <v>77</v>
      </c>
      <c r="F8" s="791">
        <f>'10+_SUB''s_2025'!$N8</f>
        <v>48</v>
      </c>
      <c r="J8" s="791">
        <f>'10+_SUB''s_2025'!$N9</f>
        <v>45</v>
      </c>
      <c r="N8" s="791">
        <f>'10+_SUB''s_2025'!$N10</f>
        <v>45</v>
      </c>
    </row>
    <row r="9" spans="1:15" ht="15.75" thickBot="1">
      <c r="A9" s="1110" t="str">
        <f>'10+_SUB''s_2025'!A7</f>
        <v>Sé</v>
      </c>
      <c r="B9" s="1111"/>
      <c r="C9" s="1112"/>
      <c r="E9" s="1110" t="str">
        <f>'10+_SUB''s_2025'!A8</f>
        <v>Butantã</v>
      </c>
      <c r="F9" s="1111"/>
      <c r="G9" s="1112"/>
      <c r="I9" s="1110" t="str">
        <f>'10+_SUB''s_2025'!A9</f>
        <v>Lapa</v>
      </c>
      <c r="J9" s="1111"/>
      <c r="K9" s="1112"/>
      <c r="M9" s="1110" t="str">
        <f>'10+_SUB''s_2025'!A10</f>
        <v>Ipiranga</v>
      </c>
      <c r="N9" s="1111"/>
      <c r="O9" s="1112"/>
    </row>
    <row r="10" spans="1:15" ht="15.75" thickBot="1">
      <c r="A10" s="886" t="s">
        <v>2</v>
      </c>
      <c r="B10" s="887" t="s">
        <v>161</v>
      </c>
      <c r="C10" s="440" t="s">
        <v>162</v>
      </c>
      <c r="E10" s="778" t="s">
        <v>2</v>
      </c>
      <c r="F10" s="84" t="s">
        <v>161</v>
      </c>
      <c r="G10" s="441" t="s">
        <v>162</v>
      </c>
      <c r="I10" s="778" t="s">
        <v>2</v>
      </c>
      <c r="J10" s="84" t="s">
        <v>161</v>
      </c>
      <c r="K10" s="441" t="s">
        <v>162</v>
      </c>
      <c r="M10" s="778" t="s">
        <v>2</v>
      </c>
      <c r="N10" s="84" t="s">
        <v>161</v>
      </c>
      <c r="O10" s="440" t="s">
        <v>162</v>
      </c>
    </row>
    <row r="11" spans="1:15" s="321" customFormat="1" ht="15">
      <c r="A11" s="1045">
        <v>45292</v>
      </c>
      <c r="B11" s="1053">
        <f>'10+_SUB''s_2025'!M7</f>
        <v>78</v>
      </c>
      <c r="C11" s="1044">
        <f>((B11-B8)/B8)*100</f>
        <v>1.2987012987012987</v>
      </c>
      <c r="E11" s="1054">
        <v>45292</v>
      </c>
      <c r="F11" s="782">
        <f>'10+_SUB''s_2025'!M8</f>
        <v>58</v>
      </c>
      <c r="G11" s="531">
        <f>((F11-F8)/F8)*100</f>
        <v>20.833333333333336</v>
      </c>
      <c r="I11" s="1054">
        <v>45292</v>
      </c>
      <c r="J11" s="782">
        <f>'10+_SUB''s_2025'!M9</f>
        <v>66</v>
      </c>
      <c r="K11" s="531">
        <f>((J11-J8)/J8)*100</f>
        <v>46.666666666666664</v>
      </c>
      <c r="M11" s="1054">
        <v>45292</v>
      </c>
      <c r="N11" s="1055">
        <f>'10+_SUB''s_2025'!M10</f>
        <v>74</v>
      </c>
      <c r="O11" s="1044">
        <f>((N11-N8)/N8)*100</f>
        <v>64.444444444444443</v>
      </c>
    </row>
    <row r="12" spans="1:15" s="463" customFormat="1" ht="15">
      <c r="A12" s="557">
        <v>45323</v>
      </c>
      <c r="B12" s="987">
        <f>'10+_SUB''s_2025'!L7</f>
        <v>101</v>
      </c>
      <c r="C12" s="988">
        <f>((B12-51)/51)*100</f>
        <v>98.039215686274503</v>
      </c>
      <c r="E12" s="558">
        <v>45323</v>
      </c>
      <c r="F12" s="989">
        <f>'10+_SUB''s_2025'!L8</f>
        <v>74</v>
      </c>
      <c r="G12" s="988">
        <f t="shared" ref="G12:G17" si="0">((F12-F11)/F11)*100</f>
        <v>27.586206896551722</v>
      </c>
      <c r="I12" s="558">
        <v>45323</v>
      </c>
      <c r="J12" s="989">
        <f>'10+_SUB''s_2025'!L9</f>
        <v>73</v>
      </c>
      <c r="K12" s="988">
        <f t="shared" ref="K12:K17" si="1">((J12-J11)/J11)*100</f>
        <v>10.606060606060606</v>
      </c>
      <c r="M12" s="558">
        <v>45323</v>
      </c>
      <c r="N12" s="990">
        <f>'10+_SUB''s_2025'!L10</f>
        <v>66</v>
      </c>
      <c r="O12" s="988">
        <f t="shared" ref="O12:O17" si="2">((N12-N11)/N11)*100</f>
        <v>-10.810810810810811</v>
      </c>
    </row>
    <row r="13" spans="1:15" s="321" customFormat="1" ht="15">
      <c r="A13" s="534">
        <v>45352</v>
      </c>
      <c r="B13" s="535">
        <f>'10+_SUB''s_2025'!K7</f>
        <v>109</v>
      </c>
      <c r="C13" s="531">
        <f t="shared" ref="C13:C18" si="3">((B13-B12)/B12)*100</f>
        <v>7.9207920792079207</v>
      </c>
      <c r="E13" s="528">
        <v>45352</v>
      </c>
      <c r="F13" s="530">
        <f>'10+_SUB''s_2025'!$K$8</f>
        <v>98</v>
      </c>
      <c r="G13" s="531">
        <f t="shared" si="0"/>
        <v>32.432432432432435</v>
      </c>
      <c r="I13" s="528">
        <v>45352</v>
      </c>
      <c r="J13" s="530">
        <f>'10+_SUB''s_2025'!$K$9</f>
        <v>74</v>
      </c>
      <c r="K13" s="531">
        <f t="shared" si="1"/>
        <v>1.3698630136986301</v>
      </c>
      <c r="M13" s="528">
        <v>45352</v>
      </c>
      <c r="N13" s="1017">
        <f>'10+_SUB''s_2025'!$K$10</f>
        <v>53</v>
      </c>
      <c r="O13" s="531">
        <f t="shared" si="2"/>
        <v>-19.696969696969695</v>
      </c>
    </row>
    <row r="14" spans="1:15" s="321" customFormat="1" ht="15">
      <c r="A14" s="534">
        <v>45383</v>
      </c>
      <c r="B14" s="535">
        <f>'10+_SUB''s_2025'!J$7</f>
        <v>139</v>
      </c>
      <c r="C14" s="531">
        <f t="shared" si="3"/>
        <v>27.522935779816514</v>
      </c>
      <c r="E14" s="528">
        <v>45383</v>
      </c>
      <c r="F14" s="1017">
        <f>'10+_SUB''s_2025'!J$8</f>
        <v>162</v>
      </c>
      <c r="G14" s="531">
        <f t="shared" si="0"/>
        <v>65.306122448979593</v>
      </c>
      <c r="I14" s="528">
        <v>45383</v>
      </c>
      <c r="J14" s="1017">
        <f>'10+_SUB''s_2025'!J$9</f>
        <v>82</v>
      </c>
      <c r="K14" s="531">
        <f t="shared" si="1"/>
        <v>10.810810810810811</v>
      </c>
      <c r="M14" s="528">
        <v>45383</v>
      </c>
      <c r="N14" s="1017">
        <f>'10+_SUB''s_2025'!J$10</f>
        <v>95</v>
      </c>
      <c r="O14" s="531">
        <f t="shared" si="2"/>
        <v>79.245283018867923</v>
      </c>
    </row>
    <row r="15" spans="1:15" s="321" customFormat="1" ht="15">
      <c r="A15" s="534">
        <v>45413</v>
      </c>
      <c r="B15" s="535">
        <f>'10+_SUB''s_2025'!I$7</f>
        <v>139</v>
      </c>
      <c r="C15" s="531">
        <f t="shared" si="3"/>
        <v>0</v>
      </c>
      <c r="E15" s="528">
        <v>45413</v>
      </c>
      <c r="F15" s="1017">
        <f>'10+_SUB''s_2025'!I$8</f>
        <v>68</v>
      </c>
      <c r="G15" s="531">
        <f t="shared" si="0"/>
        <v>-58.024691358024697</v>
      </c>
      <c r="I15" s="528">
        <v>45413</v>
      </c>
      <c r="J15" s="1017">
        <f>'10+_SUB''s_2025'!I$9</f>
        <v>65</v>
      </c>
      <c r="K15" s="531">
        <f t="shared" si="1"/>
        <v>-20.73170731707317</v>
      </c>
      <c r="M15" s="528">
        <v>45413</v>
      </c>
      <c r="N15" s="1017">
        <f>'10+_SUB''s_2025'!I$10</f>
        <v>71</v>
      </c>
      <c r="O15" s="531">
        <f t="shared" si="2"/>
        <v>-25.263157894736842</v>
      </c>
    </row>
    <row r="16" spans="1:15" s="321" customFormat="1" ht="15">
      <c r="A16" s="534">
        <v>45444</v>
      </c>
      <c r="B16" s="888">
        <f>'10+_SUB''s_2025'!H$7</f>
        <v>0</v>
      </c>
      <c r="C16" s="767">
        <f t="shared" si="3"/>
        <v>-100</v>
      </c>
      <c r="E16" s="528">
        <v>45444</v>
      </c>
      <c r="F16" s="890">
        <f>'10+_SUB''s_2025'!H$8</f>
        <v>0</v>
      </c>
      <c r="G16" s="767">
        <f t="shared" si="0"/>
        <v>-100</v>
      </c>
      <c r="I16" s="528">
        <v>45444</v>
      </c>
      <c r="J16" s="890">
        <f>'10+_SUB''s_2025'!H$9</f>
        <v>0</v>
      </c>
      <c r="K16" s="767">
        <f t="shared" si="1"/>
        <v>-100</v>
      </c>
      <c r="M16" s="528">
        <v>45444</v>
      </c>
      <c r="N16" s="890">
        <f>'10+_SUB''s_2025'!H$10</f>
        <v>0</v>
      </c>
      <c r="O16" s="767">
        <f t="shared" si="2"/>
        <v>-100</v>
      </c>
    </row>
    <row r="17" spans="1:15" s="321" customFormat="1" ht="15">
      <c r="A17" s="534">
        <v>45474</v>
      </c>
      <c r="B17" s="888">
        <f>'10+_SUB''s_2025'!G$7</f>
        <v>0</v>
      </c>
      <c r="C17" s="767" t="e">
        <f t="shared" si="3"/>
        <v>#DIV/0!</v>
      </c>
      <c r="E17" s="528">
        <v>45474</v>
      </c>
      <c r="F17" s="890">
        <f>'10+_SUB''s_2025'!G$8</f>
        <v>0</v>
      </c>
      <c r="G17" s="767" t="e">
        <f t="shared" si="0"/>
        <v>#DIV/0!</v>
      </c>
      <c r="I17" s="528">
        <v>45474</v>
      </c>
      <c r="J17" s="890">
        <f>'10+_SUB''s_2025'!G$9</f>
        <v>0</v>
      </c>
      <c r="K17" s="767" t="e">
        <f t="shared" si="1"/>
        <v>#DIV/0!</v>
      </c>
      <c r="M17" s="528">
        <v>45474</v>
      </c>
      <c r="N17" s="890">
        <f>'10+_SUB''s_2025'!G$10</f>
        <v>0</v>
      </c>
      <c r="O17" s="767" t="e">
        <f t="shared" si="2"/>
        <v>#DIV/0!</v>
      </c>
    </row>
    <row r="18" spans="1:15" s="321" customFormat="1" ht="15">
      <c r="A18" s="534">
        <v>45505</v>
      </c>
      <c r="B18" s="888">
        <f>'10+_SUB''s_2025'!F$7</f>
        <v>0</v>
      </c>
      <c r="C18" s="767" t="e">
        <f t="shared" si="3"/>
        <v>#DIV/0!</v>
      </c>
      <c r="E18" s="528">
        <v>45505</v>
      </c>
      <c r="F18" s="890">
        <f>'10+_SUB''s_2025'!F$8</f>
        <v>0</v>
      </c>
      <c r="G18" s="767" t="e">
        <f t="shared" ref="G18" si="4">((F18-F17)/F17)*100</f>
        <v>#DIV/0!</v>
      </c>
      <c r="I18" s="528">
        <v>45505</v>
      </c>
      <c r="J18" s="890">
        <f>'10+_SUB''s_2025'!F$9</f>
        <v>0</v>
      </c>
      <c r="K18" s="767" t="e">
        <f t="shared" ref="K18" si="5">((J18-J17)/J17)*100</f>
        <v>#DIV/0!</v>
      </c>
      <c r="M18" s="528">
        <v>45505</v>
      </c>
      <c r="N18" s="890">
        <f>'10+_SUB''s_2025'!F$10</f>
        <v>0</v>
      </c>
      <c r="O18" s="767" t="e">
        <f>((N18-N17)/N17)*100</f>
        <v>#DIV/0!</v>
      </c>
    </row>
    <row r="19" spans="1:15" s="321" customFormat="1" ht="15">
      <c r="A19" s="534">
        <v>45536</v>
      </c>
      <c r="B19" s="888">
        <f>'10+_SUB''s_2025'!E$7</f>
        <v>0</v>
      </c>
      <c r="C19" s="767" t="e">
        <f t="shared" ref="C19:C21" si="6">((B19-B18)/B18)*100</f>
        <v>#DIV/0!</v>
      </c>
      <c r="E19" s="528">
        <v>45536</v>
      </c>
      <c r="F19" s="890">
        <f>'10+_SUB''s_2025'!E$8</f>
        <v>0</v>
      </c>
      <c r="G19" s="767" t="e">
        <f t="shared" ref="G19:G20" si="7">((F19-F18)/F18)*100</f>
        <v>#DIV/0!</v>
      </c>
      <c r="I19" s="528">
        <v>45536</v>
      </c>
      <c r="J19" s="890">
        <f>'10+_SUB''s_2025'!E$9</f>
        <v>0</v>
      </c>
      <c r="K19" s="767" t="e">
        <f t="shared" ref="K19:K21" si="8">((J19-J18)/J18)*100</f>
        <v>#DIV/0!</v>
      </c>
      <c r="M19" s="528">
        <v>45536</v>
      </c>
      <c r="N19" s="890">
        <f>'10+_SUB''s_2025'!E$10</f>
        <v>0</v>
      </c>
      <c r="O19" s="767" t="e">
        <f>((N19-N18)/N18)*100</f>
        <v>#DIV/0!</v>
      </c>
    </row>
    <row r="20" spans="1:15" s="321" customFormat="1" ht="15">
      <c r="A20" s="534">
        <v>45566</v>
      </c>
      <c r="B20" s="888">
        <f>'10+_SUB''s_2025'!D$7</f>
        <v>0</v>
      </c>
      <c r="C20" s="767" t="e">
        <f t="shared" si="6"/>
        <v>#DIV/0!</v>
      </c>
      <c r="E20" s="528">
        <v>45566</v>
      </c>
      <c r="F20" s="890">
        <f>'10+_SUB''s_2025'!D$8</f>
        <v>0</v>
      </c>
      <c r="G20" s="767" t="e">
        <f t="shared" si="7"/>
        <v>#DIV/0!</v>
      </c>
      <c r="I20" s="528">
        <v>45566</v>
      </c>
      <c r="J20" s="890">
        <f>'10+_SUB''s_2025'!D$9</f>
        <v>0</v>
      </c>
      <c r="K20" s="767" t="e">
        <f t="shared" si="8"/>
        <v>#DIV/0!</v>
      </c>
      <c r="M20" s="528">
        <v>45566</v>
      </c>
      <c r="N20" s="890">
        <f>'10+_SUB''s_2025'!D$10</f>
        <v>0</v>
      </c>
      <c r="O20" s="767" t="e">
        <f>((N20-N19)/N19)*100</f>
        <v>#DIV/0!</v>
      </c>
    </row>
    <row r="21" spans="1:15" s="321" customFormat="1" ht="15">
      <c r="A21" s="534">
        <v>45597</v>
      </c>
      <c r="B21" s="888">
        <f>'10+_SUB''s_2025'!C$7</f>
        <v>0</v>
      </c>
      <c r="C21" s="767" t="e">
        <f t="shared" si="6"/>
        <v>#DIV/0!</v>
      </c>
      <c r="E21" s="528">
        <v>45597</v>
      </c>
      <c r="F21" s="890">
        <f>'10+_SUB''s_2025'!C$8</f>
        <v>0</v>
      </c>
      <c r="G21" s="767" t="e">
        <f>((F21-F20)/F20)*100</f>
        <v>#DIV/0!</v>
      </c>
      <c r="I21" s="528">
        <v>45597</v>
      </c>
      <c r="J21" s="890">
        <f>'10+_SUB''s_2025'!C$9</f>
        <v>0</v>
      </c>
      <c r="K21" s="767" t="e">
        <f t="shared" si="8"/>
        <v>#DIV/0!</v>
      </c>
      <c r="M21" s="528">
        <v>45597</v>
      </c>
      <c r="N21" s="890">
        <f>'10+_SUB''s_2025'!C$10</f>
        <v>0</v>
      </c>
      <c r="O21" s="767" t="e">
        <f>((N21-N20)/N20)*100</f>
        <v>#DIV/0!</v>
      </c>
    </row>
    <row r="22" spans="1:15" s="321" customFormat="1" ht="15.75" thickBot="1">
      <c r="A22" s="756">
        <v>45627</v>
      </c>
      <c r="B22" s="889">
        <f>'10+_SUB''s_2025'!B$7</f>
        <v>0</v>
      </c>
      <c r="C22" s="769" t="e">
        <f t="shared" ref="C22" si="9">((B22-B21)/B21)*100</f>
        <v>#DIV/0!</v>
      </c>
      <c r="E22" s="754">
        <v>45627</v>
      </c>
      <c r="F22" s="891">
        <f>'10+_SUB''s_2025'!B$8</f>
        <v>0</v>
      </c>
      <c r="G22" s="769" t="e">
        <f>((F22-F21)/F21)*100</f>
        <v>#DIV/0!</v>
      </c>
      <c r="I22" s="754">
        <v>45627</v>
      </c>
      <c r="J22" s="891">
        <f>'10+_SUB''s_2025'!B$9</f>
        <v>0</v>
      </c>
      <c r="K22" s="769" t="e">
        <f t="shared" ref="K22" si="10">((J22-J21)/J21)*100</f>
        <v>#DIV/0!</v>
      </c>
      <c r="M22" s="754">
        <v>45627</v>
      </c>
      <c r="N22" s="891">
        <f>'10+_SUB''s_2025'!B$10</f>
        <v>0</v>
      </c>
      <c r="O22" s="769" t="e">
        <f>((N22-N21)/N21)*100</f>
        <v>#DIV/0!</v>
      </c>
    </row>
    <row r="23" spans="1:15">
      <c r="B23" s="9"/>
      <c r="C23" s="9"/>
    </row>
    <row r="24" spans="1:15" s="328" customFormat="1" ht="15" thickBot="1">
      <c r="B24" s="791">
        <f>'10+_SUB''s_2025'!$N11</f>
        <v>43</v>
      </c>
      <c r="F24" s="791">
        <f>'10+_SUB''s_2025'!$N12</f>
        <v>66</v>
      </c>
      <c r="J24" s="791">
        <f>'10+_SUB''s_2025'!$N13</f>
        <v>43</v>
      </c>
      <c r="N24" s="791">
        <f>'10+_SUB''s_2025'!$N14</f>
        <v>72</v>
      </c>
    </row>
    <row r="25" spans="1:15" ht="15.75" thickBot="1">
      <c r="A25" s="1110" t="str">
        <f>'10+_SUB''s_2025'!A11</f>
        <v>Pirituba/Jaraguá</v>
      </c>
      <c r="B25" s="1111"/>
      <c r="C25" s="1112"/>
      <c r="E25" s="1113" t="str">
        <f>'10+_SUB''s_2025'!A12</f>
        <v>Penha</v>
      </c>
      <c r="F25" s="1114"/>
      <c r="G25" s="1115"/>
      <c r="I25" s="1113" t="str">
        <f>'10+_SUB''s_2025'!A13</f>
        <v>Mooca</v>
      </c>
      <c r="J25" s="1114"/>
      <c r="K25" s="1115"/>
      <c r="M25" s="1113" t="str">
        <f>'10+_SUB''s_2025'!A14</f>
        <v>Itaquera</v>
      </c>
      <c r="N25" s="1114"/>
      <c r="O25" s="1116"/>
    </row>
    <row r="26" spans="1:15" ht="15.75" thickBot="1">
      <c r="A26" s="433" t="s">
        <v>2</v>
      </c>
      <c r="B26" s="436" t="s">
        <v>161</v>
      </c>
      <c r="C26" s="446" t="s">
        <v>162</v>
      </c>
      <c r="E26" s="439" t="s">
        <v>2</v>
      </c>
      <c r="F26" s="5" t="s">
        <v>161</v>
      </c>
      <c r="G26" s="442" t="s">
        <v>162</v>
      </c>
      <c r="I26" s="437" t="s">
        <v>2</v>
      </c>
      <c r="J26" s="5" t="s">
        <v>161</v>
      </c>
      <c r="K26" s="438" t="s">
        <v>162</v>
      </c>
      <c r="M26" s="437" t="s">
        <v>2</v>
      </c>
      <c r="N26" s="527" t="s">
        <v>161</v>
      </c>
      <c r="O26" s="521" t="s">
        <v>162</v>
      </c>
    </row>
    <row r="27" spans="1:15" s="321" customFormat="1" ht="15">
      <c r="A27" s="1054">
        <v>45292</v>
      </c>
      <c r="B27" s="782">
        <f>'10+_SUB''s_2025'!M11</f>
        <v>65</v>
      </c>
      <c r="C27" s="531">
        <f>((B27-B24)/B24)*100</f>
        <v>51.162790697674424</v>
      </c>
      <c r="E27" s="1054">
        <v>45292</v>
      </c>
      <c r="F27" s="1055">
        <f>'10+_SUB''s_2025'!M12</f>
        <v>70</v>
      </c>
      <c r="G27" s="1056">
        <f>((F27-F24)/F24)*100</f>
        <v>6.0606060606060606</v>
      </c>
      <c r="I27" s="1054">
        <v>45292</v>
      </c>
      <c r="J27" s="782">
        <f>'10+_SUB''s_2025'!M13</f>
        <v>65</v>
      </c>
      <c r="K27" s="531">
        <f>((J27-J24)/J24)*100</f>
        <v>51.162790697674424</v>
      </c>
      <c r="M27" s="1054">
        <v>45292</v>
      </c>
      <c r="N27" s="782">
        <f>'10+_SUB''s_2025'!M14</f>
        <v>68</v>
      </c>
      <c r="O27" s="1057">
        <f>((N27-N24)/N24)*100</f>
        <v>-5.5555555555555554</v>
      </c>
    </row>
    <row r="28" spans="1:15" s="463" customFormat="1" ht="15">
      <c r="A28" s="558">
        <v>45323</v>
      </c>
      <c r="B28" s="989">
        <f>'10+_SUB''s_2025'!L11</f>
        <v>75</v>
      </c>
      <c r="C28" s="988">
        <f t="shared" ref="C28:C33" si="11">((B28-B27)/B27)*100</f>
        <v>15.384615384615385</v>
      </c>
      <c r="E28" s="558">
        <v>45323</v>
      </c>
      <c r="F28" s="990">
        <f>'10+_SUB''s_2025'!L12</f>
        <v>65</v>
      </c>
      <c r="G28" s="991">
        <f t="shared" ref="G28:G33" si="12">((F28-F27)/F27)*100</f>
        <v>-7.1428571428571423</v>
      </c>
      <c r="I28" s="558">
        <v>45323</v>
      </c>
      <c r="J28" s="989">
        <f>'10+_SUB''s_2025'!L13</f>
        <v>52</v>
      </c>
      <c r="K28" s="988">
        <f t="shared" ref="K28:K33" si="13">((J28-J27)/J27)*100</f>
        <v>-20</v>
      </c>
      <c r="M28" s="558">
        <v>45323</v>
      </c>
      <c r="N28" s="989">
        <f>'10+_SUB''s_2025'!L14</f>
        <v>58</v>
      </c>
      <c r="O28" s="988">
        <f t="shared" ref="O28:O33" si="14">((N28-N27)/N27)*100</f>
        <v>-14.705882352941178</v>
      </c>
    </row>
    <row r="29" spans="1:15" s="321" customFormat="1" ht="15">
      <c r="A29" s="528">
        <v>45352</v>
      </c>
      <c r="B29" s="530">
        <f>'10+_SUB''s_2025'!$K$11</f>
        <v>82</v>
      </c>
      <c r="C29" s="531">
        <f t="shared" si="11"/>
        <v>9.3333333333333339</v>
      </c>
      <c r="E29" s="528">
        <v>45352</v>
      </c>
      <c r="F29" s="1017">
        <f>'10+_SUB''s_2025'!$K$12</f>
        <v>57</v>
      </c>
      <c r="G29" s="1018">
        <f t="shared" si="12"/>
        <v>-12.307692307692308</v>
      </c>
      <c r="I29" s="528">
        <v>45352</v>
      </c>
      <c r="J29" s="530">
        <f>'10+_SUB''s_2025'!$K$13</f>
        <v>51</v>
      </c>
      <c r="K29" s="531">
        <f t="shared" si="13"/>
        <v>-1.9230769230769231</v>
      </c>
      <c r="M29" s="528">
        <v>45352</v>
      </c>
      <c r="N29" s="530">
        <f>'10+_SUB''s_2025'!$K$14</f>
        <v>53</v>
      </c>
      <c r="O29" s="531">
        <f t="shared" si="14"/>
        <v>-8.6206896551724146</v>
      </c>
    </row>
    <row r="30" spans="1:15" s="321" customFormat="1" ht="15">
      <c r="A30" s="528">
        <v>45383</v>
      </c>
      <c r="B30" s="1017">
        <f>'10+_SUB''s_2025'!J$11</f>
        <v>74</v>
      </c>
      <c r="C30" s="531">
        <f t="shared" si="11"/>
        <v>-9.7560975609756095</v>
      </c>
      <c r="E30" s="528">
        <v>45383</v>
      </c>
      <c r="F30" s="1017">
        <f>'10+_SUB''s_2025'!J$12</f>
        <v>58</v>
      </c>
      <c r="G30" s="1018">
        <f t="shared" si="12"/>
        <v>1.7543859649122806</v>
      </c>
      <c r="I30" s="528">
        <v>45383</v>
      </c>
      <c r="J30" s="1017">
        <f>'10+_SUB''s_2025'!J$13</f>
        <v>60</v>
      </c>
      <c r="K30" s="531">
        <f t="shared" si="13"/>
        <v>17.647058823529413</v>
      </c>
      <c r="M30" s="528">
        <v>45383</v>
      </c>
      <c r="N30" s="1017">
        <f>'10+_SUB''s_2025'!J$14</f>
        <v>51</v>
      </c>
      <c r="O30" s="531">
        <f t="shared" si="14"/>
        <v>-3.7735849056603774</v>
      </c>
    </row>
    <row r="31" spans="1:15" s="321" customFormat="1" ht="15">
      <c r="A31" s="528">
        <v>45413</v>
      </c>
      <c r="B31" s="1017">
        <f>'10+_SUB''s_2025'!I$11</f>
        <v>51</v>
      </c>
      <c r="C31" s="531">
        <f t="shared" si="11"/>
        <v>-31.081081081081081</v>
      </c>
      <c r="E31" s="528">
        <v>45413</v>
      </c>
      <c r="F31" s="1017">
        <f>'10+_SUB''s_2025'!I$12</f>
        <v>58</v>
      </c>
      <c r="G31" s="1018">
        <f t="shared" si="12"/>
        <v>0</v>
      </c>
      <c r="I31" s="528">
        <v>45413</v>
      </c>
      <c r="J31" s="1017">
        <f>'10+_SUB''s_2025'!I$13</f>
        <v>66</v>
      </c>
      <c r="K31" s="531">
        <f t="shared" si="13"/>
        <v>10</v>
      </c>
      <c r="M31" s="528">
        <v>45413</v>
      </c>
      <c r="N31" s="1017">
        <f>'10+_SUB''s_2025'!I$14</f>
        <v>58</v>
      </c>
      <c r="O31" s="531">
        <f t="shared" si="14"/>
        <v>13.725490196078432</v>
      </c>
    </row>
    <row r="32" spans="1:15" s="321" customFormat="1" ht="15">
      <c r="A32" s="528">
        <v>45444</v>
      </c>
      <c r="B32" s="890">
        <f>'10+_SUB''s_2025'!H$11</f>
        <v>0</v>
      </c>
      <c r="C32" s="767">
        <f t="shared" si="11"/>
        <v>-100</v>
      </c>
      <c r="E32" s="528">
        <v>45444</v>
      </c>
      <c r="F32" s="890">
        <f>'10+_SUB''s_2025'!H$12</f>
        <v>0</v>
      </c>
      <c r="G32" s="892">
        <f t="shared" si="12"/>
        <v>-100</v>
      </c>
      <c r="I32" s="528">
        <v>45444</v>
      </c>
      <c r="J32" s="890">
        <f>'10+_SUB''s_2025'!H$13</f>
        <v>0</v>
      </c>
      <c r="K32" s="767">
        <f t="shared" si="13"/>
        <v>-100</v>
      </c>
      <c r="M32" s="528">
        <v>45444</v>
      </c>
      <c r="N32" s="890">
        <f>'10+_SUB''s_2025'!H$14</f>
        <v>0</v>
      </c>
      <c r="O32" s="767">
        <f t="shared" si="14"/>
        <v>-100</v>
      </c>
    </row>
    <row r="33" spans="1:15" s="321" customFormat="1" ht="15">
      <c r="A33" s="528">
        <v>45474</v>
      </c>
      <c r="B33" s="890">
        <f>'10+_SUB''s_2025'!G$11</f>
        <v>0</v>
      </c>
      <c r="C33" s="767" t="e">
        <f t="shared" si="11"/>
        <v>#DIV/0!</v>
      </c>
      <c r="E33" s="528">
        <v>45474</v>
      </c>
      <c r="F33" s="890">
        <f>'10+_SUB''s_2025'!G$12</f>
        <v>0</v>
      </c>
      <c r="G33" s="892" t="e">
        <f t="shared" si="12"/>
        <v>#DIV/0!</v>
      </c>
      <c r="I33" s="528">
        <v>45474</v>
      </c>
      <c r="J33" s="890">
        <f>'10+_SUB''s_2025'!G$13</f>
        <v>0</v>
      </c>
      <c r="K33" s="767" t="e">
        <f t="shared" si="13"/>
        <v>#DIV/0!</v>
      </c>
      <c r="M33" s="528">
        <v>45474</v>
      </c>
      <c r="N33" s="890">
        <f>'10+_SUB''s_2025'!G$14</f>
        <v>0</v>
      </c>
      <c r="O33" s="767" t="e">
        <f t="shared" si="14"/>
        <v>#DIV/0!</v>
      </c>
    </row>
    <row r="34" spans="1:15" s="321" customFormat="1" ht="15">
      <c r="A34" s="528">
        <v>45505</v>
      </c>
      <c r="B34" s="890">
        <f>'10+_SUB''s_2025'!F$11</f>
        <v>0</v>
      </c>
      <c r="C34" s="767" t="e">
        <f t="shared" ref="C34" si="15">((B34-B33)/B33)*100</f>
        <v>#DIV/0!</v>
      </c>
      <c r="E34" s="528">
        <v>45505</v>
      </c>
      <c r="F34" s="890">
        <f>'10+_SUB''s_2025'!F$12</f>
        <v>0</v>
      </c>
      <c r="G34" s="892" t="e">
        <f t="shared" ref="G34" si="16">((F34-F33)/F33)*100</f>
        <v>#DIV/0!</v>
      </c>
      <c r="I34" s="528">
        <v>45505</v>
      </c>
      <c r="J34" s="890">
        <f>'10+_SUB''s_2025'!F$13</f>
        <v>0</v>
      </c>
      <c r="K34" s="767" t="e">
        <f t="shared" ref="K34" si="17">((J34-J33)/J33)*100</f>
        <v>#DIV/0!</v>
      </c>
      <c r="M34" s="528">
        <v>45505</v>
      </c>
      <c r="N34" s="890">
        <f>'10+_SUB''s_2025'!F$14</f>
        <v>0</v>
      </c>
      <c r="O34" s="767" t="e">
        <f t="shared" ref="O34" si="18">((N34-N33)/N33)*100</f>
        <v>#DIV/0!</v>
      </c>
    </row>
    <row r="35" spans="1:15" s="321" customFormat="1" ht="15">
      <c r="A35" s="528">
        <v>45536</v>
      </c>
      <c r="B35" s="890">
        <f>'10+_SUB''s_2025'!E$11</f>
        <v>0</v>
      </c>
      <c r="C35" s="767" t="e">
        <f t="shared" ref="C35:C37" si="19">((B35-B34)/B34)*100</f>
        <v>#DIV/0!</v>
      </c>
      <c r="E35" s="528">
        <v>45536</v>
      </c>
      <c r="F35" s="890">
        <f>'10+_SUB''s_2025'!E$12</f>
        <v>0</v>
      </c>
      <c r="G35" s="892" t="e">
        <f t="shared" ref="G35:G37" si="20">((F35-F34)/F34)*100</f>
        <v>#DIV/0!</v>
      </c>
      <c r="I35" s="528">
        <v>45536</v>
      </c>
      <c r="J35" s="890">
        <f>'10+_SUB''s_2025'!E$13</f>
        <v>0</v>
      </c>
      <c r="K35" s="767" t="e">
        <f t="shared" ref="K35:K37" si="21">((J35-J34)/J34)*100</f>
        <v>#DIV/0!</v>
      </c>
      <c r="M35" s="528">
        <v>45536</v>
      </c>
      <c r="N35" s="890">
        <f>'10+_SUB''s_2025'!E$14</f>
        <v>0</v>
      </c>
      <c r="O35" s="767" t="e">
        <f t="shared" ref="O35:O37" si="22">((N35-N34)/N34)*100</f>
        <v>#DIV/0!</v>
      </c>
    </row>
    <row r="36" spans="1:15" s="321" customFormat="1" ht="15">
      <c r="A36" s="528">
        <v>45566</v>
      </c>
      <c r="B36" s="890">
        <f>'10+_SUB''s_2025'!D$11</f>
        <v>0</v>
      </c>
      <c r="C36" s="767" t="e">
        <f t="shared" si="19"/>
        <v>#DIV/0!</v>
      </c>
      <c r="E36" s="528">
        <v>45566</v>
      </c>
      <c r="F36" s="890">
        <f>'10+_SUB''s_2025'!D$12</f>
        <v>0</v>
      </c>
      <c r="G36" s="892" t="e">
        <f t="shared" si="20"/>
        <v>#DIV/0!</v>
      </c>
      <c r="I36" s="528">
        <v>45566</v>
      </c>
      <c r="J36" s="890">
        <f>'10+_SUB''s_2025'!D$13</f>
        <v>0</v>
      </c>
      <c r="K36" s="767" t="e">
        <f t="shared" si="21"/>
        <v>#DIV/0!</v>
      </c>
      <c r="M36" s="528">
        <v>45566</v>
      </c>
      <c r="N36" s="890">
        <f>'10+_SUB''s_2025'!D$14</f>
        <v>0</v>
      </c>
      <c r="O36" s="767" t="e">
        <f t="shared" si="22"/>
        <v>#DIV/0!</v>
      </c>
    </row>
    <row r="37" spans="1:15" s="321" customFormat="1" ht="15">
      <c r="A37" s="528">
        <v>45597</v>
      </c>
      <c r="B37" s="890">
        <f>'10+_SUB''s_2025'!C$11</f>
        <v>0</v>
      </c>
      <c r="C37" s="767" t="e">
        <f t="shared" si="19"/>
        <v>#DIV/0!</v>
      </c>
      <c r="E37" s="528">
        <v>45597</v>
      </c>
      <c r="F37" s="890">
        <f>'10+_SUB''s_2025'!C$12</f>
        <v>0</v>
      </c>
      <c r="G37" s="892" t="e">
        <f t="shared" si="20"/>
        <v>#DIV/0!</v>
      </c>
      <c r="I37" s="528">
        <v>45597</v>
      </c>
      <c r="J37" s="890">
        <f>'10+_SUB''s_2025'!C$13</f>
        <v>0</v>
      </c>
      <c r="K37" s="767" t="e">
        <f t="shared" si="21"/>
        <v>#DIV/0!</v>
      </c>
      <c r="M37" s="528">
        <v>45597</v>
      </c>
      <c r="N37" s="890">
        <f>'10+_SUB''s_2025'!C$14</f>
        <v>0</v>
      </c>
      <c r="O37" s="767" t="e">
        <f t="shared" si="22"/>
        <v>#DIV/0!</v>
      </c>
    </row>
    <row r="38" spans="1:15" s="321" customFormat="1" ht="15.75" thickBot="1">
      <c r="A38" s="754">
        <v>45627</v>
      </c>
      <c r="B38" s="891">
        <f>'10+_SUB''s_2025'!B$11</f>
        <v>0</v>
      </c>
      <c r="C38" s="769" t="e">
        <f t="shared" ref="C38" si="23">((B38-B37)/B37)*100</f>
        <v>#DIV/0!</v>
      </c>
      <c r="E38" s="754">
        <v>45627</v>
      </c>
      <c r="F38" s="891">
        <f>'10+_SUB''s_2025'!B$12</f>
        <v>0</v>
      </c>
      <c r="G38" s="893" t="e">
        <f t="shared" ref="G38" si="24">((F38-F37)/F37)*100</f>
        <v>#DIV/0!</v>
      </c>
      <c r="I38" s="754">
        <v>45627</v>
      </c>
      <c r="J38" s="891">
        <f>'10+_SUB''s_2025'!B$13</f>
        <v>0</v>
      </c>
      <c r="K38" s="769" t="e">
        <f t="shared" ref="K38" si="25">((J38-J37)/J37)*100</f>
        <v>#DIV/0!</v>
      </c>
      <c r="M38" s="754">
        <v>45627</v>
      </c>
      <c r="N38" s="891">
        <f>'10+_SUB''s_2025'!B$14</f>
        <v>0</v>
      </c>
      <c r="O38" s="769" t="e">
        <f t="shared" ref="O38" si="26">((N38-N37)/N37)*100</f>
        <v>#DIV/0!</v>
      </c>
    </row>
    <row r="40" spans="1:15" s="328" customFormat="1" ht="15" thickBot="1">
      <c r="B40" s="791">
        <f>'10+_SUB''s_2025'!$N15</f>
        <v>33</v>
      </c>
      <c r="C40" s="342"/>
      <c r="F40" s="791">
        <f>'10+_SUB''s_2025'!$N16</f>
        <v>39</v>
      </c>
    </row>
    <row r="41" spans="1:15" ht="15.75" thickBot="1">
      <c r="A41" s="1113" t="str">
        <f>'10+_SUB''s_2025'!A15</f>
        <v>Santana/Tucuruvi</v>
      </c>
      <c r="B41" s="1114"/>
      <c r="C41" s="1115"/>
      <c r="E41" s="1113" t="str">
        <f>'10+_SUB''s_2025'!A16</f>
        <v>Pinheiros</v>
      </c>
      <c r="F41" s="1114"/>
      <c r="G41" s="1115"/>
    </row>
    <row r="42" spans="1:15" ht="15.75" thickBot="1">
      <c r="A42" s="439" t="s">
        <v>2</v>
      </c>
      <c r="B42" s="5" t="s">
        <v>161</v>
      </c>
      <c r="C42" s="438" t="s">
        <v>162</v>
      </c>
      <c r="E42" s="439" t="s">
        <v>2</v>
      </c>
      <c r="F42" s="5" t="s">
        <v>161</v>
      </c>
      <c r="G42" s="438" t="s">
        <v>162</v>
      </c>
    </row>
    <row r="43" spans="1:15" s="321" customFormat="1" ht="15">
      <c r="A43" s="1054">
        <v>45292</v>
      </c>
      <c r="B43" s="782">
        <f>'10+_SUB''s_2025'!M15</f>
        <v>58</v>
      </c>
      <c r="C43" s="531">
        <f>((B43-B40)/B40)*100</f>
        <v>75.757575757575751</v>
      </c>
      <c r="E43" s="1054">
        <v>45292</v>
      </c>
      <c r="F43" s="1058">
        <f>'10+_SUB''s_2025'!M16</f>
        <v>55</v>
      </c>
      <c r="G43" s="531">
        <f>((F43-F40)/F40)*100</f>
        <v>41.025641025641022</v>
      </c>
    </row>
    <row r="44" spans="1:15" s="463" customFormat="1" ht="15">
      <c r="A44" s="558">
        <v>45323</v>
      </c>
      <c r="B44" s="989">
        <f>'10+_SUB''s_2025'!L15</f>
        <v>47</v>
      </c>
      <c r="C44" s="988">
        <f t="shared" ref="C44:C49" si="27">((B44-B43)/B43)*100</f>
        <v>-18.96551724137931</v>
      </c>
      <c r="E44" s="558">
        <v>45323</v>
      </c>
      <c r="F44" s="992">
        <f>'10+_SUB''s_2025'!L16</f>
        <v>50</v>
      </c>
      <c r="G44" s="988">
        <f t="shared" ref="G44:G49" si="28">((F44-F43)/F43)*100</f>
        <v>-9.0909090909090917</v>
      </c>
    </row>
    <row r="45" spans="1:15" s="321" customFormat="1" ht="15">
      <c r="A45" s="528">
        <v>45352</v>
      </c>
      <c r="B45" s="530">
        <f>'10+_SUB''s_2025'!$K$15</f>
        <v>60</v>
      </c>
      <c r="C45" s="531">
        <f t="shared" si="27"/>
        <v>27.659574468085108</v>
      </c>
      <c r="E45" s="528">
        <v>45352</v>
      </c>
      <c r="F45" s="1019">
        <f>'10+_SUB''s_2025'!$K$16</f>
        <v>37</v>
      </c>
      <c r="G45" s="531">
        <f t="shared" si="28"/>
        <v>-26</v>
      </c>
    </row>
    <row r="46" spans="1:15" s="321" customFormat="1" ht="15">
      <c r="A46" s="528">
        <v>45383</v>
      </c>
      <c r="B46" s="530">
        <f>'10+_SUB''s_2025'!J$15</f>
        <v>48</v>
      </c>
      <c r="C46" s="531">
        <f t="shared" si="27"/>
        <v>-20</v>
      </c>
      <c r="E46" s="528">
        <v>45383</v>
      </c>
      <c r="F46" s="1017">
        <f>'10+_SUB''s_2025'!J$16</f>
        <v>64</v>
      </c>
      <c r="G46" s="531">
        <f t="shared" si="28"/>
        <v>72.972972972972968</v>
      </c>
    </row>
    <row r="47" spans="1:15" s="321" customFormat="1" ht="15">
      <c r="A47" s="528">
        <v>45413</v>
      </c>
      <c r="B47" s="530">
        <f>'10+_SUB''s_2025'!I$15</f>
        <v>64</v>
      </c>
      <c r="C47" s="531">
        <f t="shared" si="27"/>
        <v>33.333333333333329</v>
      </c>
      <c r="E47" s="528">
        <v>45413</v>
      </c>
      <c r="F47" s="1017">
        <f>'10+_SUB''s_2025'!I$16</f>
        <v>67</v>
      </c>
      <c r="G47" s="531">
        <f t="shared" si="28"/>
        <v>4.6875</v>
      </c>
    </row>
    <row r="48" spans="1:15" s="321" customFormat="1" ht="15">
      <c r="A48" s="528">
        <v>45444</v>
      </c>
      <c r="B48" s="766">
        <f>'10+_SUB''s_2025'!H$15</f>
        <v>0</v>
      </c>
      <c r="C48" s="767">
        <f t="shared" si="27"/>
        <v>-100</v>
      </c>
      <c r="E48" s="528">
        <v>45444</v>
      </c>
      <c r="F48" s="890">
        <f>'10+_SUB''s_2025'!H$16</f>
        <v>0</v>
      </c>
      <c r="G48" s="767">
        <f t="shared" si="28"/>
        <v>-100</v>
      </c>
    </row>
    <row r="49" spans="1:11" s="321" customFormat="1" ht="15">
      <c r="A49" s="528">
        <v>45474</v>
      </c>
      <c r="B49" s="766">
        <f>'10+_SUB''s_2025'!G$15</f>
        <v>0</v>
      </c>
      <c r="C49" s="767" t="e">
        <f t="shared" si="27"/>
        <v>#DIV/0!</v>
      </c>
      <c r="E49" s="528">
        <v>45474</v>
      </c>
      <c r="F49" s="890">
        <f>'10+_SUB''s_2025'!G$16</f>
        <v>0</v>
      </c>
      <c r="G49" s="767" t="e">
        <f t="shared" si="28"/>
        <v>#DIV/0!</v>
      </c>
    </row>
    <row r="50" spans="1:11" s="321" customFormat="1" ht="15">
      <c r="A50" s="528">
        <v>45505</v>
      </c>
      <c r="B50" s="766">
        <f>'10+_SUB''s_2025'!F$15</f>
        <v>0</v>
      </c>
      <c r="C50" s="767" t="e">
        <f t="shared" ref="C50" si="29">((B50-B49)/B49)*100</f>
        <v>#DIV/0!</v>
      </c>
      <c r="E50" s="528">
        <v>45505</v>
      </c>
      <c r="F50" s="890">
        <f>'10+_SUB''s_2025'!F$16</f>
        <v>0</v>
      </c>
      <c r="G50" s="767" t="e">
        <f t="shared" ref="G50" si="30">((F50-F49)/F49)*100</f>
        <v>#DIV/0!</v>
      </c>
    </row>
    <row r="51" spans="1:11" s="321" customFormat="1" ht="15">
      <c r="A51" s="528">
        <v>45536</v>
      </c>
      <c r="B51" s="766">
        <f>'10+_SUB''s_2025'!E$15</f>
        <v>0</v>
      </c>
      <c r="C51" s="767" t="e">
        <f t="shared" ref="C51:C53" si="31">((B51-B50)/B50)*100</f>
        <v>#DIV/0!</v>
      </c>
      <c r="E51" s="528">
        <v>45536</v>
      </c>
      <c r="F51" s="890">
        <f>'10+_SUB''s_2025'!E$16</f>
        <v>0</v>
      </c>
      <c r="G51" s="767" t="e">
        <f t="shared" ref="G51:G53" si="32">((F51-F50)/F50)*100</f>
        <v>#DIV/0!</v>
      </c>
    </row>
    <row r="52" spans="1:11" s="321" customFormat="1" ht="15">
      <c r="A52" s="528">
        <v>45566</v>
      </c>
      <c r="B52" s="766">
        <f>'10+_SUB''s_2025'!D$15</f>
        <v>0</v>
      </c>
      <c r="C52" s="767" t="e">
        <f t="shared" si="31"/>
        <v>#DIV/0!</v>
      </c>
      <c r="E52" s="528">
        <v>45566</v>
      </c>
      <c r="F52" s="890">
        <f>'10+_SUB''s_2025'!D$16</f>
        <v>0</v>
      </c>
      <c r="G52" s="767" t="e">
        <f t="shared" si="32"/>
        <v>#DIV/0!</v>
      </c>
    </row>
    <row r="53" spans="1:11" s="321" customFormat="1" ht="15">
      <c r="A53" s="528">
        <v>45597</v>
      </c>
      <c r="B53" s="766">
        <f>'10+_SUB''s_2025'!C$15</f>
        <v>0</v>
      </c>
      <c r="C53" s="767" t="e">
        <f t="shared" si="31"/>
        <v>#DIV/0!</v>
      </c>
      <c r="E53" s="528">
        <v>45597</v>
      </c>
      <c r="F53" s="890">
        <f>'10+_SUB''s_2025'!C$16</f>
        <v>0</v>
      </c>
      <c r="G53" s="767" t="e">
        <f t="shared" si="32"/>
        <v>#DIV/0!</v>
      </c>
    </row>
    <row r="54" spans="1:11" s="321" customFormat="1" ht="15.75" thickBot="1">
      <c r="A54" s="754">
        <v>45627</v>
      </c>
      <c r="B54" s="768">
        <f>'10+_SUB''s_2025'!B$15</f>
        <v>0</v>
      </c>
      <c r="C54" s="769" t="e">
        <f t="shared" ref="C54" si="33">((B54-B53)/B53)*100</f>
        <v>#DIV/0!</v>
      </c>
      <c r="E54" s="754">
        <v>45627</v>
      </c>
      <c r="F54" s="891">
        <f>'10+_SUB''s_2025'!B$16</f>
        <v>0</v>
      </c>
      <c r="G54" s="769" t="e">
        <f t="shared" ref="G54" si="34">((F54-F53)/F53)*100</f>
        <v>#DIV/0!</v>
      </c>
    </row>
    <row r="56" spans="1:11">
      <c r="B56" s="9"/>
      <c r="C56" s="9"/>
    </row>
    <row r="57" spans="1:11" ht="15">
      <c r="A57" s="1094"/>
      <c r="B57" s="1094"/>
      <c r="C57" s="1094"/>
      <c r="D57" s="1094"/>
      <c r="F57" s="1094"/>
      <c r="G57" s="1094"/>
      <c r="H57" s="1094"/>
      <c r="I57" s="1094"/>
      <c r="J57" s="1094"/>
      <c r="K57" s="120"/>
    </row>
    <row r="58" spans="1:11">
      <c r="A58" s="120"/>
      <c r="B58" s="9"/>
      <c r="C58" s="9"/>
    </row>
    <row r="59" spans="1:11" ht="15">
      <c r="B59" s="9"/>
      <c r="C59" s="9"/>
      <c r="F59" s="1094"/>
      <c r="G59" s="1094"/>
      <c r="H59" s="1094"/>
      <c r="I59" s="1094"/>
      <c r="J59" s="1094"/>
      <c r="K59" s="1094"/>
    </row>
    <row r="60" spans="1:11">
      <c r="B60" s="9"/>
      <c r="C60" s="9"/>
    </row>
    <row r="61" spans="1:11" ht="15">
      <c r="A61" s="1094"/>
      <c r="B61" s="1094"/>
      <c r="C61" s="1094"/>
      <c r="D61" s="1094"/>
    </row>
    <row r="102" ht="57" customHeight="1"/>
    <row r="104" ht="81" customHeight="1"/>
    <row r="106" ht="85.5" customHeight="1"/>
    <row r="108" ht="56.25" customHeight="1"/>
  </sheetData>
  <mergeCells count="14">
    <mergeCell ref="A61:D61"/>
    <mergeCell ref="A9:C9"/>
    <mergeCell ref="E9:G9"/>
    <mergeCell ref="I9:K9"/>
    <mergeCell ref="M9:O9"/>
    <mergeCell ref="A25:C25"/>
    <mergeCell ref="E25:G25"/>
    <mergeCell ref="I25:K25"/>
    <mergeCell ref="M25:O25"/>
    <mergeCell ref="A41:C41"/>
    <mergeCell ref="E41:G41"/>
    <mergeCell ref="A57:D57"/>
    <mergeCell ref="F57:J57"/>
    <mergeCell ref="F59:K59"/>
  </mergeCells>
  <pageMargins left="0.511811024" right="0.511811024" top="0.78740157500000008" bottom="0.78740157500000008" header="0.31496062000000008" footer="0.31496062000000008"/>
  <pageSetup paperSize="9" fitToWidth="0" fitToHeight="0" orientation="portrait" r:id="rId1"/>
  <ignoredErrors>
    <ignoredError sqref="C13:C22 G13:G22 K13:K22 O13:O22 C29:C38 G29:G38 K29:K38 O29:O38 C45:C54 G45:G54 C11 G11 K11 O11 C27 G27 K27 O27 G43 C43"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AE41"/>
  <sheetViews>
    <sheetView zoomScale="90" zoomScaleNormal="90" workbookViewId="0">
      <selection activeCell="O19" sqref="O19"/>
    </sheetView>
  </sheetViews>
  <sheetFormatPr defaultColWidth="5.5703125" defaultRowHeight="14.25"/>
  <cols>
    <col min="1" max="1" width="58.28515625" style="9" customWidth="1"/>
    <col min="2" max="2" width="8.140625" style="81" customWidth="1"/>
    <col min="3" max="16" width="9.140625" style="9" customWidth="1"/>
    <col min="17" max="21" width="9.140625" style="76" customWidth="1"/>
    <col min="22" max="22" width="12" style="76" customWidth="1"/>
    <col min="23" max="23" width="9.140625" style="76" customWidth="1"/>
    <col min="24" max="24" width="12.85546875" style="76" customWidth="1"/>
    <col min="25" max="25" width="20.28515625" style="76" bestFit="1" customWidth="1"/>
    <col min="26" max="26" width="24.28515625" style="76" hidden="1" customWidth="1"/>
    <col min="27" max="27" width="9.140625" style="76"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73" t="s">
        <v>0</v>
      </c>
      <c r="I1" s="321"/>
      <c r="J1" s="321"/>
      <c r="K1" s="321"/>
      <c r="L1" s="321"/>
    </row>
    <row r="2" spans="1:15" ht="15">
      <c r="A2" s="1" t="s">
        <v>1</v>
      </c>
      <c r="C2" s="76"/>
      <c r="D2" s="76"/>
      <c r="E2" s="76"/>
      <c r="F2" s="76"/>
      <c r="G2" s="76"/>
      <c r="H2" s="76"/>
      <c r="I2" s="321"/>
      <c r="J2" s="321"/>
      <c r="K2" s="321"/>
      <c r="L2" s="321"/>
      <c r="M2" s="76"/>
      <c r="N2" s="76"/>
      <c r="O2" s="76"/>
    </row>
    <row r="3" spans="1:15" ht="15">
      <c r="A3" s="1"/>
      <c r="C3" s="76"/>
      <c r="D3" s="76"/>
      <c r="E3" s="76"/>
      <c r="F3" s="76"/>
      <c r="G3" s="76"/>
      <c r="H3" s="76"/>
      <c r="I3" s="321"/>
      <c r="J3" s="321"/>
      <c r="K3" s="321"/>
      <c r="L3" s="321"/>
      <c r="M3" s="76"/>
      <c r="N3" s="76"/>
      <c r="O3" s="76"/>
    </row>
    <row r="4" spans="1:15" ht="15">
      <c r="A4" s="1" t="s">
        <v>558</v>
      </c>
      <c r="C4" s="76"/>
      <c r="D4" s="76"/>
      <c r="E4" s="76"/>
      <c r="F4" s="76"/>
      <c r="G4" s="76"/>
      <c r="H4" s="76"/>
      <c r="I4" s="76"/>
      <c r="J4" s="76"/>
      <c r="K4" s="76"/>
      <c r="L4" s="76"/>
      <c r="M4" s="76"/>
      <c r="N4" s="76"/>
      <c r="O4" s="76"/>
    </row>
    <row r="5" spans="1:15" ht="15" thickBot="1">
      <c r="C5" s="76"/>
      <c r="D5" s="76"/>
      <c r="E5" s="76"/>
      <c r="F5" s="76"/>
      <c r="G5" s="76"/>
      <c r="H5" s="76"/>
      <c r="I5" s="76"/>
      <c r="J5" s="76"/>
      <c r="K5" s="76"/>
      <c r="L5" s="76"/>
      <c r="M5" s="76"/>
      <c r="N5" s="76"/>
      <c r="O5" s="76"/>
    </row>
    <row r="6" spans="1:15" ht="15.75" thickBot="1">
      <c r="A6" s="46" t="s">
        <v>531</v>
      </c>
      <c r="B6" s="675">
        <v>45778</v>
      </c>
      <c r="C6" s="76"/>
      <c r="D6" s="76"/>
      <c r="E6" s="76"/>
      <c r="F6" s="76"/>
      <c r="G6" s="76"/>
      <c r="H6" s="76"/>
      <c r="I6" s="76"/>
      <c r="J6" s="76"/>
      <c r="K6" s="76"/>
      <c r="L6" s="76"/>
      <c r="M6" s="76"/>
      <c r="N6" s="76"/>
      <c r="O6" s="76"/>
    </row>
    <row r="7" spans="1:15" ht="15">
      <c r="A7" s="842" t="s">
        <v>246</v>
      </c>
      <c r="B7" s="845">
        <v>139</v>
      </c>
      <c r="C7" s="76"/>
      <c r="D7" s="76"/>
      <c r="E7" s="76"/>
      <c r="F7" s="76"/>
      <c r="G7" s="76"/>
      <c r="H7" s="76"/>
      <c r="I7" s="76"/>
      <c r="J7" s="76"/>
      <c r="K7" s="76"/>
      <c r="L7" s="76"/>
      <c r="M7" s="76"/>
      <c r="N7" s="76"/>
      <c r="O7" s="76"/>
    </row>
    <row r="8" spans="1:15" ht="15">
      <c r="A8" s="843" t="s">
        <v>229</v>
      </c>
      <c r="B8" s="846">
        <v>71</v>
      </c>
      <c r="C8" s="76"/>
      <c r="D8" s="76"/>
      <c r="E8" s="76"/>
      <c r="F8" s="76"/>
      <c r="G8" s="76"/>
      <c r="H8" s="76"/>
      <c r="I8" s="76"/>
      <c r="J8" s="76"/>
      <c r="K8" s="76"/>
      <c r="L8" s="76"/>
      <c r="M8" s="76"/>
      <c r="N8" s="76"/>
      <c r="O8" s="76"/>
    </row>
    <row r="9" spans="1:15" ht="15" customHeight="1">
      <c r="A9" s="843" t="s">
        <v>220</v>
      </c>
      <c r="B9" s="846">
        <v>68</v>
      </c>
      <c r="C9" s="76"/>
      <c r="D9" s="76"/>
      <c r="E9" s="76"/>
      <c r="F9" s="76"/>
      <c r="G9" s="76"/>
      <c r="H9" s="76"/>
      <c r="I9" s="76"/>
      <c r="J9" s="76"/>
      <c r="K9" s="76"/>
      <c r="L9" s="76"/>
      <c r="M9" s="76"/>
      <c r="N9" s="76"/>
      <c r="O9" s="76"/>
    </row>
    <row r="10" spans="1:15" ht="15">
      <c r="A10" s="843" t="s">
        <v>239</v>
      </c>
      <c r="B10" s="846">
        <v>67</v>
      </c>
      <c r="C10" s="76"/>
      <c r="D10" s="76"/>
      <c r="E10" s="76"/>
      <c r="F10" s="76"/>
      <c r="G10" s="76"/>
      <c r="H10" s="76"/>
      <c r="I10" s="76"/>
      <c r="J10" s="76"/>
      <c r="K10" s="76"/>
      <c r="L10" s="76"/>
      <c r="M10" s="76"/>
      <c r="N10" s="76"/>
      <c r="O10" s="76"/>
    </row>
    <row r="11" spans="1:15" ht="15">
      <c r="A11" s="843" t="s">
        <v>235</v>
      </c>
      <c r="B11" s="846">
        <v>66</v>
      </c>
      <c r="C11" s="76"/>
      <c r="D11" s="76"/>
      <c r="E11" s="76"/>
      <c r="F11" s="76"/>
      <c r="G11" s="76"/>
      <c r="H11" s="76"/>
      <c r="I11" s="76"/>
      <c r="J11" s="76"/>
      <c r="K11" s="76"/>
      <c r="L11" s="76"/>
      <c r="M11" s="76"/>
      <c r="N11" s="76"/>
      <c r="O11" s="76"/>
    </row>
    <row r="12" spans="1:15" ht="15">
      <c r="A12" s="843" t="s">
        <v>234</v>
      </c>
      <c r="B12" s="846">
        <v>65</v>
      </c>
      <c r="C12" s="76"/>
      <c r="D12" s="76"/>
      <c r="E12" s="76"/>
      <c r="F12" s="76"/>
      <c r="G12" s="76"/>
      <c r="H12" s="76"/>
      <c r="I12" s="76"/>
      <c r="J12" s="76"/>
      <c r="K12" s="76"/>
      <c r="L12" s="76"/>
      <c r="M12" s="76"/>
      <c r="N12" s="76"/>
      <c r="O12" s="76"/>
    </row>
    <row r="13" spans="1:15" ht="15" customHeight="1">
      <c r="A13" s="843" t="s">
        <v>241</v>
      </c>
      <c r="B13" s="846">
        <v>64</v>
      </c>
      <c r="C13" s="76"/>
      <c r="D13" s="76"/>
      <c r="E13" s="76"/>
      <c r="F13" s="76"/>
      <c r="G13" s="76"/>
      <c r="H13" s="76"/>
      <c r="I13" s="76"/>
      <c r="J13" s="76"/>
      <c r="K13" s="76"/>
      <c r="L13" s="76"/>
      <c r="M13" s="76"/>
      <c r="N13" s="76"/>
      <c r="O13" s="76"/>
    </row>
    <row r="14" spans="1:15" ht="15">
      <c r="A14" s="843" t="s">
        <v>231</v>
      </c>
      <c r="B14" s="846">
        <v>58</v>
      </c>
      <c r="C14" s="76"/>
      <c r="D14" s="76"/>
      <c r="E14" s="76"/>
      <c r="F14" s="76"/>
      <c r="G14" s="76"/>
      <c r="H14" s="76"/>
      <c r="I14" s="76"/>
      <c r="J14" s="76"/>
      <c r="K14" s="76"/>
      <c r="L14" s="76"/>
      <c r="M14" s="76"/>
      <c r="N14" s="76"/>
      <c r="O14" s="76"/>
    </row>
    <row r="15" spans="1:15" ht="15">
      <c r="A15" s="843" t="s">
        <v>237</v>
      </c>
      <c r="B15" s="846">
        <v>58</v>
      </c>
      <c r="C15" s="76"/>
      <c r="D15" s="76"/>
      <c r="E15" s="76"/>
      <c r="F15" s="76"/>
      <c r="G15" s="76"/>
      <c r="H15" s="76"/>
      <c r="I15" s="76"/>
      <c r="J15" s="76"/>
      <c r="K15" s="76"/>
      <c r="L15" s="76"/>
      <c r="M15" s="76"/>
      <c r="N15" s="76"/>
      <c r="O15" s="76"/>
    </row>
    <row r="16" spans="1:15" ht="15.75" thickBot="1">
      <c r="A16" s="843" t="s">
        <v>221</v>
      </c>
      <c r="B16" s="846">
        <v>53</v>
      </c>
      <c r="C16" s="76"/>
      <c r="D16" s="76"/>
      <c r="E16" s="76"/>
      <c r="F16" s="76"/>
      <c r="G16" s="76"/>
      <c r="H16" s="76"/>
      <c r="I16" s="76"/>
      <c r="J16" s="76"/>
      <c r="K16" s="76"/>
      <c r="L16" s="76"/>
      <c r="M16" s="76"/>
      <c r="N16" s="76"/>
      <c r="O16" s="76"/>
    </row>
    <row r="17" spans="1:31" ht="15.75" thickBot="1">
      <c r="A17" s="611" t="s">
        <v>5</v>
      </c>
      <c r="B17" s="573">
        <f>SUM(B7:B16)</f>
        <v>709</v>
      </c>
      <c r="C17" s="76"/>
      <c r="D17" s="76"/>
      <c r="E17" s="76"/>
      <c r="F17" s="76"/>
      <c r="G17" s="76"/>
      <c r="H17" s="76"/>
      <c r="I17" s="76"/>
      <c r="J17" s="76"/>
      <c r="K17" s="76"/>
      <c r="L17" s="76"/>
      <c r="M17" s="76"/>
      <c r="N17" s="76"/>
      <c r="O17" s="76"/>
    </row>
    <row r="18" spans="1:31" s="328" customFormat="1" ht="15">
      <c r="A18" s="566"/>
      <c r="B18" s="567"/>
      <c r="C18" s="101"/>
      <c r="D18" s="101"/>
      <c r="E18" s="101"/>
      <c r="F18" s="101"/>
      <c r="G18" s="101"/>
      <c r="H18" s="101"/>
      <c r="I18" s="101"/>
      <c r="J18" s="101"/>
      <c r="K18" s="101"/>
      <c r="L18" s="101"/>
      <c r="M18" s="101"/>
      <c r="N18" s="101"/>
    </row>
    <row r="19" spans="1:31" s="328" customFormat="1" ht="55.5" customHeight="1">
      <c r="A19" s="947" t="s">
        <v>534</v>
      </c>
      <c r="B19" s="947"/>
      <c r="C19" s="947"/>
      <c r="D19" s="947"/>
      <c r="E19" s="947"/>
      <c r="F19" s="101"/>
      <c r="G19" s="101"/>
      <c r="H19" s="101"/>
      <c r="I19" s="101"/>
      <c r="J19" s="101"/>
      <c r="K19" s="101"/>
      <c r="L19" s="101"/>
      <c r="M19" s="101"/>
      <c r="N19" s="101"/>
      <c r="O19" s="321"/>
    </row>
    <row r="20" spans="1:31" s="328" customFormat="1" ht="15.75" customHeight="1">
      <c r="A20" s="105"/>
      <c r="B20" s="570"/>
      <c r="C20" s="101"/>
      <c r="D20" s="101"/>
      <c r="E20" s="101"/>
      <c r="F20" s="101"/>
      <c r="G20" s="101"/>
      <c r="H20" s="101"/>
      <c r="I20" s="101"/>
      <c r="J20" s="101"/>
      <c r="K20" s="101"/>
      <c r="L20" s="101"/>
      <c r="M20" s="101"/>
      <c r="N20" s="101"/>
      <c r="O20" s="321"/>
    </row>
    <row r="21" spans="1:31" s="328" customFormat="1">
      <c r="A21" s="568"/>
      <c r="B21" s="569"/>
      <c r="C21" s="101"/>
      <c r="D21" s="101"/>
      <c r="E21" s="101"/>
      <c r="F21" s="101"/>
      <c r="G21" s="101"/>
      <c r="H21" s="101"/>
      <c r="I21" s="101"/>
      <c r="J21" s="101"/>
      <c r="K21" s="101"/>
      <c r="L21" s="101"/>
      <c r="M21" s="101"/>
      <c r="N21" s="101"/>
      <c r="O21" s="321"/>
    </row>
    <row r="22" spans="1:31" s="328" customFormat="1" ht="15" customHeight="1">
      <c r="A22" s="571"/>
      <c r="B22" s="101"/>
      <c r="C22" s="101"/>
      <c r="D22" s="101"/>
      <c r="E22" s="101"/>
      <c r="F22" s="101"/>
      <c r="G22" s="101"/>
      <c r="H22" s="101"/>
      <c r="I22" s="101"/>
      <c r="J22" s="101"/>
      <c r="K22" s="101"/>
      <c r="L22" s="101"/>
      <c r="M22" s="101"/>
      <c r="N22" s="101"/>
      <c r="O22" s="321"/>
    </row>
    <row r="23" spans="1:31" s="328" customFormat="1">
      <c r="A23" s="568"/>
      <c r="B23" s="101"/>
      <c r="C23" s="101"/>
      <c r="D23" s="101"/>
      <c r="E23" s="101"/>
      <c r="F23" s="101"/>
      <c r="G23" s="101"/>
      <c r="H23" s="101"/>
      <c r="I23" s="101"/>
      <c r="J23" s="101"/>
      <c r="K23" s="101"/>
      <c r="L23" s="572"/>
      <c r="M23" s="101"/>
      <c r="N23" s="101"/>
      <c r="O23" s="321"/>
      <c r="S23" s="333"/>
      <c r="T23" s="334"/>
      <c r="U23" s="334"/>
      <c r="V23" s="334"/>
      <c r="W23" s="334"/>
      <c r="X23" s="334"/>
      <c r="Y23" s="334"/>
      <c r="Z23" s="329"/>
      <c r="AA23" s="334"/>
      <c r="AB23" s="334"/>
      <c r="AC23" s="334"/>
      <c r="AD23" s="334"/>
      <c r="AE23" s="335"/>
    </row>
    <row r="24" spans="1:31" s="328" customFormat="1" ht="16.5" customHeight="1">
      <c r="A24" s="105"/>
      <c r="B24" s="101"/>
      <c r="C24" s="101"/>
      <c r="D24" s="101"/>
      <c r="E24" s="101"/>
      <c r="F24" s="101"/>
      <c r="G24" s="101"/>
      <c r="H24" s="101"/>
      <c r="I24" s="101"/>
      <c r="J24" s="101"/>
      <c r="K24" s="101"/>
      <c r="L24" s="572"/>
      <c r="M24" s="101"/>
      <c r="N24" s="101"/>
      <c r="O24" s="321"/>
      <c r="S24" s="333"/>
      <c r="T24" s="334"/>
      <c r="U24" s="334"/>
      <c r="V24" s="334"/>
      <c r="W24" s="334"/>
      <c r="X24" s="334"/>
      <c r="Y24" s="334"/>
      <c r="Z24" s="329"/>
      <c r="AA24" s="334"/>
      <c r="AB24" s="334"/>
      <c r="AC24" s="334"/>
      <c r="AD24" s="334"/>
      <c r="AE24" s="335"/>
    </row>
    <row r="25" spans="1:31" s="328" customFormat="1">
      <c r="A25" s="568"/>
      <c r="B25" s="101"/>
      <c r="C25" s="101"/>
      <c r="D25" s="101"/>
      <c r="E25" s="101"/>
      <c r="F25" s="101"/>
      <c r="G25" s="101"/>
      <c r="H25" s="101"/>
      <c r="I25" s="101"/>
      <c r="J25" s="101"/>
      <c r="K25" s="101"/>
      <c r="L25" s="572"/>
      <c r="M25" s="101"/>
      <c r="N25" s="101"/>
      <c r="O25" s="321"/>
      <c r="S25" s="333"/>
      <c r="T25" s="334"/>
      <c r="U25" s="334"/>
      <c r="V25" s="334"/>
      <c r="W25" s="334"/>
      <c r="X25" s="334"/>
      <c r="Y25" s="334"/>
      <c r="Z25" s="329"/>
      <c r="AA25" s="334"/>
      <c r="AB25" s="334"/>
      <c r="AC25" s="334"/>
      <c r="AD25" s="334"/>
      <c r="AE25" s="335"/>
    </row>
    <row r="26" spans="1:31" s="328" customFormat="1" ht="15">
      <c r="A26" s="101"/>
      <c r="B26" s="107"/>
      <c r="C26" s="101"/>
      <c r="D26" s="101"/>
      <c r="E26" s="101"/>
      <c r="F26" s="101"/>
      <c r="G26" s="101"/>
      <c r="H26" s="93"/>
      <c r="I26" s="101"/>
      <c r="J26" s="101"/>
      <c r="K26" s="101"/>
      <c r="L26" s="101"/>
      <c r="M26" s="101"/>
      <c r="N26" s="101"/>
      <c r="O26" s="321"/>
      <c r="S26" s="333"/>
      <c r="T26" s="334"/>
      <c r="U26" s="334"/>
      <c r="V26" s="334"/>
      <c r="W26" s="334"/>
      <c r="X26" s="334"/>
      <c r="Y26" s="334"/>
      <c r="Z26" s="329"/>
      <c r="AA26" s="334"/>
      <c r="AB26" s="334"/>
      <c r="AC26" s="334"/>
      <c r="AD26" s="334"/>
      <c r="AE26" s="335"/>
    </row>
    <row r="27" spans="1:31" s="328" customFormat="1">
      <c r="A27" s="101"/>
      <c r="B27" s="107"/>
      <c r="C27" s="101"/>
      <c r="D27" s="101"/>
      <c r="E27" s="101"/>
      <c r="F27" s="101"/>
      <c r="G27" s="101"/>
      <c r="H27" s="101"/>
      <c r="I27" s="101"/>
      <c r="J27" s="101"/>
      <c r="K27" s="101"/>
      <c r="L27" s="101"/>
      <c r="M27" s="101"/>
      <c r="N27" s="101"/>
      <c r="O27" s="321"/>
      <c r="S27" s="333"/>
      <c r="T27" s="334"/>
      <c r="U27" s="334"/>
      <c r="V27" s="334"/>
      <c r="W27" s="334"/>
      <c r="X27" s="334"/>
      <c r="Y27" s="334"/>
      <c r="Z27" s="329"/>
      <c r="AA27" s="334"/>
      <c r="AB27" s="334"/>
      <c r="AC27" s="334"/>
      <c r="AD27" s="334"/>
      <c r="AE27" s="335"/>
    </row>
    <row r="28" spans="1:31" s="321" customFormat="1">
      <c r="A28" s="101"/>
      <c r="B28" s="107"/>
      <c r="C28" s="101"/>
      <c r="D28" s="101"/>
      <c r="E28" s="101"/>
      <c r="F28" s="101"/>
      <c r="G28" s="101"/>
      <c r="H28" s="101"/>
      <c r="I28" s="101"/>
      <c r="J28" s="101"/>
      <c r="K28" s="101"/>
      <c r="L28" s="101"/>
      <c r="M28" s="101"/>
      <c r="N28" s="101"/>
      <c r="S28" s="324"/>
      <c r="T28" s="325"/>
      <c r="U28" s="325"/>
      <c r="V28" s="325"/>
      <c r="W28" s="325"/>
      <c r="X28" s="325"/>
      <c r="Y28" s="325"/>
      <c r="Z28" s="322"/>
      <c r="AA28" s="325"/>
      <c r="AB28" s="325"/>
      <c r="AC28" s="325"/>
      <c r="AD28" s="325"/>
      <c r="AE28" s="326"/>
    </row>
    <row r="29" spans="1:31" s="321" customFormat="1">
      <c r="A29" s="101"/>
      <c r="B29" s="107"/>
      <c r="C29" s="101"/>
      <c r="D29" s="101"/>
      <c r="E29" s="101"/>
      <c r="F29" s="101"/>
      <c r="G29" s="101"/>
      <c r="H29" s="101"/>
      <c r="I29" s="101"/>
      <c r="J29" s="101"/>
      <c r="K29" s="101"/>
      <c r="L29" s="101"/>
      <c r="M29" s="101"/>
      <c r="N29" s="101"/>
      <c r="S29" s="324"/>
      <c r="T29" s="325"/>
      <c r="U29" s="325"/>
      <c r="V29" s="325"/>
      <c r="W29" s="325"/>
      <c r="X29" s="325"/>
      <c r="Y29" s="325"/>
      <c r="Z29" s="322"/>
      <c r="AA29" s="325"/>
      <c r="AB29" s="325"/>
      <c r="AC29" s="325"/>
      <c r="AD29" s="325"/>
      <c r="AE29" s="326"/>
    </row>
    <row r="30" spans="1:31" s="321" customFormat="1">
      <c r="A30" s="101"/>
      <c r="B30" s="107"/>
      <c r="C30" s="101"/>
      <c r="D30" s="101"/>
      <c r="E30" s="101"/>
      <c r="F30" s="101"/>
      <c r="G30" s="101"/>
      <c r="H30" s="101"/>
      <c r="I30" s="101"/>
      <c r="J30" s="101"/>
      <c r="K30" s="101"/>
      <c r="L30" s="101"/>
      <c r="M30" s="101"/>
      <c r="N30" s="101"/>
      <c r="S30" s="324"/>
      <c r="T30" s="325"/>
      <c r="U30" s="325"/>
      <c r="V30" s="325"/>
      <c r="W30" s="325"/>
      <c r="X30" s="325"/>
      <c r="Y30" s="325"/>
      <c r="Z30" s="322"/>
      <c r="AA30" s="325"/>
      <c r="AB30" s="325"/>
      <c r="AC30" s="325"/>
      <c r="AD30" s="325"/>
      <c r="AE30" s="326"/>
    </row>
    <row r="31" spans="1:31" s="321" customFormat="1">
      <c r="A31" s="101"/>
      <c r="B31" s="107"/>
      <c r="C31" s="101"/>
      <c r="D31" s="101"/>
      <c r="E31" s="101"/>
      <c r="F31" s="101"/>
      <c r="G31" s="101"/>
      <c r="H31" s="101"/>
      <c r="I31" s="101"/>
      <c r="J31" s="101"/>
      <c r="K31" s="101"/>
      <c r="L31" s="101"/>
      <c r="M31" s="101"/>
      <c r="N31" s="101"/>
      <c r="S31" s="324"/>
      <c r="T31" s="325"/>
      <c r="U31" s="325"/>
      <c r="V31" s="325"/>
      <c r="W31" s="325"/>
      <c r="X31" s="325"/>
      <c r="Y31" s="325"/>
      <c r="Z31" s="322"/>
      <c r="AA31" s="325"/>
      <c r="AB31" s="325"/>
      <c r="AC31" s="325"/>
      <c r="AD31" s="325"/>
      <c r="AE31" s="326"/>
    </row>
    <row r="32" spans="1:31" s="321" customFormat="1">
      <c r="A32" s="101"/>
      <c r="B32" s="107"/>
      <c r="C32" s="101"/>
      <c r="D32" s="101"/>
      <c r="E32" s="101"/>
      <c r="F32" s="101"/>
      <c r="G32" s="101"/>
      <c r="H32" s="101"/>
      <c r="I32" s="101"/>
      <c r="J32" s="101"/>
      <c r="K32" s="101"/>
      <c r="L32" s="101"/>
      <c r="M32" s="101"/>
      <c r="N32" s="101"/>
      <c r="S32" s="324"/>
      <c r="T32" s="325"/>
      <c r="U32" s="325"/>
      <c r="V32" s="325"/>
      <c r="W32" s="325"/>
      <c r="X32" s="325"/>
      <c r="Y32" s="325"/>
      <c r="Z32" s="322"/>
      <c r="AA32" s="325"/>
      <c r="AB32" s="325"/>
      <c r="AC32" s="325"/>
      <c r="AD32" s="325"/>
      <c r="AE32" s="326"/>
    </row>
    <row r="33" spans="1:28" s="321" customFormat="1">
      <c r="A33" s="101"/>
      <c r="B33" s="107"/>
      <c r="C33" s="101"/>
      <c r="D33" s="101"/>
      <c r="E33" s="101"/>
      <c r="F33" s="101"/>
      <c r="G33" s="101"/>
      <c r="H33" s="101"/>
      <c r="I33" s="101"/>
      <c r="J33" s="101"/>
      <c r="K33" s="101"/>
      <c r="L33" s="101"/>
      <c r="M33" s="101"/>
      <c r="N33" s="101"/>
    </row>
    <row r="34" spans="1:28" s="321" customFormat="1">
      <c r="A34" s="101"/>
      <c r="B34" s="107"/>
      <c r="C34" s="101"/>
      <c r="D34" s="101"/>
      <c r="E34" s="101"/>
      <c r="F34" s="101"/>
      <c r="G34" s="101"/>
      <c r="H34" s="101"/>
      <c r="I34" s="101"/>
      <c r="J34" s="101"/>
      <c r="K34" s="101"/>
      <c r="L34" s="101"/>
      <c r="M34" s="101"/>
      <c r="N34" s="101"/>
    </row>
    <row r="35" spans="1:28">
      <c r="A35" s="76"/>
      <c r="B35" s="110"/>
      <c r="C35" s="76"/>
      <c r="D35" s="76"/>
      <c r="E35" s="76"/>
      <c r="F35" s="76"/>
      <c r="G35" s="76"/>
      <c r="H35" s="76"/>
      <c r="I35" s="76"/>
      <c r="J35" s="76"/>
      <c r="K35" s="76"/>
      <c r="L35" s="76"/>
      <c r="M35" s="76"/>
      <c r="N35" s="76"/>
      <c r="O35" s="76"/>
      <c r="P35" s="76"/>
      <c r="U35" s="9"/>
      <c r="V35" s="9"/>
      <c r="W35" s="9"/>
      <c r="X35" s="9"/>
      <c r="Y35" s="9"/>
      <c r="Z35" s="9"/>
      <c r="AA35" s="9"/>
      <c r="AB35" s="76"/>
    </row>
    <row r="36" spans="1:28">
      <c r="A36" s="76"/>
      <c r="B36" s="110"/>
      <c r="C36" s="76"/>
      <c r="D36" s="76"/>
      <c r="E36" s="76"/>
      <c r="F36" s="76"/>
      <c r="G36" s="76"/>
      <c r="H36" s="76"/>
      <c r="I36" s="76"/>
      <c r="J36" s="76"/>
      <c r="K36" s="76"/>
      <c r="L36" s="76"/>
      <c r="M36" s="76"/>
      <c r="N36" s="76"/>
      <c r="O36" s="76"/>
      <c r="P36" s="76"/>
      <c r="U36" s="9"/>
      <c r="V36" s="9"/>
      <c r="W36" s="9"/>
      <c r="X36" s="9"/>
      <c r="Y36" s="9"/>
      <c r="Z36" s="9"/>
      <c r="AA36" s="9"/>
      <c r="AB36" s="76"/>
    </row>
    <row r="37" spans="1:28">
      <c r="A37" s="76"/>
      <c r="B37" s="110"/>
      <c r="C37" s="76"/>
      <c r="D37" s="76"/>
      <c r="E37" s="76"/>
      <c r="F37" s="76"/>
      <c r="G37" s="76"/>
      <c r="H37" s="76"/>
      <c r="I37" s="76"/>
      <c r="J37" s="76"/>
      <c r="K37" s="76"/>
      <c r="L37" s="76"/>
      <c r="M37" s="76"/>
      <c r="N37" s="76"/>
      <c r="O37" s="76"/>
      <c r="P37" s="76"/>
      <c r="U37" s="9"/>
      <c r="V37" s="9"/>
      <c r="W37" s="9"/>
      <c r="X37" s="9"/>
      <c r="Y37" s="9"/>
      <c r="Z37" s="9"/>
      <c r="AA37" s="9"/>
      <c r="AB37" s="76"/>
    </row>
    <row r="38" spans="1:28">
      <c r="A38" s="76"/>
      <c r="B38" s="110"/>
      <c r="C38" s="76"/>
      <c r="D38" s="76"/>
      <c r="E38" s="76"/>
      <c r="F38" s="76"/>
      <c r="G38" s="76"/>
      <c r="H38" s="76"/>
      <c r="I38" s="76"/>
      <c r="J38" s="76"/>
      <c r="K38" s="76"/>
      <c r="L38" s="76"/>
      <c r="M38" s="76"/>
      <c r="N38" s="76"/>
      <c r="O38" s="76"/>
      <c r="P38" s="76"/>
      <c r="U38" s="9"/>
      <c r="V38" s="9"/>
      <c r="W38" s="9"/>
      <c r="X38" s="9"/>
      <c r="Y38" s="9"/>
      <c r="Z38" s="9"/>
      <c r="AA38" s="9"/>
      <c r="AB38" s="76"/>
    </row>
    <row r="39" spans="1:28">
      <c r="A39" s="76"/>
      <c r="B39" s="110"/>
      <c r="C39" s="76"/>
      <c r="D39" s="76"/>
      <c r="E39" s="76"/>
      <c r="F39" s="76"/>
      <c r="G39" s="76"/>
      <c r="H39" s="76"/>
      <c r="I39" s="76"/>
      <c r="J39" s="76"/>
      <c r="K39" s="76"/>
      <c r="L39" s="76"/>
      <c r="M39" s="76"/>
      <c r="N39" s="76"/>
      <c r="O39" s="76"/>
      <c r="P39" s="76"/>
      <c r="U39" s="9"/>
      <c r="V39" s="9"/>
      <c r="W39" s="9"/>
      <c r="X39" s="9"/>
      <c r="Y39" s="9"/>
      <c r="Z39" s="9"/>
      <c r="AA39" s="9"/>
      <c r="AB39" s="76"/>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R67"/>
  <sheetViews>
    <sheetView zoomScale="90" zoomScaleNormal="90" workbookViewId="0">
      <selection activeCell="N9" sqref="N9"/>
    </sheetView>
  </sheetViews>
  <sheetFormatPr defaultRowHeight="15"/>
  <cols>
    <col min="1" max="1" width="17.28515625" customWidth="1"/>
    <col min="2" max="2" width="10.5703125" customWidth="1"/>
    <col min="3" max="3" width="10.28515625" customWidth="1"/>
    <col min="4" max="4" width="9.5703125" customWidth="1"/>
    <col min="5" max="5" width="7.7109375" bestFit="1" customWidth="1"/>
    <col min="6" max="6" width="11" customWidth="1"/>
    <col min="7" max="7" width="10.28515625" customWidth="1"/>
    <col min="8" max="8" width="6.42578125" bestFit="1" customWidth="1"/>
    <col min="9" max="9" width="7" bestFit="1" customWidth="1"/>
    <col min="10" max="10" width="6.5703125" bestFit="1" customWidth="1"/>
    <col min="11" max="11" width="7.140625" bestFit="1" customWidth="1"/>
    <col min="12" max="12" width="6.28515625" bestFit="1" customWidth="1"/>
    <col min="13" max="13" width="6.42578125" bestFit="1" customWidth="1"/>
    <col min="14" max="14" width="5.5703125" bestFit="1" customWidth="1"/>
    <col min="15" max="15" width="7.7109375" bestFit="1" customWidth="1"/>
    <col min="16" max="16" width="9.85546875" customWidth="1"/>
    <col min="17" max="17" width="8.140625" bestFit="1" customWidth="1"/>
    <col min="18" max="18" width="9.140625" customWidth="1"/>
  </cols>
  <sheetData>
    <row r="1" spans="1:18">
      <c r="A1" s="73" t="s">
        <v>0</v>
      </c>
      <c r="I1" s="380"/>
      <c r="J1" s="380"/>
      <c r="K1" s="380"/>
      <c r="L1" s="380"/>
      <c r="M1" s="380"/>
      <c r="N1" s="380"/>
      <c r="O1" s="380"/>
      <c r="P1" s="380"/>
      <c r="Q1" s="380"/>
    </row>
    <row r="2" spans="1:18">
      <c r="A2" s="1" t="s">
        <v>1</v>
      </c>
      <c r="I2" s="380"/>
      <c r="J2" s="380"/>
      <c r="K2" s="380"/>
      <c r="L2" s="380"/>
      <c r="M2" s="380"/>
      <c r="N2" s="380"/>
      <c r="O2" s="380"/>
      <c r="P2" s="380"/>
      <c r="Q2" s="380"/>
    </row>
    <row r="3" spans="1:18" ht="15.75" thickBot="1">
      <c r="I3" s="380"/>
      <c r="J3" s="380"/>
      <c r="K3" s="380"/>
      <c r="L3" s="380"/>
      <c r="M3" s="380"/>
      <c r="N3" s="380"/>
      <c r="O3" s="380"/>
      <c r="P3" s="380"/>
      <c r="Q3" s="380"/>
    </row>
    <row r="4" spans="1:18" ht="46.5" customHeight="1" thickBot="1">
      <c r="A4" s="121" t="s">
        <v>3</v>
      </c>
      <c r="B4" s="122">
        <v>45992</v>
      </c>
      <c r="C4" s="122">
        <v>45962</v>
      </c>
      <c r="D4" s="122">
        <v>45931</v>
      </c>
      <c r="E4" s="122">
        <v>45901</v>
      </c>
      <c r="F4" s="122">
        <v>45870</v>
      </c>
      <c r="G4" s="122">
        <v>45839</v>
      </c>
      <c r="H4" s="122">
        <v>45809</v>
      </c>
      <c r="I4" s="123">
        <v>45778</v>
      </c>
      <c r="J4" s="122">
        <v>45748</v>
      </c>
      <c r="K4" s="124">
        <v>45717</v>
      </c>
      <c r="L4" s="125">
        <v>45689</v>
      </c>
      <c r="M4" s="125">
        <v>45658</v>
      </c>
      <c r="N4" s="125" t="s">
        <v>5</v>
      </c>
      <c r="O4" s="126" t="s">
        <v>251</v>
      </c>
      <c r="P4" s="127" t="s">
        <v>559</v>
      </c>
      <c r="Q4" s="128" t="s">
        <v>517</v>
      </c>
    </row>
    <row r="5" spans="1:18" ht="15.75" thickBot="1">
      <c r="A5" s="129" t="s">
        <v>252</v>
      </c>
      <c r="B5" s="130"/>
      <c r="C5" s="130"/>
      <c r="D5" s="130"/>
      <c r="E5" s="130"/>
      <c r="F5" s="130"/>
      <c r="G5" s="130"/>
      <c r="H5" s="130"/>
      <c r="I5" s="130"/>
      <c r="J5" s="130"/>
      <c r="K5" s="130"/>
      <c r="L5" s="130"/>
      <c r="M5" s="131"/>
      <c r="N5" s="132"/>
      <c r="O5" s="133"/>
      <c r="P5" s="134"/>
      <c r="Q5" s="135"/>
    </row>
    <row r="6" spans="1:18" ht="15.75" thickBot="1">
      <c r="A6" s="136" t="s">
        <v>253</v>
      </c>
      <c r="B6" s="757"/>
      <c r="C6" s="182"/>
      <c r="D6" s="676"/>
      <c r="E6" s="676"/>
      <c r="F6" s="676"/>
      <c r="G6" s="676"/>
      <c r="H6" s="676"/>
      <c r="I6" s="676">
        <v>139</v>
      </c>
      <c r="J6" s="676">
        <v>117</v>
      </c>
      <c r="K6" s="676">
        <v>111</v>
      </c>
      <c r="L6" s="676">
        <v>155</v>
      </c>
      <c r="M6" s="677">
        <v>135</v>
      </c>
      <c r="N6" s="898">
        <f>SUM(B6:M6)</f>
        <v>657</v>
      </c>
      <c r="O6" s="899">
        <f>AVERAGE(B6:M6)</f>
        <v>131.4</v>
      </c>
      <c r="P6" s="907">
        <f>(I6/I$9)*100</f>
        <v>34.236453201970448</v>
      </c>
      <c r="Q6" s="907">
        <f>(N6/N$15)*100</f>
        <v>12.407932011331445</v>
      </c>
    </row>
    <row r="7" spans="1:18">
      <c r="A7" s="137" t="s">
        <v>254</v>
      </c>
      <c r="B7" s="758"/>
      <c r="C7" s="185"/>
      <c r="D7" s="678"/>
      <c r="E7" s="678"/>
      <c r="F7" s="678"/>
      <c r="G7" s="678"/>
      <c r="H7" s="678"/>
      <c r="I7" s="678">
        <v>267</v>
      </c>
      <c r="J7" s="678">
        <v>291</v>
      </c>
      <c r="K7" s="678">
        <v>181</v>
      </c>
      <c r="L7" s="678">
        <v>213</v>
      </c>
      <c r="M7" s="679">
        <v>219</v>
      </c>
      <c r="N7" s="900">
        <f>SUM(B7:M7)</f>
        <v>1171</v>
      </c>
      <c r="O7" s="901">
        <f>AVERAGE(B7:M7)</f>
        <v>234.2</v>
      </c>
      <c r="P7" s="907">
        <f>(I7/I$9)*100</f>
        <v>65.763546798029566</v>
      </c>
      <c r="Q7" s="919">
        <f>(N7/N$15)*100</f>
        <v>22.115203021718603</v>
      </c>
    </row>
    <row r="8" spans="1:18" ht="15.75" thickBot="1">
      <c r="A8" s="138" t="s">
        <v>255</v>
      </c>
      <c r="B8" s="759"/>
      <c r="C8" s="188"/>
      <c r="D8" s="680"/>
      <c r="E8" s="680"/>
      <c r="F8" s="680"/>
      <c r="G8" s="680"/>
      <c r="H8" s="680"/>
      <c r="I8" s="680">
        <v>3</v>
      </c>
      <c r="J8" s="680">
        <v>7</v>
      </c>
      <c r="K8" s="680">
        <v>16</v>
      </c>
      <c r="L8" s="680">
        <v>17</v>
      </c>
      <c r="M8" s="681">
        <v>7</v>
      </c>
      <c r="N8" s="902">
        <f>SUM(B8:M8)</f>
        <v>50</v>
      </c>
      <c r="O8" s="903">
        <f>AVERAGE(B8:M8)</f>
        <v>10</v>
      </c>
      <c r="P8" s="908"/>
      <c r="Q8" s="919">
        <f>(N8/N$15)*100</f>
        <v>0.94428706326723322</v>
      </c>
    </row>
    <row r="9" spans="1:18" ht="34.5" customHeight="1" thickBot="1">
      <c r="A9" s="956" t="s">
        <v>256</v>
      </c>
      <c r="B9" s="639"/>
      <c r="C9" s="639"/>
      <c r="D9" s="639"/>
      <c r="E9" s="639"/>
      <c r="F9" s="639"/>
      <c r="G9" s="639"/>
      <c r="H9" s="639"/>
      <c r="I9" s="639">
        <f>SUM(I6:I7)</f>
        <v>406</v>
      </c>
      <c r="J9" s="639">
        <f t="shared" ref="J9:N9" si="0">SUM(J6:J7)</f>
        <v>408</v>
      </c>
      <c r="K9" s="639">
        <f t="shared" si="0"/>
        <v>292</v>
      </c>
      <c r="L9" s="639">
        <f t="shared" si="0"/>
        <v>368</v>
      </c>
      <c r="M9" s="639">
        <f t="shared" si="0"/>
        <v>354</v>
      </c>
      <c r="N9" s="904">
        <f t="shared" si="0"/>
        <v>1828</v>
      </c>
      <c r="O9" s="1013">
        <f>AVERAGE(B9:M9)</f>
        <v>365.6</v>
      </c>
      <c r="P9" s="909">
        <f>SUM(P6:P7)</f>
        <v>100.00000000000001</v>
      </c>
      <c r="Q9" s="920"/>
    </row>
    <row r="10" spans="1:18" ht="15.75" thickBot="1">
      <c r="A10" s="139" t="s">
        <v>257</v>
      </c>
      <c r="B10" s="595"/>
      <c r="C10" s="595"/>
      <c r="D10" s="595"/>
      <c r="E10" s="595"/>
      <c r="F10" s="595"/>
      <c r="G10" s="595"/>
      <c r="H10" s="595"/>
      <c r="I10" s="905">
        <f>SUM(I6:I8)</f>
        <v>409</v>
      </c>
      <c r="J10" s="905">
        <f>SUM(J6:J8)</f>
        <v>415</v>
      </c>
      <c r="K10" s="905">
        <f>SUM(K6:K8)</f>
        <v>308</v>
      </c>
      <c r="L10" s="905">
        <f>SUM(L6:L8)</f>
        <v>385</v>
      </c>
      <c r="M10" s="905">
        <f t="shared" ref="M10:N10" si="1">SUM(M6:M8)</f>
        <v>361</v>
      </c>
      <c r="N10" s="905">
        <f t="shared" si="1"/>
        <v>1878</v>
      </c>
      <c r="O10" s="906">
        <f>AVERAGE(B10:M10)</f>
        <v>375.6</v>
      </c>
      <c r="P10" s="910"/>
      <c r="Q10" s="919">
        <f>SUM(Q6:Q8)</f>
        <v>35.467422096317279</v>
      </c>
    </row>
    <row r="11" spans="1:18" ht="15.75" thickBot="1">
      <c r="A11" s="141"/>
      <c r="B11" s="142"/>
      <c r="C11" s="142"/>
      <c r="D11" s="142"/>
      <c r="E11" s="637"/>
      <c r="F11" s="142"/>
      <c r="G11" s="142"/>
      <c r="H11" s="142"/>
      <c r="I11" s="142"/>
      <c r="J11" s="142"/>
      <c r="K11" s="142"/>
      <c r="L11" s="142"/>
      <c r="M11" s="143"/>
      <c r="N11" s="144"/>
      <c r="O11" s="145"/>
      <c r="P11" s="146"/>
      <c r="Q11" s="921"/>
    </row>
    <row r="12" spans="1:18" ht="15.75" thickBot="1">
      <c r="A12" s="147" t="s">
        <v>258</v>
      </c>
      <c r="B12" s="148"/>
      <c r="C12" s="130"/>
      <c r="D12" s="130"/>
      <c r="E12" s="638"/>
      <c r="F12" s="130"/>
      <c r="G12" s="130"/>
      <c r="H12" s="130"/>
      <c r="I12" s="130"/>
      <c r="J12" s="130"/>
      <c r="K12" s="130"/>
      <c r="L12" s="130"/>
      <c r="M12" s="131"/>
      <c r="N12" s="149"/>
      <c r="O12" s="150"/>
      <c r="P12" s="151"/>
      <c r="Q12" s="922"/>
    </row>
    <row r="13" spans="1:18" ht="15.75" thickBot="1">
      <c r="A13" s="152" t="s">
        <v>258</v>
      </c>
      <c r="B13" s="760"/>
      <c r="C13" s="631"/>
      <c r="D13" s="682"/>
      <c r="E13" s="631"/>
      <c r="F13" s="631"/>
      <c r="G13" s="631"/>
      <c r="H13" s="153"/>
      <c r="I13" s="631">
        <v>665</v>
      </c>
      <c r="J13" s="631">
        <v>658</v>
      </c>
      <c r="K13" s="631">
        <v>657</v>
      </c>
      <c r="L13" s="631">
        <v>815</v>
      </c>
      <c r="M13" s="911">
        <v>622</v>
      </c>
      <c r="N13" s="912">
        <f>SUM(B13:M13)</f>
        <v>3417</v>
      </c>
      <c r="O13" s="913">
        <f>AVERAGE(B13:M13)</f>
        <v>683.4</v>
      </c>
      <c r="P13" s="154"/>
      <c r="Q13" s="919">
        <f>(N13/N$15)*100</f>
        <v>64.532577903682721</v>
      </c>
    </row>
    <row r="14" spans="1:18" ht="15.75" thickBot="1">
      <c r="A14" s="141"/>
      <c r="B14" s="142"/>
      <c r="C14" s="142"/>
      <c r="D14" s="142"/>
      <c r="E14" s="637"/>
      <c r="F14" s="142"/>
      <c r="G14" s="637"/>
      <c r="H14" s="142"/>
      <c r="I14" s="142"/>
      <c r="J14" s="142"/>
      <c r="K14" s="142"/>
      <c r="L14" s="142"/>
      <c r="M14" s="914"/>
      <c r="N14" s="915"/>
      <c r="O14" s="916"/>
      <c r="P14" s="155"/>
      <c r="Q14" s="156"/>
    </row>
    <row r="15" spans="1:18" ht="15.75" thickBot="1">
      <c r="A15" s="139" t="s">
        <v>15</v>
      </c>
      <c r="B15" s="632"/>
      <c r="C15" s="632"/>
      <c r="D15" s="632"/>
      <c r="E15" s="632"/>
      <c r="F15" s="632"/>
      <c r="G15" s="632"/>
      <c r="H15" s="157"/>
      <c r="I15" s="917">
        <f>I10+I13</f>
        <v>1074</v>
      </c>
      <c r="J15" s="917">
        <f>J10+J13</f>
        <v>1073</v>
      </c>
      <c r="K15" s="917">
        <f>K10+K13</f>
        <v>965</v>
      </c>
      <c r="L15" s="917">
        <f>L10+L13</f>
        <v>1200</v>
      </c>
      <c r="M15" s="917">
        <f t="shared" ref="M15" si="2">M10+M13</f>
        <v>983</v>
      </c>
      <c r="N15" s="917">
        <f t="shared" ref="N15" si="3">N10+N13</f>
        <v>5295</v>
      </c>
      <c r="O15" s="918">
        <f>AVERAGE(B15:M15)</f>
        <v>1059</v>
      </c>
      <c r="P15" s="140"/>
      <c r="Q15" s="1034">
        <f>SUM(Q10:Q13)</f>
        <v>100</v>
      </c>
      <c r="R15" s="11"/>
    </row>
    <row r="16" spans="1:18" ht="15.75" thickBot="1">
      <c r="I16" s="380"/>
      <c r="J16" s="380"/>
      <c r="K16" s="380"/>
      <c r="L16" s="380"/>
      <c r="M16" s="380"/>
      <c r="N16" s="380"/>
      <c r="O16" s="380"/>
      <c r="P16" s="380"/>
      <c r="Q16" s="380"/>
    </row>
    <row r="17" spans="1:17" ht="15.75" thickBot="1">
      <c r="A17" s="1117" t="s">
        <v>442</v>
      </c>
      <c r="B17" s="1118"/>
      <c r="C17" s="1118"/>
      <c r="D17" s="158"/>
      <c r="E17" s="1117" t="s">
        <v>258</v>
      </c>
      <c r="F17" s="1118"/>
      <c r="G17" s="1118"/>
      <c r="I17" s="380"/>
      <c r="J17" s="380"/>
      <c r="K17" s="380"/>
      <c r="L17" s="380"/>
      <c r="M17" s="380"/>
      <c r="N17" s="380"/>
      <c r="O17" s="380"/>
      <c r="P17" s="380"/>
      <c r="Q17" s="380"/>
    </row>
    <row r="18" spans="1:17" ht="15.75" thickBot="1">
      <c r="A18" s="481" t="s">
        <v>2</v>
      </c>
      <c r="B18" s="479" t="s">
        <v>3</v>
      </c>
      <c r="C18" s="1006" t="s">
        <v>435</v>
      </c>
      <c r="D18" s="158"/>
      <c r="E18" s="481" t="s">
        <v>2</v>
      </c>
      <c r="F18" s="479" t="s">
        <v>3</v>
      </c>
      <c r="G18" s="1006" t="s">
        <v>435</v>
      </c>
      <c r="I18" s="380"/>
      <c r="J18" s="380"/>
      <c r="K18" s="380"/>
      <c r="L18" s="380"/>
      <c r="M18" s="380"/>
      <c r="N18" s="380"/>
      <c r="O18" s="380"/>
      <c r="P18" s="380"/>
      <c r="Q18" s="380"/>
    </row>
    <row r="19" spans="1:17">
      <c r="A19" s="480">
        <v>45658</v>
      </c>
      <c r="B19" s="1001">
        <f>M9</f>
        <v>354</v>
      </c>
      <c r="C19" s="1007">
        <f>((B19-319)/319)*100</f>
        <v>10.9717868338558</v>
      </c>
      <c r="D19" s="158"/>
      <c r="E19" s="480">
        <v>45658</v>
      </c>
      <c r="F19" s="1011">
        <f>M13</f>
        <v>622</v>
      </c>
      <c r="G19" s="1007">
        <f>((F19-492)/492)*100</f>
        <v>26.422764227642276</v>
      </c>
      <c r="I19" s="380"/>
      <c r="J19" s="380"/>
      <c r="K19" s="380"/>
      <c r="L19" s="380"/>
      <c r="M19" s="380"/>
      <c r="N19" s="380"/>
      <c r="O19" s="380"/>
      <c r="P19" s="380"/>
      <c r="Q19" s="380"/>
    </row>
    <row r="20" spans="1:17">
      <c r="A20" s="480">
        <v>45689</v>
      </c>
      <c r="B20" s="1002">
        <f>L9</f>
        <v>368</v>
      </c>
      <c r="C20" s="1008">
        <f>((B20-B19)/B19)*100</f>
        <v>3.9548022598870061</v>
      </c>
      <c r="D20" s="158"/>
      <c r="E20" s="480">
        <v>45689</v>
      </c>
      <c r="F20" s="1012">
        <f>L13</f>
        <v>815</v>
      </c>
      <c r="G20" s="1008">
        <f>((F20-F19)/F19)*100</f>
        <v>31.028938906752412</v>
      </c>
      <c r="I20" s="380"/>
      <c r="J20" s="380"/>
      <c r="K20" s="380"/>
      <c r="L20" s="380"/>
      <c r="M20" s="380"/>
      <c r="N20" s="380"/>
      <c r="O20" s="380"/>
      <c r="P20" s="380"/>
      <c r="Q20" s="380"/>
    </row>
    <row r="21" spans="1:17">
      <c r="A21" s="480">
        <v>45717</v>
      </c>
      <c r="B21" s="1027">
        <f>K9</f>
        <v>292</v>
      </c>
      <c r="C21" s="1008">
        <f>((B21-B20)/B20)*100</f>
        <v>-20.652173913043477</v>
      </c>
      <c r="D21" s="559"/>
      <c r="E21" s="480">
        <v>45717</v>
      </c>
      <c r="F21" s="1012">
        <f>K13</f>
        <v>657</v>
      </c>
      <c r="G21" s="1008">
        <f t="shared" ref="G21:G30" si="4">((F21-F20)/F20)*100</f>
        <v>-19.386503067484661</v>
      </c>
      <c r="I21" s="380"/>
      <c r="J21" s="380"/>
      <c r="K21" s="380"/>
      <c r="L21" s="380"/>
      <c r="M21" s="380"/>
      <c r="N21" s="380"/>
      <c r="O21" s="380"/>
      <c r="P21" s="380"/>
      <c r="Q21" s="380"/>
    </row>
    <row r="22" spans="1:17">
      <c r="A22" s="480">
        <v>45748</v>
      </c>
      <c r="B22" s="1012">
        <f>J9</f>
        <v>408</v>
      </c>
      <c r="C22" s="1008">
        <f t="shared" ref="C22:C29" si="5">((B22-B21)/B21)*100</f>
        <v>39.726027397260275</v>
      </c>
      <c r="D22" s="559"/>
      <c r="E22" s="480">
        <v>45748</v>
      </c>
      <c r="F22" s="1012">
        <f>J13</f>
        <v>658</v>
      </c>
      <c r="G22" s="1008">
        <f t="shared" si="4"/>
        <v>0.15220700152207001</v>
      </c>
      <c r="I22" s="380"/>
      <c r="J22" s="380"/>
      <c r="K22" s="380"/>
      <c r="L22" s="380"/>
      <c r="M22" s="380"/>
      <c r="N22" s="380"/>
      <c r="O22" s="380"/>
      <c r="P22" s="380"/>
      <c r="Q22" s="380"/>
    </row>
    <row r="23" spans="1:17">
      <c r="A23" s="480">
        <v>45778</v>
      </c>
      <c r="B23" s="1012">
        <f>I9</f>
        <v>406</v>
      </c>
      <c r="C23" s="1008">
        <f t="shared" si="5"/>
        <v>-0.49019607843137253</v>
      </c>
      <c r="D23" s="158"/>
      <c r="E23" s="480">
        <v>45778</v>
      </c>
      <c r="F23" s="1012">
        <f>I13</f>
        <v>665</v>
      </c>
      <c r="G23" s="1008">
        <f t="shared" si="4"/>
        <v>1.0638297872340425</v>
      </c>
    </row>
    <row r="24" spans="1:17" s="601" customFormat="1">
      <c r="A24" s="480">
        <v>45809</v>
      </c>
      <c r="B24" s="1003"/>
      <c r="C24" s="1009">
        <f t="shared" si="5"/>
        <v>-100</v>
      </c>
      <c r="D24" s="614"/>
      <c r="E24" s="480">
        <v>45809</v>
      </c>
      <c r="F24" s="1003"/>
      <c r="G24" s="1009">
        <f t="shared" si="4"/>
        <v>-100</v>
      </c>
    </row>
    <row r="25" spans="1:17" s="380" customFormat="1">
      <c r="A25" s="480">
        <v>45839</v>
      </c>
      <c r="B25" s="1003"/>
      <c r="C25" s="1009" t="e">
        <f t="shared" si="5"/>
        <v>#DIV/0!</v>
      </c>
      <c r="D25" s="559"/>
      <c r="E25" s="480">
        <v>45839</v>
      </c>
      <c r="F25" s="1003"/>
      <c r="G25" s="1009" t="e">
        <f t="shared" si="4"/>
        <v>#DIV/0!</v>
      </c>
    </row>
    <row r="26" spans="1:17">
      <c r="A26" s="480">
        <v>45870</v>
      </c>
      <c r="B26" s="1003"/>
      <c r="C26" s="1009" t="e">
        <f t="shared" si="5"/>
        <v>#DIV/0!</v>
      </c>
      <c r="D26" s="158"/>
      <c r="E26" s="480">
        <v>45870</v>
      </c>
      <c r="F26" s="1003"/>
      <c r="G26" s="1009" t="e">
        <f t="shared" si="4"/>
        <v>#DIV/0!</v>
      </c>
    </row>
    <row r="27" spans="1:17">
      <c r="A27" s="480">
        <v>45901</v>
      </c>
      <c r="B27" s="1003"/>
      <c r="C27" s="1009" t="e">
        <f t="shared" si="5"/>
        <v>#DIV/0!</v>
      </c>
      <c r="D27" s="158"/>
      <c r="E27" s="480">
        <v>45901</v>
      </c>
      <c r="F27" s="1003"/>
      <c r="G27" s="1009" t="e">
        <f t="shared" si="4"/>
        <v>#DIV/0!</v>
      </c>
    </row>
    <row r="28" spans="1:17">
      <c r="A28" s="480">
        <v>45931</v>
      </c>
      <c r="B28" s="1003"/>
      <c r="C28" s="1009" t="e">
        <f t="shared" si="5"/>
        <v>#DIV/0!</v>
      </c>
      <c r="D28" s="158"/>
      <c r="E28" s="480">
        <v>45931</v>
      </c>
      <c r="F28" s="1003"/>
      <c r="G28" s="1009" t="e">
        <f t="shared" si="4"/>
        <v>#DIV/0!</v>
      </c>
    </row>
    <row r="29" spans="1:17">
      <c r="A29" s="480">
        <v>45962</v>
      </c>
      <c r="B29" s="1004"/>
      <c r="C29" s="1009" t="e">
        <f t="shared" si="5"/>
        <v>#DIV/0!</v>
      </c>
      <c r="D29" s="158"/>
      <c r="E29" s="480">
        <v>45962</v>
      </c>
      <c r="F29" s="1003"/>
      <c r="G29" s="1009" t="e">
        <f t="shared" si="4"/>
        <v>#DIV/0!</v>
      </c>
    </row>
    <row r="30" spans="1:17" ht="15.75" thickBot="1">
      <c r="A30" s="480">
        <v>45992</v>
      </c>
      <c r="B30" s="1005"/>
      <c r="C30" s="1010" t="e">
        <f>((B30-B29)/B29)*100</f>
        <v>#DIV/0!</v>
      </c>
      <c r="D30" s="158"/>
      <c r="E30" s="480">
        <v>45992</v>
      </c>
      <c r="F30" s="1003"/>
      <c r="G30" s="1010" t="e">
        <f t="shared" si="4"/>
        <v>#DIV/0!</v>
      </c>
    </row>
    <row r="31" spans="1:17" ht="15.75" thickBot="1">
      <c r="A31" s="483" t="s">
        <v>5</v>
      </c>
      <c r="B31" s="522">
        <f>SUM(B19:B30)</f>
        <v>1828</v>
      </c>
      <c r="C31" s="159"/>
      <c r="D31" s="923"/>
      <c r="E31" s="616" t="s">
        <v>5</v>
      </c>
      <c r="F31" s="522">
        <f>SUM(F19:F30)</f>
        <v>3417</v>
      </c>
      <c r="G31" s="159"/>
    </row>
    <row r="32" spans="1:17" ht="15.75" thickBot="1">
      <c r="A32" s="482" t="s">
        <v>6</v>
      </c>
      <c r="B32" s="199">
        <f>AVERAGE(B19:B30)</f>
        <v>365.6</v>
      </c>
      <c r="C32" s="159"/>
      <c r="D32" s="923"/>
      <c r="E32" s="924" t="s">
        <v>6</v>
      </c>
      <c r="F32" s="199">
        <f>AVERAGE(F19:F30)</f>
        <v>683.4</v>
      </c>
      <c r="G32" s="159"/>
    </row>
    <row r="33" spans="1:8" ht="17.25" customHeight="1" thickBot="1"/>
    <row r="34" spans="1:8" ht="93" customHeight="1" thickBot="1">
      <c r="A34" s="160"/>
      <c r="B34" s="161" t="s">
        <v>259</v>
      </c>
      <c r="C34" s="162" t="s">
        <v>440</v>
      </c>
      <c r="D34" s="162" t="s">
        <v>396</v>
      </c>
      <c r="E34" s="162" t="s">
        <v>260</v>
      </c>
      <c r="F34" s="162" t="s">
        <v>397</v>
      </c>
      <c r="G34" s="163" t="s">
        <v>261</v>
      </c>
      <c r="H34" s="164" t="s">
        <v>15</v>
      </c>
    </row>
    <row r="35" spans="1:8" ht="15.75" thickBot="1">
      <c r="A35" s="477" t="s">
        <v>254</v>
      </c>
      <c r="B35" s="165"/>
      <c r="C35" s="166"/>
      <c r="D35" s="166"/>
      <c r="E35" s="166"/>
      <c r="F35" s="166"/>
      <c r="G35" s="166"/>
      <c r="H35" s="744"/>
    </row>
    <row r="36" spans="1:8">
      <c r="A36" s="476">
        <v>45658</v>
      </c>
      <c r="B36" s="167">
        <v>30</v>
      </c>
      <c r="C36" s="168">
        <v>14</v>
      </c>
      <c r="D36" s="168">
        <v>84</v>
      </c>
      <c r="E36" s="168">
        <v>1</v>
      </c>
      <c r="F36" s="168">
        <v>46</v>
      </c>
      <c r="G36" s="169">
        <v>44</v>
      </c>
      <c r="H36" s="745">
        <f t="shared" ref="H36" si="6">SUM(B36:G36)</f>
        <v>219</v>
      </c>
    </row>
    <row r="37" spans="1:8">
      <c r="A37" s="476">
        <v>45689</v>
      </c>
      <c r="B37" s="170">
        <v>29</v>
      </c>
      <c r="C37" s="171">
        <v>9</v>
      </c>
      <c r="D37" s="171">
        <v>77</v>
      </c>
      <c r="E37" s="171">
        <v>11</v>
      </c>
      <c r="F37" s="171">
        <v>44</v>
      </c>
      <c r="G37" s="172">
        <v>43</v>
      </c>
      <c r="H37" s="746">
        <f t="shared" ref="H37:H43" si="7">SUM(B37:G37)</f>
        <v>213</v>
      </c>
    </row>
    <row r="38" spans="1:8">
      <c r="A38" s="476">
        <v>45717</v>
      </c>
      <c r="B38" s="170">
        <v>19</v>
      </c>
      <c r="C38" s="171">
        <v>7</v>
      </c>
      <c r="D38" s="171">
        <v>73</v>
      </c>
      <c r="E38" s="171">
        <v>6</v>
      </c>
      <c r="F38" s="171">
        <v>24</v>
      </c>
      <c r="G38" s="172">
        <v>52</v>
      </c>
      <c r="H38" s="746">
        <f t="shared" si="7"/>
        <v>181</v>
      </c>
    </row>
    <row r="39" spans="1:8">
      <c r="A39" s="476">
        <v>45748</v>
      </c>
      <c r="B39" s="170">
        <v>51</v>
      </c>
      <c r="C39" s="171">
        <v>15</v>
      </c>
      <c r="D39" s="171">
        <v>117</v>
      </c>
      <c r="E39" s="171">
        <v>10</v>
      </c>
      <c r="F39" s="171">
        <v>40</v>
      </c>
      <c r="G39" s="172">
        <v>58</v>
      </c>
      <c r="H39" s="746">
        <f t="shared" si="7"/>
        <v>291</v>
      </c>
    </row>
    <row r="40" spans="1:8">
      <c r="A40" s="476">
        <v>45778</v>
      </c>
      <c r="B40" s="170">
        <v>42</v>
      </c>
      <c r="C40" s="171">
        <v>9</v>
      </c>
      <c r="D40" s="171">
        <v>118</v>
      </c>
      <c r="E40" s="171">
        <v>10</v>
      </c>
      <c r="F40" s="171">
        <v>52</v>
      </c>
      <c r="G40" s="172">
        <v>36</v>
      </c>
      <c r="H40" s="746">
        <f t="shared" si="7"/>
        <v>267</v>
      </c>
    </row>
    <row r="41" spans="1:8">
      <c r="A41" s="476">
        <v>45809</v>
      </c>
      <c r="B41" s="170"/>
      <c r="C41" s="171"/>
      <c r="D41" s="171"/>
      <c r="E41" s="171"/>
      <c r="F41" s="171"/>
      <c r="G41" s="172"/>
      <c r="H41" s="746">
        <f t="shared" si="7"/>
        <v>0</v>
      </c>
    </row>
    <row r="42" spans="1:8">
      <c r="A42" s="476">
        <v>45839</v>
      </c>
      <c r="B42" s="170"/>
      <c r="C42" s="171"/>
      <c r="D42" s="171"/>
      <c r="E42" s="171"/>
      <c r="F42" s="171"/>
      <c r="G42" s="172"/>
      <c r="H42" s="746">
        <f t="shared" si="7"/>
        <v>0</v>
      </c>
    </row>
    <row r="43" spans="1:8">
      <c r="A43" s="476">
        <v>45870</v>
      </c>
      <c r="B43" s="170"/>
      <c r="C43" s="171"/>
      <c r="D43" s="171"/>
      <c r="E43" s="171"/>
      <c r="F43" s="171"/>
      <c r="G43" s="172"/>
      <c r="H43" s="746">
        <f t="shared" si="7"/>
        <v>0</v>
      </c>
    </row>
    <row r="44" spans="1:8">
      <c r="A44" s="476">
        <v>45901</v>
      </c>
      <c r="B44" s="170"/>
      <c r="C44" s="171"/>
      <c r="D44" s="171"/>
      <c r="E44" s="171"/>
      <c r="F44" s="171"/>
      <c r="G44" s="172"/>
      <c r="H44" s="746">
        <f>SUM(B44:G44)</f>
        <v>0</v>
      </c>
    </row>
    <row r="45" spans="1:8">
      <c r="A45" s="476">
        <v>45931</v>
      </c>
      <c r="B45" s="170"/>
      <c r="C45" s="171"/>
      <c r="D45" s="171"/>
      <c r="E45" s="171"/>
      <c r="F45" s="171"/>
      <c r="G45" s="172"/>
      <c r="H45" s="746">
        <f>SUM(B45:G45)</f>
        <v>0</v>
      </c>
    </row>
    <row r="46" spans="1:8">
      <c r="A46" s="476">
        <v>45962</v>
      </c>
      <c r="B46" s="170"/>
      <c r="C46" s="171"/>
      <c r="D46" s="171"/>
      <c r="E46" s="171"/>
      <c r="F46" s="171"/>
      <c r="G46" s="172"/>
      <c r="H46" s="746">
        <f>SUM(B46:G46)</f>
        <v>0</v>
      </c>
    </row>
    <row r="47" spans="1:8" ht="15.75" thickBot="1">
      <c r="A47" s="476">
        <v>45992</v>
      </c>
      <c r="B47" s="173"/>
      <c r="C47" s="174"/>
      <c r="D47" s="174"/>
      <c r="E47" s="174"/>
      <c r="F47" s="174"/>
      <c r="G47" s="175"/>
      <c r="H47" s="761">
        <f>SUM(B47:G47)</f>
        <v>0</v>
      </c>
    </row>
    <row r="48" spans="1:8" ht="15.75" thickBot="1">
      <c r="A48" s="478" t="s">
        <v>262</v>
      </c>
      <c r="B48" s="475">
        <f t="shared" ref="B48:F48" si="8">SUM(B36:B47)</f>
        <v>171</v>
      </c>
      <c r="C48" s="176">
        <f t="shared" si="8"/>
        <v>54</v>
      </c>
      <c r="D48" s="176">
        <f t="shared" si="8"/>
        <v>469</v>
      </c>
      <c r="E48" s="176">
        <f t="shared" si="8"/>
        <v>38</v>
      </c>
      <c r="F48" s="176">
        <f t="shared" si="8"/>
        <v>206</v>
      </c>
      <c r="G48" s="176">
        <f>SUM(G36:G47)</f>
        <v>233</v>
      </c>
      <c r="H48" s="177">
        <f>SUM(H36:H47)</f>
        <v>1171</v>
      </c>
    </row>
    <row r="49" spans="1:8" ht="15.75" thickBot="1">
      <c r="A49" s="166"/>
      <c r="B49" s="178"/>
      <c r="C49" s="178"/>
      <c r="D49" s="178"/>
      <c r="E49" s="178"/>
      <c r="F49" s="178"/>
      <c r="G49" s="178"/>
      <c r="H49" s="178"/>
    </row>
    <row r="50" spans="1:8" ht="15.75" thickBot="1">
      <c r="A50" s="477" t="s">
        <v>253</v>
      </c>
      <c r="B50" s="179"/>
      <c r="C50" s="180"/>
      <c r="D50" s="180"/>
      <c r="E50" s="180"/>
      <c r="F50" s="180"/>
      <c r="G50" s="180"/>
      <c r="H50" s="747"/>
    </row>
    <row r="51" spans="1:8">
      <c r="A51" s="476">
        <v>45658</v>
      </c>
      <c r="B51" s="181">
        <v>9</v>
      </c>
      <c r="C51" s="182">
        <v>19</v>
      </c>
      <c r="D51" s="182">
        <v>50</v>
      </c>
      <c r="E51" s="182">
        <v>0</v>
      </c>
      <c r="F51" s="182">
        <v>25</v>
      </c>
      <c r="G51" s="183">
        <v>32</v>
      </c>
      <c r="H51" s="748">
        <f t="shared" ref="H51" si="9">SUM(B51:G51)</f>
        <v>135</v>
      </c>
    </row>
    <row r="52" spans="1:8">
      <c r="A52" s="476">
        <v>45689</v>
      </c>
      <c r="B52" s="184">
        <v>13</v>
      </c>
      <c r="C52" s="185">
        <v>2</v>
      </c>
      <c r="D52" s="185">
        <v>42</v>
      </c>
      <c r="E52" s="185">
        <v>4</v>
      </c>
      <c r="F52" s="185">
        <v>28</v>
      </c>
      <c r="G52" s="186">
        <v>66</v>
      </c>
      <c r="H52" s="749">
        <f t="shared" ref="H52:H57" si="10">SUM(B52:G52)</f>
        <v>155</v>
      </c>
    </row>
    <row r="53" spans="1:8">
      <c r="A53" s="476">
        <v>45717</v>
      </c>
      <c r="B53" s="184">
        <v>11</v>
      </c>
      <c r="C53" s="185">
        <v>14</v>
      </c>
      <c r="D53" s="185">
        <v>37</v>
      </c>
      <c r="E53" s="185">
        <v>3</v>
      </c>
      <c r="F53" s="185">
        <v>14</v>
      </c>
      <c r="G53" s="186">
        <v>32</v>
      </c>
      <c r="H53" s="749">
        <f t="shared" si="10"/>
        <v>111</v>
      </c>
    </row>
    <row r="54" spans="1:8">
      <c r="A54" s="476">
        <v>45748</v>
      </c>
      <c r="B54" s="184">
        <v>2</v>
      </c>
      <c r="C54" s="185">
        <v>8</v>
      </c>
      <c r="D54" s="185">
        <v>61</v>
      </c>
      <c r="E54" s="185">
        <v>3</v>
      </c>
      <c r="F54" s="185">
        <v>12</v>
      </c>
      <c r="G54" s="186">
        <v>31</v>
      </c>
      <c r="H54" s="749">
        <f t="shared" si="10"/>
        <v>117</v>
      </c>
    </row>
    <row r="55" spans="1:8">
      <c r="A55" s="476">
        <v>45778</v>
      </c>
      <c r="B55" s="184">
        <v>8</v>
      </c>
      <c r="C55" s="185">
        <v>22</v>
      </c>
      <c r="D55" s="185">
        <v>65</v>
      </c>
      <c r="E55" s="185">
        <v>2</v>
      </c>
      <c r="F55" s="185">
        <v>16</v>
      </c>
      <c r="G55" s="186">
        <v>26</v>
      </c>
      <c r="H55" s="749">
        <f t="shared" si="10"/>
        <v>139</v>
      </c>
    </row>
    <row r="56" spans="1:8">
      <c r="A56" s="476">
        <v>45809</v>
      </c>
      <c r="B56" s="184"/>
      <c r="C56" s="185"/>
      <c r="D56" s="185"/>
      <c r="E56" s="185"/>
      <c r="F56" s="185"/>
      <c r="G56" s="186"/>
      <c r="H56" s="749">
        <f t="shared" si="10"/>
        <v>0</v>
      </c>
    </row>
    <row r="57" spans="1:8">
      <c r="A57" s="476">
        <v>45839</v>
      </c>
      <c r="B57" s="184"/>
      <c r="C57" s="185"/>
      <c r="D57" s="185"/>
      <c r="E57" s="185"/>
      <c r="F57" s="185"/>
      <c r="G57" s="186"/>
      <c r="H57" s="749">
        <f t="shared" si="10"/>
        <v>0</v>
      </c>
    </row>
    <row r="58" spans="1:8">
      <c r="A58" s="476">
        <v>45870</v>
      </c>
      <c r="B58" s="184"/>
      <c r="C58" s="185"/>
      <c r="D58" s="185"/>
      <c r="E58" s="185"/>
      <c r="F58" s="185"/>
      <c r="G58" s="186"/>
      <c r="H58" s="749">
        <f>SUM(B58:G58)</f>
        <v>0</v>
      </c>
    </row>
    <row r="59" spans="1:8">
      <c r="A59" s="476">
        <v>45901</v>
      </c>
      <c r="B59" s="184"/>
      <c r="C59" s="185"/>
      <c r="D59" s="185"/>
      <c r="E59" s="185"/>
      <c r="F59" s="185"/>
      <c r="G59" s="186"/>
      <c r="H59" s="749">
        <f>SUM(B59:G59)</f>
        <v>0</v>
      </c>
    </row>
    <row r="60" spans="1:8">
      <c r="A60" s="476">
        <v>45931</v>
      </c>
      <c r="B60" s="184"/>
      <c r="C60" s="185"/>
      <c r="D60" s="185"/>
      <c r="E60" s="185"/>
      <c r="F60" s="185"/>
      <c r="G60" s="186"/>
      <c r="H60" s="749">
        <f>SUM(B60:G60)</f>
        <v>0</v>
      </c>
    </row>
    <row r="61" spans="1:8">
      <c r="A61" s="476">
        <v>45962</v>
      </c>
      <c r="B61" s="184"/>
      <c r="C61" s="185"/>
      <c r="D61" s="185"/>
      <c r="E61" s="185"/>
      <c r="F61" s="185"/>
      <c r="G61" s="186"/>
      <c r="H61" s="749">
        <f>SUM(B61:G61)</f>
        <v>0</v>
      </c>
    </row>
    <row r="62" spans="1:8" ht="15.75" thickBot="1">
      <c r="A62" s="476">
        <v>45992</v>
      </c>
      <c r="B62" s="187"/>
      <c r="C62" s="188"/>
      <c r="D62" s="188"/>
      <c r="E62" s="188"/>
      <c r="F62" s="188"/>
      <c r="G62" s="189"/>
      <c r="H62" s="750">
        <f>SUM(B62:G62)</f>
        <v>0</v>
      </c>
    </row>
    <row r="63" spans="1:8" ht="15.75" thickBot="1">
      <c r="A63" s="633" t="s">
        <v>263</v>
      </c>
      <c r="B63" s="190">
        <f t="shared" ref="B63:G63" si="11">SUM(B51:B62)</f>
        <v>43</v>
      </c>
      <c r="C63" s="190">
        <f t="shared" si="11"/>
        <v>65</v>
      </c>
      <c r="D63" s="190">
        <f t="shared" si="11"/>
        <v>255</v>
      </c>
      <c r="E63" s="190">
        <f t="shared" si="11"/>
        <v>12</v>
      </c>
      <c r="F63" s="190">
        <f t="shared" si="11"/>
        <v>95</v>
      </c>
      <c r="G63" s="191">
        <f t="shared" si="11"/>
        <v>187</v>
      </c>
      <c r="H63" s="192">
        <f>SUM(H51:H62)</f>
        <v>657</v>
      </c>
    </row>
    <row r="64" spans="1:8" ht="15.75" thickBot="1">
      <c r="A64" s="193"/>
      <c r="B64" s="193"/>
      <c r="C64" s="193"/>
      <c r="D64" s="193"/>
      <c r="E64" s="193"/>
      <c r="F64" s="193"/>
      <c r="G64" s="193"/>
      <c r="H64" s="193"/>
    </row>
    <row r="65" spans="1:8" ht="15.75" thickBot="1">
      <c r="A65" s="194" t="s">
        <v>15</v>
      </c>
      <c r="B65" s="195">
        <f t="shared" ref="B65:G65" si="12">B48+B63</f>
        <v>214</v>
      </c>
      <c r="C65" s="195">
        <f t="shared" si="12"/>
        <v>119</v>
      </c>
      <c r="D65" s="195">
        <f t="shared" si="12"/>
        <v>724</v>
      </c>
      <c r="E65" s="195">
        <f t="shared" si="12"/>
        <v>50</v>
      </c>
      <c r="F65" s="195">
        <f t="shared" si="12"/>
        <v>301</v>
      </c>
      <c r="G65" s="195">
        <f t="shared" si="12"/>
        <v>420</v>
      </c>
      <c r="H65" s="196">
        <f>H48+H63</f>
        <v>1828</v>
      </c>
    </row>
    <row r="67" spans="1:8" ht="90" customHeight="1">
      <c r="A67" s="1119" t="s">
        <v>441</v>
      </c>
      <c r="B67" s="1119"/>
      <c r="C67" s="1119"/>
      <c r="D67" s="1119"/>
      <c r="E67" s="1119"/>
      <c r="F67" s="1119"/>
      <c r="G67" s="1119"/>
      <c r="H67" s="1119"/>
    </row>
  </sheetData>
  <mergeCells count="3">
    <mergeCell ref="A17:C17"/>
    <mergeCell ref="E17:G17"/>
    <mergeCell ref="A67:H67"/>
  </mergeCells>
  <pageMargins left="0.511811024" right="0.511811024" top="0.78740157500000008" bottom="0.78740157500000008" header="0.31496062000000008" footer="0.31496062000000008"/>
  <pageSetup paperSize="9" fitToWidth="0" fitToHeight="0" orientation="portrait" r:id="rId1"/>
  <ignoredErrors>
    <ignoredError sqref="H36:H47 H51:H62 I9:L9" formulaRange="1"/>
    <ignoredError sqref="N9:O9" formula="1"/>
    <ignoredError sqref="M9" formula="1" formulaRange="1"/>
    <ignoredError sqref="C22:C27 G21:G30 C29 C28 C30 P8"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T33"/>
  <sheetViews>
    <sheetView zoomScale="90" zoomScaleNormal="90" workbookViewId="0">
      <selection activeCell="T1" sqref="T1"/>
    </sheetView>
  </sheetViews>
  <sheetFormatPr defaultRowHeight="15"/>
  <cols>
    <col min="1" max="1" width="13.5703125" customWidth="1"/>
    <col min="2" max="2" width="12" bestFit="1" customWidth="1"/>
    <col min="3" max="3" width="10.42578125" bestFit="1" customWidth="1"/>
    <col min="4" max="4" width="44.140625" bestFit="1" customWidth="1"/>
    <col min="5" max="5" width="7.5703125" bestFit="1" customWidth="1"/>
    <col min="6" max="6" width="7.7109375" bestFit="1" customWidth="1"/>
    <col min="7" max="7" width="7.140625" bestFit="1" customWidth="1"/>
    <col min="8" max="8" width="7.5703125" bestFit="1" customWidth="1"/>
    <col min="9" max="9" width="7.7109375" style="2" bestFit="1" customWidth="1"/>
    <col min="10" max="10" width="7.140625" style="2" bestFit="1" customWidth="1"/>
    <col min="11" max="11" width="7.5703125" style="3" bestFit="1" customWidth="1"/>
    <col min="12" max="12" width="8.140625" customWidth="1"/>
    <col min="13" max="13" width="7.85546875" customWidth="1"/>
    <col min="14" max="14" width="8" customWidth="1"/>
    <col min="15" max="15" width="7.28515625" bestFit="1" customWidth="1"/>
    <col min="16" max="16" width="7.140625" bestFit="1" customWidth="1"/>
    <col min="17" max="17" width="7.5703125" bestFit="1" customWidth="1"/>
    <col min="18" max="18" width="8" bestFit="1" customWidth="1"/>
    <col min="19" max="19" width="7.5703125" customWidth="1"/>
    <col min="20" max="20" width="13.7109375" customWidth="1"/>
  </cols>
  <sheetData>
    <row r="1" spans="1:11">
      <c r="A1" s="1" t="s">
        <v>0</v>
      </c>
    </row>
    <row r="2" spans="1:11">
      <c r="A2" s="1" t="s">
        <v>1</v>
      </c>
    </row>
    <row r="3" spans="1:11" ht="15.75" thickBot="1">
      <c r="B3" s="764">
        <v>4919</v>
      </c>
    </row>
    <row r="4" spans="1:11" ht="15.75" thickBot="1">
      <c r="A4" s="4" t="s">
        <v>2</v>
      </c>
      <c r="B4" s="4" t="s">
        <v>3</v>
      </c>
      <c r="C4" s="4" t="s">
        <v>4</v>
      </c>
      <c r="D4" s="6"/>
      <c r="E4" s="6"/>
      <c r="F4" s="6"/>
      <c r="I4"/>
      <c r="J4"/>
    </row>
    <row r="5" spans="1:11">
      <c r="A5" s="964">
        <v>45658</v>
      </c>
      <c r="B5" s="751">
        <f>P25</f>
        <v>6307</v>
      </c>
      <c r="C5" s="962">
        <f>((B5-B3)/B3)*100</f>
        <v>28.217117300264285</v>
      </c>
      <c r="D5" s="8"/>
      <c r="E5" s="8"/>
      <c r="F5" s="8"/>
      <c r="I5"/>
      <c r="J5"/>
    </row>
    <row r="6" spans="1:11">
      <c r="A6" s="965">
        <v>45689</v>
      </c>
      <c r="B6" s="452">
        <f>O25</f>
        <v>7249</v>
      </c>
      <c r="C6" s="963">
        <f>((B6-B5)/B5)*100</f>
        <v>14.935785635008719</v>
      </c>
      <c r="D6" s="8"/>
      <c r="E6" s="8"/>
      <c r="F6" s="8"/>
      <c r="H6" s="9"/>
      <c r="I6" s="8"/>
      <c r="J6" s="8"/>
      <c r="K6" s="10"/>
    </row>
    <row r="7" spans="1:11">
      <c r="A7" s="965">
        <v>45717</v>
      </c>
      <c r="B7" s="535">
        <f>N25</f>
        <v>6677</v>
      </c>
      <c r="C7" s="963">
        <f>((B7-B6)/B6)*100</f>
        <v>-7.8907435508345971</v>
      </c>
      <c r="D7" s="8"/>
      <c r="E7" s="8"/>
      <c r="F7" s="8"/>
      <c r="H7" s="9"/>
      <c r="I7" s="8"/>
      <c r="J7" s="8"/>
      <c r="K7" s="10"/>
    </row>
    <row r="8" spans="1:11">
      <c r="A8" s="965">
        <v>45748</v>
      </c>
      <c r="B8" s="535">
        <f>M25</f>
        <v>6771</v>
      </c>
      <c r="C8" s="963">
        <f>((B8-B7)/B7)*100</f>
        <v>1.4078178822824621</v>
      </c>
      <c r="D8" s="8"/>
      <c r="E8" s="8"/>
      <c r="F8" s="8"/>
    </row>
    <row r="9" spans="1:11">
      <c r="A9" s="965">
        <v>45778</v>
      </c>
      <c r="B9" s="198">
        <f>L25</f>
        <v>6308</v>
      </c>
      <c r="C9" s="963">
        <f>((B9-B8)/B8)*100</f>
        <v>-6.837985526510117</v>
      </c>
      <c r="D9" s="8"/>
      <c r="E9" s="8"/>
      <c r="F9" s="8"/>
    </row>
    <row r="10" spans="1:11">
      <c r="A10" s="965">
        <v>45809</v>
      </c>
      <c r="B10" s="535"/>
      <c r="C10" s="963"/>
      <c r="D10" s="8"/>
      <c r="E10" s="8"/>
      <c r="F10" s="8"/>
    </row>
    <row r="11" spans="1:11">
      <c r="A11" s="965">
        <v>45839</v>
      </c>
      <c r="B11" s="198"/>
      <c r="C11" s="963"/>
      <c r="D11" s="8"/>
      <c r="E11" s="8"/>
      <c r="F11" s="8"/>
    </row>
    <row r="12" spans="1:11">
      <c r="A12" s="965">
        <v>45870</v>
      </c>
      <c r="B12" s="198"/>
      <c r="C12" s="963"/>
      <c r="D12" s="8"/>
      <c r="E12" s="8"/>
      <c r="F12" s="8"/>
    </row>
    <row r="13" spans="1:11">
      <c r="A13" s="965">
        <v>45901</v>
      </c>
      <c r="B13" s="198"/>
      <c r="C13" s="963"/>
      <c r="D13" s="8"/>
      <c r="E13" s="8"/>
      <c r="F13" s="8"/>
    </row>
    <row r="14" spans="1:11">
      <c r="A14" s="965">
        <v>45931</v>
      </c>
      <c r="B14" s="198"/>
      <c r="C14" s="963"/>
      <c r="D14" s="8"/>
      <c r="E14" s="8"/>
      <c r="F14" s="8"/>
      <c r="H14" s="11"/>
    </row>
    <row r="15" spans="1:11">
      <c r="A15" s="965">
        <v>45962</v>
      </c>
      <c r="B15" s="198"/>
      <c r="C15" s="963"/>
      <c r="D15" s="8"/>
      <c r="E15" s="8"/>
      <c r="F15" s="8"/>
    </row>
    <row r="16" spans="1:11" ht="15.75" thickBot="1">
      <c r="A16" s="966">
        <v>45992</v>
      </c>
      <c r="B16" s="752"/>
      <c r="C16" s="753"/>
      <c r="D16" s="8"/>
      <c r="E16" s="8"/>
      <c r="F16" s="8"/>
    </row>
    <row r="17" spans="1:20" ht="15.75" thickBot="1">
      <c r="A17" s="12" t="s">
        <v>5</v>
      </c>
      <c r="B17" s="14">
        <f>SUM(B5:B16)</f>
        <v>33312</v>
      </c>
    </row>
    <row r="18" spans="1:20" ht="15.75" thickBot="1">
      <c r="A18" s="13" t="s">
        <v>6</v>
      </c>
      <c r="B18" s="14">
        <f>AVERAGE(B5:B16)</f>
        <v>6662.4</v>
      </c>
      <c r="D18" s="15" t="s">
        <v>7</v>
      </c>
      <c r="E18" s="16">
        <v>45992</v>
      </c>
      <c r="F18" s="17">
        <v>45962</v>
      </c>
      <c r="G18" s="17">
        <v>45931</v>
      </c>
      <c r="H18" s="17">
        <v>45901</v>
      </c>
      <c r="I18" s="17">
        <v>45870</v>
      </c>
      <c r="J18" s="17">
        <v>45839</v>
      </c>
      <c r="K18" s="17">
        <v>45809</v>
      </c>
      <c r="L18" s="18">
        <v>45778</v>
      </c>
      <c r="M18" s="16">
        <v>45748</v>
      </c>
      <c r="N18" s="16">
        <v>45717</v>
      </c>
      <c r="O18" s="16">
        <v>45689</v>
      </c>
      <c r="P18" s="19">
        <v>45658</v>
      </c>
      <c r="Q18" s="17" t="s">
        <v>5</v>
      </c>
      <c r="R18" s="732" t="s">
        <v>8</v>
      </c>
      <c r="S18" s="733" t="s">
        <v>6</v>
      </c>
      <c r="T18" s="337"/>
    </row>
    <row r="19" spans="1:20">
      <c r="A19" s="1093"/>
      <c r="B19" s="1093"/>
      <c r="C19" s="1093"/>
      <c r="D19" s="20" t="s">
        <v>9</v>
      </c>
      <c r="E19" s="21"/>
      <c r="F19" s="22"/>
      <c r="G19" s="23"/>
      <c r="H19" s="23"/>
      <c r="I19" s="23"/>
      <c r="J19" s="23"/>
      <c r="K19" s="24"/>
      <c r="L19" s="24">
        <v>409</v>
      </c>
      <c r="M19" s="25">
        <v>415</v>
      </c>
      <c r="N19" s="26">
        <v>308</v>
      </c>
      <c r="O19" s="25">
        <v>385</v>
      </c>
      <c r="P19" s="27">
        <v>361</v>
      </c>
      <c r="Q19" s="28">
        <f t="shared" ref="Q19:Q24" si="0">SUM(E19:P19)</f>
        <v>1878</v>
      </c>
      <c r="R19" s="29">
        <f>(Q19/Q25)*100</f>
        <v>5.6376080691642647</v>
      </c>
      <c r="S19" s="734">
        <f>AVERAGE(E19:P19)</f>
        <v>375.6</v>
      </c>
      <c r="T19" s="730" t="s">
        <v>9</v>
      </c>
    </row>
    <row r="20" spans="1:20" ht="15" customHeight="1">
      <c r="C20" s="30"/>
      <c r="D20" s="31" t="s">
        <v>11</v>
      </c>
      <c r="E20" s="32"/>
      <c r="F20" s="33"/>
      <c r="G20" s="34"/>
      <c r="H20" s="34"/>
      <c r="I20" s="34"/>
      <c r="J20" s="34"/>
      <c r="K20" s="35"/>
      <c r="L20" s="35">
        <v>83</v>
      </c>
      <c r="M20" s="34">
        <v>91</v>
      </c>
      <c r="N20" s="26">
        <v>103</v>
      </c>
      <c r="O20" s="34">
        <v>72</v>
      </c>
      <c r="P20" s="36">
        <v>100</v>
      </c>
      <c r="Q20" s="37">
        <f t="shared" si="0"/>
        <v>449</v>
      </c>
      <c r="R20" s="38">
        <f>(Q20/Q25)*100</f>
        <v>1.3478626320845339</v>
      </c>
      <c r="S20" s="735">
        <f t="shared" ref="S20:S23" si="1">AVERAGE(E20:P20)</f>
        <v>89.8</v>
      </c>
      <c r="T20" s="730" t="s">
        <v>11</v>
      </c>
    </row>
    <row r="21" spans="1:20" ht="15" customHeight="1">
      <c r="C21" s="30"/>
      <c r="D21" s="944" t="s">
        <v>509</v>
      </c>
      <c r="E21" s="32"/>
      <c r="F21" s="33"/>
      <c r="G21" s="34"/>
      <c r="H21" s="34"/>
      <c r="I21" s="34"/>
      <c r="J21" s="34"/>
      <c r="K21" s="35"/>
      <c r="L21" s="35">
        <v>0</v>
      </c>
      <c r="M21" s="34">
        <v>0</v>
      </c>
      <c r="N21" s="26">
        <v>0</v>
      </c>
      <c r="O21" s="34">
        <v>0</v>
      </c>
      <c r="P21" s="36">
        <v>0</v>
      </c>
      <c r="Q21" s="37">
        <f t="shared" si="0"/>
        <v>0</v>
      </c>
      <c r="R21" s="38">
        <f>(Q21/Q25)*100</f>
        <v>0</v>
      </c>
      <c r="S21" s="735">
        <f>AVERAGE(E21:P21)</f>
        <v>0</v>
      </c>
      <c r="T21" s="731" t="s">
        <v>465</v>
      </c>
    </row>
    <row r="22" spans="1:20">
      <c r="D22" s="31" t="s">
        <v>12</v>
      </c>
      <c r="E22" s="32"/>
      <c r="F22" s="33"/>
      <c r="G22" s="34"/>
      <c r="H22" s="34"/>
      <c r="I22" s="34"/>
      <c r="J22" s="34"/>
      <c r="K22" s="35"/>
      <c r="L22" s="35">
        <v>5506</v>
      </c>
      <c r="M22" s="34">
        <v>5958</v>
      </c>
      <c r="N22" s="26">
        <v>5990</v>
      </c>
      <c r="O22" s="34">
        <v>6446</v>
      </c>
      <c r="P22" s="36">
        <v>5511</v>
      </c>
      <c r="Q22" s="37">
        <f t="shared" si="0"/>
        <v>29411</v>
      </c>
      <c r="R22" s="38">
        <f>(Q22/Q25)*100</f>
        <v>88.289505283381359</v>
      </c>
      <c r="S22" s="735">
        <f t="shared" si="1"/>
        <v>5882.2</v>
      </c>
      <c r="T22" s="730" t="s">
        <v>12</v>
      </c>
    </row>
    <row r="23" spans="1:20" ht="17.25" customHeight="1">
      <c r="D23" s="31" t="s">
        <v>13</v>
      </c>
      <c r="E23" s="32"/>
      <c r="F23" s="33"/>
      <c r="G23" s="34"/>
      <c r="H23" s="34"/>
      <c r="I23" s="34"/>
      <c r="J23" s="34"/>
      <c r="K23" s="35"/>
      <c r="L23" s="35">
        <v>250</v>
      </c>
      <c r="M23" s="34">
        <v>263</v>
      </c>
      <c r="N23" s="26">
        <v>220</v>
      </c>
      <c r="O23" s="34">
        <v>283</v>
      </c>
      <c r="P23" s="36">
        <v>235</v>
      </c>
      <c r="Q23" s="37">
        <f t="shared" si="0"/>
        <v>1251</v>
      </c>
      <c r="R23" s="38">
        <f>(Q23/Q25)*100</f>
        <v>3.7554034582132565</v>
      </c>
      <c r="S23" s="735">
        <f t="shared" si="1"/>
        <v>250.2</v>
      </c>
      <c r="T23" s="730" t="s">
        <v>13</v>
      </c>
    </row>
    <row r="24" spans="1:20" ht="15.75" customHeight="1" thickBot="1">
      <c r="A24" s="691"/>
      <c r="B24" s="691"/>
      <c r="D24" s="31" t="s">
        <v>14</v>
      </c>
      <c r="E24" s="39"/>
      <c r="F24" s="33"/>
      <c r="G24" s="40"/>
      <c r="H24" s="40"/>
      <c r="I24" s="40"/>
      <c r="J24" s="40"/>
      <c r="K24" s="41"/>
      <c r="L24" s="41">
        <v>60</v>
      </c>
      <c r="M24" s="34">
        <v>44</v>
      </c>
      <c r="N24" s="26">
        <v>56</v>
      </c>
      <c r="O24" s="40">
        <v>63</v>
      </c>
      <c r="P24" s="42">
        <v>100</v>
      </c>
      <c r="Q24" s="43">
        <f t="shared" si="0"/>
        <v>323</v>
      </c>
      <c r="R24" s="44">
        <f>(Q24/Q25)*100</f>
        <v>0.96962055715658024</v>
      </c>
      <c r="S24" s="736">
        <f>AVERAGE(E24:P24)</f>
        <v>64.599999999999994</v>
      </c>
      <c r="T24" s="730" t="s">
        <v>14</v>
      </c>
    </row>
    <row r="25" spans="1:20" ht="15.75" customHeight="1" thickBot="1">
      <c r="A25" s="691"/>
      <c r="B25" s="691"/>
      <c r="D25" s="117" t="s">
        <v>15</v>
      </c>
      <c r="E25" s="45">
        <f>SUM(E19:E24)</f>
        <v>0</v>
      </c>
      <c r="F25" s="45">
        <f>SUM(F19:F24)</f>
        <v>0</v>
      </c>
      <c r="G25" s="45">
        <f>SUM(G19:G24)</f>
        <v>0</v>
      </c>
      <c r="H25" s="45">
        <f>SUM(H19:H24)</f>
        <v>0</v>
      </c>
      <c r="I25" s="45">
        <f>SUM(I19:I24)</f>
        <v>0</v>
      </c>
      <c r="J25" s="45">
        <f t="shared" ref="J25:R25" si="2">SUM(J19:J24)</f>
        <v>0</v>
      </c>
      <c r="K25" s="45">
        <f t="shared" si="2"/>
        <v>0</v>
      </c>
      <c r="L25" s="45">
        <f t="shared" si="2"/>
        <v>6308</v>
      </c>
      <c r="M25" s="45">
        <f t="shared" si="2"/>
        <v>6771</v>
      </c>
      <c r="N25" s="47">
        <f t="shared" si="2"/>
        <v>6677</v>
      </c>
      <c r="O25" s="45">
        <f t="shared" si="2"/>
        <v>7249</v>
      </c>
      <c r="P25" s="47">
        <f t="shared" si="2"/>
        <v>6307</v>
      </c>
      <c r="Q25" s="48">
        <f t="shared" si="2"/>
        <v>33312</v>
      </c>
      <c r="R25" s="47">
        <f t="shared" si="2"/>
        <v>99.999999999999986</v>
      </c>
      <c r="S25" s="737">
        <f>AVERAGEIF(E25:P25,"&gt;0")</f>
        <v>6662.4</v>
      </c>
    </row>
    <row r="26" spans="1:20" ht="15" customHeight="1">
      <c r="A26" s="691"/>
      <c r="B26" s="691"/>
    </row>
    <row r="27" spans="1:20" ht="15" customHeight="1">
      <c r="A27" s="1092" t="s">
        <v>10</v>
      </c>
      <c r="B27" s="1092"/>
      <c r="C27" s="1092"/>
      <c r="D27" s="1092"/>
      <c r="E27" s="1092"/>
      <c r="F27" s="1092"/>
      <c r="G27" s="1092"/>
      <c r="H27" s="1092"/>
      <c r="I27" s="1092"/>
    </row>
    <row r="28" spans="1:20" ht="15" customHeight="1">
      <c r="A28" s="1092"/>
      <c r="B28" s="1092"/>
      <c r="C28" s="1092"/>
      <c r="D28" s="1092"/>
      <c r="E28" s="1092"/>
      <c r="F28" s="1092"/>
      <c r="G28" s="1092"/>
      <c r="H28" s="1092"/>
      <c r="I28" s="1092"/>
    </row>
    <row r="29" spans="1:20" ht="15" customHeight="1">
      <c r="A29" s="1092"/>
      <c r="B29" s="1092"/>
      <c r="C29" s="1092"/>
      <c r="D29" s="1092"/>
      <c r="E29" s="1092"/>
      <c r="F29" s="1092"/>
      <c r="G29" s="1092"/>
      <c r="H29" s="1092"/>
      <c r="I29" s="1092"/>
    </row>
    <row r="30" spans="1:20" ht="15" customHeight="1">
      <c r="A30" s="1092" t="s">
        <v>533</v>
      </c>
      <c r="B30" s="1092"/>
      <c r="C30" s="1092"/>
      <c r="D30" s="1092"/>
      <c r="E30" s="1092"/>
      <c r="F30" s="1092"/>
      <c r="G30" s="1092"/>
      <c r="H30" s="1092"/>
      <c r="I30" s="1092"/>
    </row>
    <row r="31" spans="1:20">
      <c r="A31" s="1092"/>
      <c r="B31" s="1092"/>
      <c r="C31" s="1092"/>
      <c r="D31" s="1092"/>
      <c r="E31" s="1092"/>
      <c r="F31" s="1092"/>
      <c r="G31" s="1092"/>
      <c r="H31" s="1092"/>
      <c r="I31" s="1092"/>
      <c r="Q31" s="3"/>
    </row>
    <row r="32" spans="1:20">
      <c r="A32" s="1092"/>
      <c r="B32" s="1092"/>
      <c r="C32" s="1092"/>
      <c r="D32" s="1092"/>
      <c r="E32" s="1092"/>
      <c r="F32" s="1092"/>
      <c r="G32" s="1092"/>
      <c r="H32" s="1092"/>
      <c r="I32" s="1092"/>
    </row>
    <row r="33" spans="13:13">
      <c r="M33" s="3"/>
    </row>
  </sheetData>
  <mergeCells count="3">
    <mergeCell ref="A27:I29"/>
    <mergeCell ref="A19:C19"/>
    <mergeCell ref="A30:I32"/>
  </mergeCells>
  <pageMargins left="0.511811024" right="0.511811024" top="0.78740157500000008" bottom="0.78740157500000008" header="0.31496062000000008" footer="0.31496062000000008"/>
  <pageSetup paperSize="9" fitToWidth="0" fitToHeight="0" orientation="portrait" r:id="rId1"/>
  <ignoredErrors>
    <ignoredError sqref="E25:P25" formulaRang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topLeftCell="A44" zoomScale="90" zoomScaleNormal="90" workbookViewId="0">
      <selection activeCell="D4" sqref="D4:D75"/>
    </sheetView>
  </sheetViews>
  <sheetFormatPr defaultRowHeight="15"/>
  <cols>
    <col min="1" max="1" width="57" customWidth="1"/>
    <col min="2" max="2" width="10.5703125" bestFit="1" customWidth="1"/>
    <col min="3" max="3" width="12.5703125" bestFit="1" customWidth="1"/>
    <col min="4" max="4" width="8.7109375" customWidth="1"/>
    <col min="6" max="6" width="66.85546875" style="380" customWidth="1"/>
    <col min="7" max="7" width="10.42578125" style="380" customWidth="1"/>
    <col min="8" max="8" width="12.85546875" style="380" customWidth="1"/>
    <col min="9" max="9" width="9.140625" style="380"/>
    <col min="10" max="10" width="2" style="380" customWidth="1"/>
    <col min="11" max="11" width="9.140625" style="380"/>
    <col min="19" max="19" width="6.42578125" customWidth="1"/>
  </cols>
  <sheetData>
    <row r="1" spans="1:9">
      <c r="A1" s="351" t="s">
        <v>0</v>
      </c>
      <c r="B1" s="352"/>
      <c r="C1" s="352"/>
      <c r="D1" s="352"/>
      <c r="F1" s="1035"/>
      <c r="G1" s="1035"/>
      <c r="H1" s="1035"/>
      <c r="I1" s="1035"/>
    </row>
    <row r="2" spans="1:9" ht="15.75" thickBot="1">
      <c r="A2" s="96" t="s">
        <v>1</v>
      </c>
      <c r="B2" s="72"/>
      <c r="C2" s="72"/>
      <c r="F2" s="960"/>
      <c r="G2" s="362"/>
      <c r="H2" s="362"/>
      <c r="I2" s="1076"/>
    </row>
    <row r="3" spans="1:9" ht="15.75" thickBot="1">
      <c r="A3" s="353" t="s">
        <v>560</v>
      </c>
      <c r="B3" s="354" t="s">
        <v>346</v>
      </c>
      <c r="C3" s="355" t="s">
        <v>347</v>
      </c>
      <c r="D3" s="356" t="s">
        <v>23</v>
      </c>
      <c r="F3" s="350" t="s">
        <v>560</v>
      </c>
      <c r="G3" s="451" t="s">
        <v>346</v>
      </c>
      <c r="H3" s="451" t="s">
        <v>347</v>
      </c>
      <c r="I3" s="451" t="s">
        <v>23</v>
      </c>
    </row>
    <row r="4" spans="1:9">
      <c r="A4" s="925" t="s">
        <v>497</v>
      </c>
      <c r="B4" s="357">
        <v>0</v>
      </c>
      <c r="C4" s="357">
        <v>3</v>
      </c>
      <c r="D4" s="357">
        <f t="shared" ref="D4:D35" si="0">SUM(B4:C4)</f>
        <v>3</v>
      </c>
      <c r="F4" s="1036" t="s">
        <v>348</v>
      </c>
      <c r="G4" s="362">
        <v>0</v>
      </c>
      <c r="H4" s="362">
        <v>0</v>
      </c>
      <c r="I4" s="362">
        <v>0</v>
      </c>
    </row>
    <row r="5" spans="1:9">
      <c r="A5" s="926" t="s">
        <v>348</v>
      </c>
      <c r="B5" s="357">
        <v>0</v>
      </c>
      <c r="C5" s="357">
        <v>0</v>
      </c>
      <c r="D5" s="358">
        <f t="shared" si="0"/>
        <v>0</v>
      </c>
      <c r="F5" s="1036" t="s">
        <v>163</v>
      </c>
      <c r="G5" s="362">
        <v>0</v>
      </c>
      <c r="H5" s="362">
        <v>0</v>
      </c>
      <c r="I5" s="362">
        <v>0</v>
      </c>
    </row>
    <row r="6" spans="1:9">
      <c r="A6" s="927" t="s">
        <v>163</v>
      </c>
      <c r="B6" s="357">
        <v>0</v>
      </c>
      <c r="C6" s="357">
        <v>0</v>
      </c>
      <c r="D6" s="358">
        <f t="shared" si="0"/>
        <v>0</v>
      </c>
      <c r="F6" s="1036" t="s">
        <v>539</v>
      </c>
      <c r="G6" s="362">
        <v>0</v>
      </c>
      <c r="H6" s="362">
        <v>0</v>
      </c>
      <c r="I6" s="362">
        <v>0</v>
      </c>
    </row>
    <row r="7" spans="1:9">
      <c r="A7" s="927" t="s">
        <v>498</v>
      </c>
      <c r="B7" s="357">
        <v>0</v>
      </c>
      <c r="C7" s="357">
        <v>1</v>
      </c>
      <c r="D7" s="358">
        <f t="shared" si="0"/>
        <v>1</v>
      </c>
      <c r="F7" s="1036" t="s">
        <v>165</v>
      </c>
      <c r="G7" s="362">
        <v>0</v>
      </c>
      <c r="H7" s="362">
        <v>0</v>
      </c>
      <c r="I7" s="362">
        <v>0</v>
      </c>
    </row>
    <row r="8" spans="1:9">
      <c r="A8" s="927" t="s">
        <v>499</v>
      </c>
      <c r="B8" s="357">
        <v>1</v>
      </c>
      <c r="C8" s="357">
        <v>0</v>
      </c>
      <c r="D8" s="358">
        <f t="shared" si="0"/>
        <v>1</v>
      </c>
      <c r="F8" s="1036" t="s">
        <v>502</v>
      </c>
      <c r="G8" s="362">
        <v>0</v>
      </c>
      <c r="H8" s="362">
        <v>0</v>
      </c>
      <c r="I8" s="362">
        <v>0</v>
      </c>
    </row>
    <row r="9" spans="1:9">
      <c r="A9" s="927" t="s">
        <v>164</v>
      </c>
      <c r="B9" s="357">
        <v>2</v>
      </c>
      <c r="C9" s="357">
        <v>0</v>
      </c>
      <c r="D9" s="358">
        <f t="shared" si="0"/>
        <v>2</v>
      </c>
      <c r="F9" s="1036" t="s">
        <v>540</v>
      </c>
      <c r="G9" s="362">
        <v>0</v>
      </c>
      <c r="H9" s="362">
        <v>0</v>
      </c>
      <c r="I9" s="362">
        <v>0</v>
      </c>
    </row>
    <row r="10" spans="1:9">
      <c r="A10" s="927" t="s">
        <v>539</v>
      </c>
      <c r="B10" s="357">
        <v>0</v>
      </c>
      <c r="C10" s="357">
        <v>0</v>
      </c>
      <c r="D10" s="358">
        <f t="shared" si="0"/>
        <v>0</v>
      </c>
      <c r="F10" s="1037" t="s">
        <v>166</v>
      </c>
      <c r="G10" s="362">
        <v>0</v>
      </c>
      <c r="H10" s="362">
        <v>0</v>
      </c>
      <c r="I10" s="362">
        <v>0</v>
      </c>
    </row>
    <row r="11" spans="1:9">
      <c r="A11" s="927" t="s">
        <v>463</v>
      </c>
      <c r="B11" s="357">
        <v>1</v>
      </c>
      <c r="C11" s="357">
        <v>78</v>
      </c>
      <c r="D11" s="358">
        <f t="shared" si="0"/>
        <v>79</v>
      </c>
      <c r="F11" s="1036" t="s">
        <v>167</v>
      </c>
      <c r="G11" s="362">
        <v>0</v>
      </c>
      <c r="H11" s="362">
        <v>0</v>
      </c>
      <c r="I11" s="362">
        <v>0</v>
      </c>
    </row>
    <row r="12" spans="1:9">
      <c r="A12" s="927" t="s">
        <v>115</v>
      </c>
      <c r="B12" s="357">
        <v>0</v>
      </c>
      <c r="C12" s="357">
        <v>5</v>
      </c>
      <c r="D12" s="358">
        <f t="shared" si="0"/>
        <v>5</v>
      </c>
      <c r="F12" s="1036" t="s">
        <v>462</v>
      </c>
      <c r="G12" s="362">
        <v>0</v>
      </c>
      <c r="H12" s="362">
        <v>0</v>
      </c>
      <c r="I12" s="362">
        <v>0</v>
      </c>
    </row>
    <row r="13" spans="1:9">
      <c r="A13" s="927" t="s">
        <v>165</v>
      </c>
      <c r="B13" s="357">
        <v>0</v>
      </c>
      <c r="C13" s="357">
        <v>0</v>
      </c>
      <c r="D13" s="358">
        <f t="shared" si="0"/>
        <v>0</v>
      </c>
      <c r="F13" s="1036" t="s">
        <v>170</v>
      </c>
      <c r="G13" s="362">
        <v>0</v>
      </c>
      <c r="H13" s="362">
        <v>0</v>
      </c>
      <c r="I13" s="362">
        <v>0</v>
      </c>
    </row>
    <row r="14" spans="1:9">
      <c r="A14" s="927" t="s">
        <v>502</v>
      </c>
      <c r="B14" s="357">
        <v>0</v>
      </c>
      <c r="C14" s="357">
        <v>0</v>
      </c>
      <c r="D14" s="358">
        <f t="shared" si="0"/>
        <v>0</v>
      </c>
      <c r="F14" s="1036" t="s">
        <v>182</v>
      </c>
      <c r="G14" s="362">
        <v>0</v>
      </c>
      <c r="H14" s="362">
        <v>0</v>
      </c>
      <c r="I14" s="362">
        <v>0</v>
      </c>
    </row>
    <row r="15" spans="1:9">
      <c r="A15" s="927" t="s">
        <v>500</v>
      </c>
      <c r="B15" s="357">
        <v>1</v>
      </c>
      <c r="C15" s="357">
        <v>4</v>
      </c>
      <c r="D15" s="358">
        <f t="shared" si="0"/>
        <v>5</v>
      </c>
      <c r="F15" s="1036" t="s">
        <v>184</v>
      </c>
      <c r="G15" s="362">
        <v>0</v>
      </c>
      <c r="H15" s="362">
        <v>0</v>
      </c>
      <c r="I15" s="362">
        <v>0</v>
      </c>
    </row>
    <row r="16" spans="1:9">
      <c r="A16" s="927" t="s">
        <v>540</v>
      </c>
      <c r="B16" s="357">
        <v>0</v>
      </c>
      <c r="C16" s="357">
        <v>0</v>
      </c>
      <c r="D16" s="358">
        <f t="shared" si="0"/>
        <v>0</v>
      </c>
      <c r="F16" s="1036" t="s">
        <v>186</v>
      </c>
      <c r="G16" s="362">
        <v>0</v>
      </c>
      <c r="H16" s="362">
        <v>0</v>
      </c>
      <c r="I16" s="362">
        <v>0</v>
      </c>
    </row>
    <row r="17" spans="1:9">
      <c r="A17" s="927" t="s">
        <v>166</v>
      </c>
      <c r="B17" s="357">
        <v>0</v>
      </c>
      <c r="C17" s="357">
        <v>0</v>
      </c>
      <c r="D17" s="358">
        <f t="shared" si="0"/>
        <v>0</v>
      </c>
      <c r="F17" s="1036" t="s">
        <v>188</v>
      </c>
      <c r="G17" s="362">
        <v>0</v>
      </c>
      <c r="H17" s="362">
        <v>0</v>
      </c>
      <c r="I17" s="362">
        <v>0</v>
      </c>
    </row>
    <row r="18" spans="1:9">
      <c r="A18" s="927" t="s">
        <v>167</v>
      </c>
      <c r="B18" s="357">
        <v>0</v>
      </c>
      <c r="C18" s="357">
        <v>0</v>
      </c>
      <c r="D18" s="358">
        <f t="shared" si="0"/>
        <v>0</v>
      </c>
      <c r="F18" s="1036" t="s">
        <v>189</v>
      </c>
      <c r="G18" s="362">
        <v>0</v>
      </c>
      <c r="H18" s="362">
        <v>0</v>
      </c>
      <c r="I18" s="362">
        <v>0</v>
      </c>
    </row>
    <row r="19" spans="1:9">
      <c r="A19" s="927" t="s">
        <v>168</v>
      </c>
      <c r="B19" s="357">
        <v>2</v>
      </c>
      <c r="C19" s="357">
        <v>0</v>
      </c>
      <c r="D19" s="358">
        <f t="shared" si="0"/>
        <v>2</v>
      </c>
      <c r="F19" s="1036" t="s">
        <v>191</v>
      </c>
      <c r="G19" s="362">
        <v>0</v>
      </c>
      <c r="H19" s="362">
        <v>0</v>
      </c>
      <c r="I19" s="362">
        <v>0</v>
      </c>
    </row>
    <row r="20" spans="1:9">
      <c r="A20" s="927" t="s">
        <v>461</v>
      </c>
      <c r="B20" s="357">
        <v>0</v>
      </c>
      <c r="C20" s="357">
        <v>2</v>
      </c>
      <c r="D20" s="358">
        <f t="shared" si="0"/>
        <v>2</v>
      </c>
      <c r="F20" s="1036" t="s">
        <v>192</v>
      </c>
      <c r="G20" s="362">
        <v>0</v>
      </c>
      <c r="H20" s="362">
        <v>0</v>
      </c>
      <c r="I20" s="362">
        <v>0</v>
      </c>
    </row>
    <row r="21" spans="1:9">
      <c r="A21" s="927" t="s">
        <v>462</v>
      </c>
      <c r="B21" s="357">
        <v>0</v>
      </c>
      <c r="C21" s="357">
        <v>0</v>
      </c>
      <c r="D21" s="358">
        <f t="shared" si="0"/>
        <v>0</v>
      </c>
      <c r="F21" s="1036" t="s">
        <v>193</v>
      </c>
      <c r="G21" s="362">
        <v>0</v>
      </c>
      <c r="H21" s="362">
        <v>0</v>
      </c>
      <c r="I21" s="362">
        <v>0</v>
      </c>
    </row>
    <row r="22" spans="1:9">
      <c r="A22" s="927" t="s">
        <v>169</v>
      </c>
      <c r="B22" s="357">
        <v>1</v>
      </c>
      <c r="C22" s="357">
        <v>0</v>
      </c>
      <c r="D22" s="358">
        <f t="shared" si="0"/>
        <v>1</v>
      </c>
      <c r="F22" s="1036" t="s">
        <v>194</v>
      </c>
      <c r="G22" s="362">
        <v>0</v>
      </c>
      <c r="H22" s="362">
        <v>0</v>
      </c>
      <c r="I22" s="362">
        <v>0</v>
      </c>
    </row>
    <row r="23" spans="1:9">
      <c r="A23" s="927" t="s">
        <v>170</v>
      </c>
      <c r="B23" s="357">
        <v>0</v>
      </c>
      <c r="C23" s="357">
        <v>0</v>
      </c>
      <c r="D23" s="358">
        <f t="shared" si="0"/>
        <v>0</v>
      </c>
      <c r="F23" s="1036" t="s">
        <v>195</v>
      </c>
      <c r="G23" s="362">
        <v>0</v>
      </c>
      <c r="H23" s="362">
        <v>0</v>
      </c>
      <c r="I23" s="362">
        <v>0</v>
      </c>
    </row>
    <row r="24" spans="1:9">
      <c r="A24" s="927" t="s">
        <v>171</v>
      </c>
      <c r="B24" s="357">
        <v>44</v>
      </c>
      <c r="C24" s="357">
        <v>63</v>
      </c>
      <c r="D24" s="358">
        <f t="shared" si="0"/>
        <v>107</v>
      </c>
      <c r="F24" s="1036" t="s">
        <v>196</v>
      </c>
      <c r="G24" s="362">
        <v>0</v>
      </c>
      <c r="H24" s="362">
        <v>0</v>
      </c>
      <c r="I24" s="362">
        <v>0</v>
      </c>
    </row>
    <row r="25" spans="1:9">
      <c r="A25" s="927" t="s">
        <v>172</v>
      </c>
      <c r="B25" s="357">
        <v>1</v>
      </c>
      <c r="C25" s="357">
        <v>7</v>
      </c>
      <c r="D25" s="358">
        <f t="shared" si="0"/>
        <v>8</v>
      </c>
      <c r="F25" s="1036" t="s">
        <v>197</v>
      </c>
      <c r="G25" s="362">
        <v>0</v>
      </c>
      <c r="H25" s="362">
        <v>0</v>
      </c>
      <c r="I25" s="362">
        <v>0</v>
      </c>
    </row>
    <row r="26" spans="1:9">
      <c r="A26" s="928" t="s">
        <v>173</v>
      </c>
      <c r="B26" s="357">
        <v>6</v>
      </c>
      <c r="C26" s="357">
        <v>20</v>
      </c>
      <c r="D26" s="358">
        <f t="shared" si="0"/>
        <v>26</v>
      </c>
      <c r="F26" s="1036" t="s">
        <v>199</v>
      </c>
      <c r="G26" s="362">
        <v>0</v>
      </c>
      <c r="H26" s="362">
        <v>0</v>
      </c>
      <c r="I26" s="362">
        <v>0</v>
      </c>
    </row>
    <row r="27" spans="1:9">
      <c r="A27" s="1077" t="s">
        <v>349</v>
      </c>
      <c r="B27" s="357">
        <v>1</v>
      </c>
      <c r="C27" s="357">
        <v>1</v>
      </c>
      <c r="D27" s="358">
        <f t="shared" si="0"/>
        <v>2</v>
      </c>
      <c r="F27" s="1036" t="s">
        <v>200</v>
      </c>
      <c r="G27" s="362">
        <v>0</v>
      </c>
      <c r="H27" s="362">
        <v>0</v>
      </c>
      <c r="I27" s="362">
        <v>0</v>
      </c>
    </row>
    <row r="28" spans="1:9">
      <c r="A28" s="925" t="s">
        <v>512</v>
      </c>
      <c r="B28" s="357">
        <v>3</v>
      </c>
      <c r="C28" s="357">
        <v>3</v>
      </c>
      <c r="D28" s="358">
        <f t="shared" si="0"/>
        <v>6</v>
      </c>
      <c r="F28" s="1036" t="s">
        <v>202</v>
      </c>
      <c r="G28" s="362">
        <v>0</v>
      </c>
      <c r="H28" s="362">
        <v>0</v>
      </c>
      <c r="I28" s="362">
        <v>0</v>
      </c>
    </row>
    <row r="29" spans="1:9">
      <c r="A29" s="927" t="s">
        <v>174</v>
      </c>
      <c r="B29" s="357">
        <v>0</v>
      </c>
      <c r="C29" s="357">
        <v>1</v>
      </c>
      <c r="D29" s="358">
        <f t="shared" si="0"/>
        <v>1</v>
      </c>
      <c r="F29" s="1036" t="s">
        <v>205</v>
      </c>
      <c r="G29" s="362">
        <v>0</v>
      </c>
      <c r="H29" s="362">
        <v>0</v>
      </c>
      <c r="I29" s="362">
        <v>0</v>
      </c>
    </row>
    <row r="30" spans="1:9">
      <c r="A30" s="927" t="s">
        <v>175</v>
      </c>
      <c r="B30" s="357">
        <v>3</v>
      </c>
      <c r="C30" s="357">
        <v>1</v>
      </c>
      <c r="D30" s="358">
        <f t="shared" si="0"/>
        <v>4</v>
      </c>
      <c r="F30" s="1036" t="s">
        <v>206</v>
      </c>
      <c r="G30" s="362">
        <v>0</v>
      </c>
      <c r="H30" s="362">
        <v>0</v>
      </c>
      <c r="I30" s="362">
        <v>0</v>
      </c>
    </row>
    <row r="31" spans="1:9">
      <c r="A31" s="927" t="s">
        <v>176</v>
      </c>
      <c r="B31" s="357">
        <v>43</v>
      </c>
      <c r="C31" s="357">
        <v>57</v>
      </c>
      <c r="D31" s="358">
        <f t="shared" si="0"/>
        <v>100</v>
      </c>
      <c r="F31" s="1036" t="s">
        <v>207</v>
      </c>
      <c r="G31" s="362">
        <v>0</v>
      </c>
      <c r="H31" s="362">
        <v>0</v>
      </c>
      <c r="I31" s="362">
        <v>0</v>
      </c>
    </row>
    <row r="32" spans="1:9">
      <c r="A32" s="927" t="s">
        <v>177</v>
      </c>
      <c r="B32" s="357">
        <v>1</v>
      </c>
      <c r="C32" s="357">
        <v>4</v>
      </c>
      <c r="D32" s="358">
        <f t="shared" si="0"/>
        <v>5</v>
      </c>
      <c r="F32" s="1037" t="s">
        <v>208</v>
      </c>
      <c r="G32" s="362">
        <v>0</v>
      </c>
      <c r="H32" s="362">
        <v>0</v>
      </c>
      <c r="I32" s="362">
        <v>0</v>
      </c>
    </row>
    <row r="33" spans="1:9">
      <c r="A33" s="927" t="s">
        <v>178</v>
      </c>
      <c r="B33" s="357">
        <v>1</v>
      </c>
      <c r="C33" s="357">
        <v>0</v>
      </c>
      <c r="D33" s="358">
        <f t="shared" si="0"/>
        <v>1</v>
      </c>
      <c r="F33" s="1036" t="s">
        <v>209</v>
      </c>
      <c r="G33" s="362">
        <v>0</v>
      </c>
      <c r="H33" s="362">
        <v>0</v>
      </c>
      <c r="I33" s="362">
        <v>0</v>
      </c>
    </row>
    <row r="34" spans="1:9">
      <c r="A34" s="927" t="s">
        <v>179</v>
      </c>
      <c r="B34" s="357">
        <v>1</v>
      </c>
      <c r="C34" s="357">
        <v>1</v>
      </c>
      <c r="D34" s="358">
        <f t="shared" si="0"/>
        <v>2</v>
      </c>
      <c r="F34" s="1036" t="s">
        <v>210</v>
      </c>
      <c r="G34" s="362">
        <v>0</v>
      </c>
      <c r="H34" s="362">
        <v>0</v>
      </c>
      <c r="I34" s="362">
        <v>0</v>
      </c>
    </row>
    <row r="35" spans="1:9">
      <c r="A35" s="927" t="s">
        <v>180</v>
      </c>
      <c r="B35" s="357">
        <v>0</v>
      </c>
      <c r="C35" s="357">
        <v>1</v>
      </c>
      <c r="D35" s="358">
        <f t="shared" si="0"/>
        <v>1</v>
      </c>
      <c r="F35" s="1036" t="s">
        <v>211</v>
      </c>
      <c r="G35" s="362">
        <v>0</v>
      </c>
      <c r="H35" s="362">
        <v>0</v>
      </c>
      <c r="I35" s="362">
        <v>0</v>
      </c>
    </row>
    <row r="36" spans="1:9">
      <c r="A36" s="927" t="s">
        <v>181</v>
      </c>
      <c r="B36" s="357">
        <v>1</v>
      </c>
      <c r="C36" s="357">
        <v>2</v>
      </c>
      <c r="D36" s="358">
        <f t="shared" ref="D36:D67" si="1">SUM(B36:C36)</f>
        <v>3</v>
      </c>
      <c r="F36" s="1036" t="s">
        <v>214</v>
      </c>
      <c r="G36" s="362">
        <v>0</v>
      </c>
      <c r="H36" s="362">
        <v>0</v>
      </c>
      <c r="I36" s="362">
        <v>0</v>
      </c>
    </row>
    <row r="37" spans="1:9">
      <c r="A37" s="927" t="s">
        <v>182</v>
      </c>
      <c r="B37" s="357">
        <v>0</v>
      </c>
      <c r="C37" s="357">
        <v>0</v>
      </c>
      <c r="D37" s="358">
        <f t="shared" si="1"/>
        <v>0</v>
      </c>
      <c r="F37" s="1036" t="s">
        <v>215</v>
      </c>
      <c r="G37" s="362">
        <v>0</v>
      </c>
      <c r="H37" s="362">
        <v>0</v>
      </c>
      <c r="I37" s="362">
        <v>0</v>
      </c>
    </row>
    <row r="38" spans="1:9">
      <c r="A38" s="927" t="s">
        <v>513</v>
      </c>
      <c r="B38" s="357">
        <v>0</v>
      </c>
      <c r="C38" s="357">
        <v>1</v>
      </c>
      <c r="D38" s="358">
        <f t="shared" si="1"/>
        <v>1</v>
      </c>
      <c r="F38" s="1036" t="s">
        <v>216</v>
      </c>
      <c r="G38" s="362">
        <v>0</v>
      </c>
      <c r="H38" s="362">
        <v>0</v>
      </c>
      <c r="I38" s="362">
        <v>0</v>
      </c>
    </row>
    <row r="39" spans="1:9">
      <c r="A39" s="927" t="s">
        <v>183</v>
      </c>
      <c r="B39" s="357">
        <v>7</v>
      </c>
      <c r="C39" s="357">
        <v>5</v>
      </c>
      <c r="D39" s="358">
        <f t="shared" si="1"/>
        <v>12</v>
      </c>
      <c r="F39" s="1036" t="s">
        <v>498</v>
      </c>
      <c r="G39" s="362">
        <v>0</v>
      </c>
      <c r="H39" s="362">
        <v>1</v>
      </c>
      <c r="I39" s="362">
        <v>1</v>
      </c>
    </row>
    <row r="40" spans="1:9">
      <c r="A40" s="927" t="s">
        <v>184</v>
      </c>
      <c r="B40" s="357">
        <v>0</v>
      </c>
      <c r="C40" s="357">
        <v>0</v>
      </c>
      <c r="D40" s="358">
        <f t="shared" si="1"/>
        <v>0</v>
      </c>
      <c r="F40" s="1036" t="s">
        <v>499</v>
      </c>
      <c r="G40" s="362">
        <v>1</v>
      </c>
      <c r="H40" s="362">
        <v>0</v>
      </c>
      <c r="I40" s="362">
        <v>1</v>
      </c>
    </row>
    <row r="41" spans="1:9">
      <c r="A41" s="927" t="s">
        <v>460</v>
      </c>
      <c r="B41" s="357">
        <v>1</v>
      </c>
      <c r="C41" s="357">
        <v>0</v>
      </c>
      <c r="D41" s="358">
        <f t="shared" si="1"/>
        <v>1</v>
      </c>
      <c r="F41" s="1036" t="s">
        <v>169</v>
      </c>
      <c r="G41" s="362">
        <v>1</v>
      </c>
      <c r="H41" s="362">
        <v>0</v>
      </c>
      <c r="I41" s="362">
        <v>1</v>
      </c>
    </row>
    <row r="42" spans="1:9">
      <c r="A42" s="927" t="s">
        <v>185</v>
      </c>
      <c r="B42" s="357">
        <v>2</v>
      </c>
      <c r="C42" s="357">
        <v>3</v>
      </c>
      <c r="D42" s="358">
        <f t="shared" si="1"/>
        <v>5</v>
      </c>
      <c r="F42" s="1036" t="s">
        <v>174</v>
      </c>
      <c r="G42" s="362">
        <v>0</v>
      </c>
      <c r="H42" s="362">
        <v>1</v>
      </c>
      <c r="I42" s="362">
        <v>1</v>
      </c>
    </row>
    <row r="43" spans="1:9">
      <c r="A43" s="927" t="s">
        <v>186</v>
      </c>
      <c r="B43" s="357">
        <v>0</v>
      </c>
      <c r="C43" s="357">
        <v>0</v>
      </c>
      <c r="D43" s="358">
        <f t="shared" si="1"/>
        <v>0</v>
      </c>
      <c r="F43" s="1036" t="s">
        <v>178</v>
      </c>
      <c r="G43" s="362">
        <v>1</v>
      </c>
      <c r="H43" s="362">
        <v>0</v>
      </c>
      <c r="I43" s="362">
        <v>1</v>
      </c>
    </row>
    <row r="44" spans="1:9">
      <c r="A44" s="927" t="s">
        <v>187</v>
      </c>
      <c r="B44" s="357">
        <v>1</v>
      </c>
      <c r="C44" s="357">
        <v>0</v>
      </c>
      <c r="D44" s="358">
        <f t="shared" si="1"/>
        <v>1</v>
      </c>
      <c r="F44" s="1036" t="s">
        <v>180</v>
      </c>
      <c r="G44" s="362">
        <v>0</v>
      </c>
      <c r="H44" s="362">
        <v>1</v>
      </c>
      <c r="I44" s="362">
        <v>1</v>
      </c>
    </row>
    <row r="45" spans="1:9">
      <c r="A45" s="927" t="s">
        <v>188</v>
      </c>
      <c r="B45" s="357">
        <v>0</v>
      </c>
      <c r="C45" s="357">
        <v>0</v>
      </c>
      <c r="D45" s="358">
        <f t="shared" si="1"/>
        <v>0</v>
      </c>
      <c r="F45" s="1036" t="s">
        <v>513</v>
      </c>
      <c r="G45" s="362">
        <v>0</v>
      </c>
      <c r="H45" s="362">
        <v>1</v>
      </c>
      <c r="I45" s="362">
        <v>1</v>
      </c>
    </row>
    <row r="46" spans="1:9">
      <c r="A46" s="927" t="s">
        <v>189</v>
      </c>
      <c r="B46" s="357">
        <v>0</v>
      </c>
      <c r="C46" s="357">
        <v>0</v>
      </c>
      <c r="D46" s="358">
        <f t="shared" si="1"/>
        <v>0</v>
      </c>
      <c r="F46" s="1036" t="s">
        <v>460</v>
      </c>
      <c r="G46" s="362">
        <v>1</v>
      </c>
      <c r="H46" s="362">
        <v>0</v>
      </c>
      <c r="I46" s="362">
        <v>1</v>
      </c>
    </row>
    <row r="47" spans="1:9">
      <c r="A47" s="927" t="s">
        <v>190</v>
      </c>
      <c r="B47" s="357">
        <v>1</v>
      </c>
      <c r="C47" s="357">
        <v>1</v>
      </c>
      <c r="D47" s="358">
        <f t="shared" si="1"/>
        <v>2</v>
      </c>
      <c r="F47" s="1036" t="s">
        <v>187</v>
      </c>
      <c r="G47" s="362">
        <v>1</v>
      </c>
      <c r="H47" s="362">
        <v>0</v>
      </c>
      <c r="I47" s="362">
        <v>1</v>
      </c>
    </row>
    <row r="48" spans="1:9">
      <c r="A48" s="927" t="s">
        <v>191</v>
      </c>
      <c r="B48" s="357">
        <v>0</v>
      </c>
      <c r="C48" s="357">
        <v>0</v>
      </c>
      <c r="D48" s="358">
        <f t="shared" si="1"/>
        <v>0</v>
      </c>
      <c r="F48" s="1036" t="s">
        <v>204</v>
      </c>
      <c r="G48" s="362">
        <v>1</v>
      </c>
      <c r="H48" s="362">
        <v>0</v>
      </c>
      <c r="I48" s="362">
        <v>1</v>
      </c>
    </row>
    <row r="49" spans="1:9">
      <c r="A49" s="927" t="s">
        <v>192</v>
      </c>
      <c r="B49" s="357">
        <v>0</v>
      </c>
      <c r="C49" s="357">
        <v>0</v>
      </c>
      <c r="D49" s="358">
        <f t="shared" si="1"/>
        <v>0</v>
      </c>
      <c r="F49" s="1036" t="s">
        <v>212</v>
      </c>
      <c r="G49" s="362">
        <v>1</v>
      </c>
      <c r="H49" s="362">
        <v>0</v>
      </c>
      <c r="I49" s="362">
        <v>1</v>
      </c>
    </row>
    <row r="50" spans="1:9">
      <c r="A50" s="927" t="s">
        <v>193</v>
      </c>
      <c r="B50" s="357">
        <v>0</v>
      </c>
      <c r="C50" s="357">
        <v>0</v>
      </c>
      <c r="D50" s="358">
        <f t="shared" si="1"/>
        <v>0</v>
      </c>
      <c r="F50" s="1036" t="s">
        <v>213</v>
      </c>
      <c r="G50" s="362">
        <v>1</v>
      </c>
      <c r="H50" s="362">
        <v>0</v>
      </c>
      <c r="I50" s="362">
        <v>1</v>
      </c>
    </row>
    <row r="51" spans="1:9">
      <c r="A51" s="927" t="s">
        <v>194</v>
      </c>
      <c r="B51" s="357">
        <v>0</v>
      </c>
      <c r="C51" s="357">
        <v>0</v>
      </c>
      <c r="D51" s="358">
        <f t="shared" si="1"/>
        <v>0</v>
      </c>
      <c r="F51" s="1036" t="s">
        <v>164</v>
      </c>
      <c r="G51" s="362">
        <v>2</v>
      </c>
      <c r="H51" s="362">
        <v>0</v>
      </c>
      <c r="I51" s="362">
        <v>2</v>
      </c>
    </row>
    <row r="52" spans="1:9">
      <c r="A52" s="927" t="s">
        <v>195</v>
      </c>
      <c r="B52" s="357">
        <v>0</v>
      </c>
      <c r="C52" s="357">
        <v>0</v>
      </c>
      <c r="D52" s="358">
        <f t="shared" si="1"/>
        <v>0</v>
      </c>
      <c r="F52" s="1036" t="s">
        <v>168</v>
      </c>
      <c r="G52" s="362">
        <v>2</v>
      </c>
      <c r="H52" s="362">
        <v>0</v>
      </c>
      <c r="I52" s="362">
        <v>2</v>
      </c>
    </row>
    <row r="53" spans="1:9">
      <c r="A53" s="927" t="s">
        <v>196</v>
      </c>
      <c r="B53" s="357">
        <v>0</v>
      </c>
      <c r="C53" s="357">
        <v>0</v>
      </c>
      <c r="D53" s="358">
        <f t="shared" si="1"/>
        <v>0</v>
      </c>
      <c r="F53" s="1036" t="s">
        <v>461</v>
      </c>
      <c r="G53" s="362">
        <v>0</v>
      </c>
      <c r="H53" s="362">
        <v>2</v>
      </c>
      <c r="I53" s="362">
        <v>2</v>
      </c>
    </row>
    <row r="54" spans="1:9">
      <c r="A54" s="927" t="s">
        <v>197</v>
      </c>
      <c r="B54" s="357">
        <v>0</v>
      </c>
      <c r="C54" s="357">
        <v>0</v>
      </c>
      <c r="D54" s="358">
        <f t="shared" si="1"/>
        <v>0</v>
      </c>
      <c r="F54" s="1036" t="s">
        <v>349</v>
      </c>
      <c r="G54" s="362">
        <v>1</v>
      </c>
      <c r="H54" s="362">
        <v>1</v>
      </c>
      <c r="I54" s="362">
        <v>2</v>
      </c>
    </row>
    <row r="55" spans="1:9">
      <c r="A55" s="927" t="s">
        <v>198</v>
      </c>
      <c r="B55" s="357">
        <v>5</v>
      </c>
      <c r="C55" s="357">
        <v>1</v>
      </c>
      <c r="D55" s="358">
        <f t="shared" si="1"/>
        <v>6</v>
      </c>
      <c r="F55" s="1036" t="s">
        <v>179</v>
      </c>
      <c r="G55" s="362">
        <v>1</v>
      </c>
      <c r="H55" s="362">
        <v>1</v>
      </c>
      <c r="I55" s="362">
        <v>2</v>
      </c>
    </row>
    <row r="56" spans="1:9">
      <c r="A56" s="927" t="s">
        <v>199</v>
      </c>
      <c r="B56" s="357">
        <v>0</v>
      </c>
      <c r="C56" s="357">
        <v>0</v>
      </c>
      <c r="D56" s="358">
        <f t="shared" si="1"/>
        <v>0</v>
      </c>
      <c r="F56" s="1036" t="s">
        <v>190</v>
      </c>
      <c r="G56" s="362">
        <v>1</v>
      </c>
      <c r="H56" s="362">
        <v>1</v>
      </c>
      <c r="I56" s="362">
        <v>2</v>
      </c>
    </row>
    <row r="57" spans="1:9">
      <c r="A57" s="927" t="s">
        <v>200</v>
      </c>
      <c r="B57" s="357">
        <v>0</v>
      </c>
      <c r="C57" s="357">
        <v>0</v>
      </c>
      <c r="D57" s="358">
        <f t="shared" si="1"/>
        <v>0</v>
      </c>
      <c r="F57" s="1036" t="s">
        <v>217</v>
      </c>
      <c r="G57" s="362">
        <v>1</v>
      </c>
      <c r="H57" s="362">
        <v>1</v>
      </c>
      <c r="I57" s="362">
        <v>2</v>
      </c>
    </row>
    <row r="58" spans="1:9">
      <c r="A58" s="927" t="s">
        <v>201</v>
      </c>
      <c r="B58" s="357">
        <v>3</v>
      </c>
      <c r="C58" s="357">
        <v>0</v>
      </c>
      <c r="D58" s="358">
        <f t="shared" si="1"/>
        <v>3</v>
      </c>
      <c r="F58" s="1036" t="s">
        <v>497</v>
      </c>
      <c r="G58" s="362">
        <v>0</v>
      </c>
      <c r="H58" s="362">
        <v>3</v>
      </c>
      <c r="I58" s="362">
        <v>3</v>
      </c>
    </row>
    <row r="59" spans="1:9">
      <c r="A59" s="927" t="s">
        <v>202</v>
      </c>
      <c r="B59" s="357">
        <v>0</v>
      </c>
      <c r="C59" s="357">
        <v>0</v>
      </c>
      <c r="D59" s="358">
        <f t="shared" si="1"/>
        <v>0</v>
      </c>
      <c r="F59" s="1036" t="s">
        <v>181</v>
      </c>
      <c r="G59" s="362">
        <v>1</v>
      </c>
      <c r="H59" s="362">
        <v>2</v>
      </c>
      <c r="I59" s="362">
        <v>3</v>
      </c>
    </row>
    <row r="60" spans="1:9">
      <c r="A60" s="927" t="s">
        <v>203</v>
      </c>
      <c r="B60" s="357">
        <v>2</v>
      </c>
      <c r="C60" s="357">
        <v>1</v>
      </c>
      <c r="D60" s="358">
        <f t="shared" si="1"/>
        <v>3</v>
      </c>
      <c r="F60" s="1036" t="s">
        <v>201</v>
      </c>
      <c r="G60" s="362">
        <v>3</v>
      </c>
      <c r="H60" s="362">
        <v>0</v>
      </c>
      <c r="I60" s="362">
        <v>3</v>
      </c>
    </row>
    <row r="61" spans="1:9">
      <c r="A61" s="927" t="s">
        <v>204</v>
      </c>
      <c r="B61" s="357">
        <v>1</v>
      </c>
      <c r="C61" s="357">
        <v>0</v>
      </c>
      <c r="D61" s="358">
        <f t="shared" si="1"/>
        <v>1</v>
      </c>
      <c r="F61" s="1036" t="s">
        <v>203</v>
      </c>
      <c r="G61" s="362">
        <v>2</v>
      </c>
      <c r="H61" s="362">
        <v>1</v>
      </c>
      <c r="I61" s="362">
        <v>3</v>
      </c>
    </row>
    <row r="62" spans="1:9">
      <c r="A62" s="927" t="s">
        <v>205</v>
      </c>
      <c r="B62" s="357">
        <v>0</v>
      </c>
      <c r="C62" s="357">
        <v>0</v>
      </c>
      <c r="D62" s="358">
        <f t="shared" si="1"/>
        <v>0</v>
      </c>
      <c r="F62" s="1036" t="s">
        <v>255</v>
      </c>
      <c r="G62" s="362">
        <v>0</v>
      </c>
      <c r="H62" s="362">
        <v>0</v>
      </c>
      <c r="I62" s="362">
        <v>3</v>
      </c>
    </row>
    <row r="63" spans="1:9">
      <c r="A63" s="927" t="s">
        <v>206</v>
      </c>
      <c r="B63" s="357">
        <v>0</v>
      </c>
      <c r="C63" s="357">
        <v>0</v>
      </c>
      <c r="D63" s="358">
        <f t="shared" si="1"/>
        <v>0</v>
      </c>
      <c r="F63" s="1036" t="s">
        <v>175</v>
      </c>
      <c r="G63" s="362">
        <v>3</v>
      </c>
      <c r="H63" s="362">
        <v>1</v>
      </c>
      <c r="I63" s="362">
        <v>4</v>
      </c>
    </row>
    <row r="64" spans="1:9">
      <c r="A64" s="927" t="s">
        <v>207</v>
      </c>
      <c r="B64" s="357">
        <v>0</v>
      </c>
      <c r="C64" s="357">
        <v>0</v>
      </c>
      <c r="D64" s="358">
        <f t="shared" si="1"/>
        <v>0</v>
      </c>
      <c r="F64" s="1036" t="s">
        <v>115</v>
      </c>
      <c r="G64" s="362">
        <v>0</v>
      </c>
      <c r="H64" s="362">
        <v>5</v>
      </c>
      <c r="I64" s="362">
        <v>5</v>
      </c>
    </row>
    <row r="65" spans="1:16">
      <c r="A65" s="927" t="s">
        <v>208</v>
      </c>
      <c r="B65" s="357">
        <v>0</v>
      </c>
      <c r="C65" s="357">
        <v>0</v>
      </c>
      <c r="D65" s="358">
        <f t="shared" si="1"/>
        <v>0</v>
      </c>
      <c r="F65" s="1036" t="s">
        <v>500</v>
      </c>
      <c r="G65" s="362">
        <v>1</v>
      </c>
      <c r="H65" s="362">
        <v>4</v>
      </c>
      <c r="I65" s="362">
        <v>5</v>
      </c>
    </row>
    <row r="66" spans="1:16">
      <c r="A66" s="927" t="s">
        <v>209</v>
      </c>
      <c r="B66" s="357">
        <v>0</v>
      </c>
      <c r="C66" s="357">
        <v>0</v>
      </c>
      <c r="D66" s="358">
        <f t="shared" si="1"/>
        <v>0</v>
      </c>
      <c r="F66" s="1036" t="s">
        <v>177</v>
      </c>
      <c r="G66" s="362">
        <v>1</v>
      </c>
      <c r="H66" s="362">
        <v>4</v>
      </c>
      <c r="I66" s="362">
        <v>5</v>
      </c>
    </row>
    <row r="67" spans="1:16">
      <c r="A67" s="927" t="s">
        <v>210</v>
      </c>
      <c r="B67" s="357">
        <v>0</v>
      </c>
      <c r="C67" s="357">
        <v>0</v>
      </c>
      <c r="D67" s="358">
        <f t="shared" si="1"/>
        <v>0</v>
      </c>
      <c r="F67" s="1036" t="s">
        <v>185</v>
      </c>
      <c r="G67" s="362">
        <v>2</v>
      </c>
      <c r="H67" s="362">
        <v>3</v>
      </c>
      <c r="I67" s="362">
        <v>5</v>
      </c>
    </row>
    <row r="68" spans="1:16">
      <c r="A68" s="927" t="s">
        <v>211</v>
      </c>
      <c r="B68" s="357">
        <v>0</v>
      </c>
      <c r="C68" s="357">
        <v>0</v>
      </c>
      <c r="D68" s="358">
        <f t="shared" ref="D68:D74" si="2">SUM(B68:C68)</f>
        <v>0</v>
      </c>
      <c r="F68" s="1036" t="s">
        <v>512</v>
      </c>
      <c r="G68" s="362">
        <v>3</v>
      </c>
      <c r="H68" s="362">
        <v>3</v>
      </c>
      <c r="I68" s="362">
        <v>6</v>
      </c>
    </row>
    <row r="69" spans="1:16">
      <c r="A69" s="927" t="s">
        <v>212</v>
      </c>
      <c r="B69" s="357">
        <v>1</v>
      </c>
      <c r="C69" s="357">
        <v>0</v>
      </c>
      <c r="D69" s="358">
        <f t="shared" si="2"/>
        <v>1</v>
      </c>
      <c r="F69" s="1036" t="s">
        <v>198</v>
      </c>
      <c r="G69" s="362">
        <v>5</v>
      </c>
      <c r="H69" s="362">
        <v>1</v>
      </c>
      <c r="I69" s="362">
        <v>6</v>
      </c>
    </row>
    <row r="70" spans="1:16" ht="15" customHeight="1">
      <c r="A70" s="927" t="s">
        <v>213</v>
      </c>
      <c r="B70" s="357">
        <v>1</v>
      </c>
      <c r="C70" s="357">
        <v>0</v>
      </c>
      <c r="D70" s="358">
        <f t="shared" si="2"/>
        <v>1</v>
      </c>
      <c r="F70" s="1036" t="s">
        <v>172</v>
      </c>
      <c r="G70" s="362">
        <v>1</v>
      </c>
      <c r="H70" s="362">
        <v>7</v>
      </c>
      <c r="I70" s="362">
        <v>8</v>
      </c>
      <c r="P70" s="422"/>
    </row>
    <row r="71" spans="1:16">
      <c r="A71" s="927" t="s">
        <v>214</v>
      </c>
      <c r="B71" s="357">
        <v>0</v>
      </c>
      <c r="C71" s="357">
        <v>0</v>
      </c>
      <c r="D71" s="358">
        <f t="shared" si="2"/>
        <v>0</v>
      </c>
      <c r="F71" s="1036" t="s">
        <v>183</v>
      </c>
      <c r="G71" s="362">
        <v>7</v>
      </c>
      <c r="H71" s="362">
        <v>5</v>
      </c>
      <c r="I71" s="362">
        <v>12</v>
      </c>
      <c r="P71" s="422"/>
    </row>
    <row r="72" spans="1:16">
      <c r="A72" s="927" t="s">
        <v>215</v>
      </c>
      <c r="B72" s="357">
        <v>0</v>
      </c>
      <c r="C72" s="357">
        <v>0</v>
      </c>
      <c r="D72" s="358">
        <f t="shared" si="2"/>
        <v>0</v>
      </c>
      <c r="F72" s="1036" t="s">
        <v>173</v>
      </c>
      <c r="G72" s="362">
        <v>6</v>
      </c>
      <c r="H72" s="362">
        <v>20</v>
      </c>
      <c r="I72" s="362">
        <v>26</v>
      </c>
      <c r="P72" s="422"/>
    </row>
    <row r="73" spans="1:16">
      <c r="A73" s="927" t="s">
        <v>216</v>
      </c>
      <c r="B73" s="357">
        <v>0</v>
      </c>
      <c r="C73" s="357">
        <v>0</v>
      </c>
      <c r="D73" s="358">
        <f t="shared" si="2"/>
        <v>0</v>
      </c>
      <c r="F73" s="1036" t="s">
        <v>463</v>
      </c>
      <c r="G73" s="362">
        <v>1</v>
      </c>
      <c r="H73" s="362">
        <v>78</v>
      </c>
      <c r="I73" s="362">
        <v>79</v>
      </c>
      <c r="L73" s="929"/>
      <c r="M73" s="929"/>
      <c r="N73" s="929"/>
      <c r="O73" s="422"/>
      <c r="P73" s="422"/>
    </row>
    <row r="74" spans="1:16">
      <c r="A74" s="927" t="s">
        <v>217</v>
      </c>
      <c r="B74" s="357">
        <v>1</v>
      </c>
      <c r="C74" s="357">
        <v>1</v>
      </c>
      <c r="D74" s="358">
        <f t="shared" si="2"/>
        <v>2</v>
      </c>
      <c r="F74" s="1036" t="s">
        <v>176</v>
      </c>
      <c r="G74" s="362">
        <v>43</v>
      </c>
      <c r="H74" s="362">
        <v>57</v>
      </c>
      <c r="I74" s="362">
        <v>100</v>
      </c>
      <c r="L74" s="929"/>
      <c r="M74" s="929"/>
      <c r="N74" s="929"/>
      <c r="O74" s="422"/>
      <c r="P74" s="422"/>
    </row>
    <row r="75" spans="1:16">
      <c r="A75" s="927" t="s">
        <v>255</v>
      </c>
      <c r="B75" s="1000">
        <v>0</v>
      </c>
      <c r="C75" s="999">
        <v>0</v>
      </c>
      <c r="D75" s="358">
        <v>3</v>
      </c>
      <c r="F75" s="1036" t="s">
        <v>171</v>
      </c>
      <c r="G75" s="362">
        <v>44</v>
      </c>
      <c r="H75" s="362">
        <v>63</v>
      </c>
      <c r="I75" s="362">
        <v>107</v>
      </c>
      <c r="L75" s="929"/>
      <c r="M75" s="929"/>
      <c r="N75" s="929"/>
      <c r="O75" s="422"/>
      <c r="P75" s="422"/>
    </row>
    <row r="76" spans="1:16">
      <c r="A76" s="360" t="s">
        <v>5</v>
      </c>
      <c r="B76" s="361">
        <f>SUM(B4:B75)</f>
        <v>139</v>
      </c>
      <c r="C76" s="361">
        <f>SUM(C4:C75)</f>
        <v>267</v>
      </c>
      <c r="D76" s="361">
        <f>SUM(D4:D75)</f>
        <v>409</v>
      </c>
      <c r="F76" s="350" t="s">
        <v>5</v>
      </c>
      <c r="G76" s="451">
        <v>139</v>
      </c>
      <c r="H76" s="451">
        <v>267</v>
      </c>
      <c r="I76" s="451">
        <v>409</v>
      </c>
      <c r="L76" s="422"/>
      <c r="M76" s="422"/>
      <c r="N76" s="422"/>
      <c r="O76" s="422"/>
      <c r="P76" s="422"/>
    </row>
    <row r="77" spans="1:16" s="337" customFormat="1">
      <c r="A77" s="606" t="s">
        <v>346</v>
      </c>
      <c r="B77" s="606" t="s">
        <v>347</v>
      </c>
      <c r="C77" s="1076" t="s">
        <v>369</v>
      </c>
      <c r="D77" s="1076" t="s">
        <v>23</v>
      </c>
      <c r="E77" s="1076"/>
      <c r="F77" s="1076"/>
      <c r="G77" s="1076"/>
      <c r="H77" s="1076"/>
      <c r="I77" s="1076"/>
      <c r="J77" s="1076"/>
      <c r="K77" s="1076"/>
    </row>
    <row r="78" spans="1:16" s="337" customFormat="1">
      <c r="A78" s="1076">
        <f>B76</f>
        <v>139</v>
      </c>
      <c r="B78" s="1076">
        <f>C76</f>
        <v>267</v>
      </c>
      <c r="C78" s="1076">
        <f>D75</f>
        <v>3</v>
      </c>
      <c r="D78" s="1076">
        <f>D76</f>
        <v>409</v>
      </c>
      <c r="E78" s="1076"/>
      <c r="F78" s="380"/>
      <c r="G78" s="1076" t="s">
        <v>518</v>
      </c>
      <c r="H78" s="1076" t="s">
        <v>519</v>
      </c>
      <c r="I78" s="1076"/>
      <c r="J78" s="1076"/>
      <c r="K78" s="1076"/>
    </row>
    <row r="79" spans="1:16" s="337" customFormat="1">
      <c r="A79" s="1120" t="s">
        <v>464</v>
      </c>
      <c r="B79" s="1120"/>
      <c r="C79" s="1120"/>
      <c r="D79" s="1120"/>
      <c r="E79" s="1120"/>
      <c r="F79" s="380"/>
      <c r="G79" s="1076" t="s">
        <v>520</v>
      </c>
      <c r="H79" s="1076">
        <v>23</v>
      </c>
      <c r="I79" s="1076"/>
      <c r="J79" s="1076"/>
      <c r="K79" s="1076"/>
    </row>
    <row r="80" spans="1:16" s="337" customFormat="1">
      <c r="A80" s="1120"/>
      <c r="B80" s="1120"/>
      <c r="C80" s="1120"/>
      <c r="D80" s="1120"/>
      <c r="E80" s="1120"/>
      <c r="F80" s="380"/>
      <c r="G80" s="1076" t="s">
        <v>521</v>
      </c>
      <c r="H80" s="1076">
        <v>215</v>
      </c>
      <c r="I80" s="1076"/>
      <c r="J80" s="1076"/>
      <c r="K80" s="1076"/>
    </row>
    <row r="81" spans="1:15" s="337" customFormat="1">
      <c r="A81" s="1120"/>
      <c r="B81" s="1120"/>
      <c r="C81" s="1120"/>
      <c r="D81" s="1120"/>
      <c r="E81" s="1120"/>
      <c r="F81" s="380"/>
      <c r="G81" s="1076" t="s">
        <v>522</v>
      </c>
      <c r="H81" s="1076">
        <v>24</v>
      </c>
      <c r="I81" s="1076"/>
      <c r="J81" s="1076"/>
      <c r="K81" s="1076"/>
    </row>
    <row r="82" spans="1:15" s="337" customFormat="1">
      <c r="A82" s="1120"/>
      <c r="B82" s="1120"/>
      <c r="C82" s="1120"/>
      <c r="D82" s="1120"/>
      <c r="E82" s="1120"/>
      <c r="F82" s="380"/>
      <c r="G82" s="1076" t="s">
        <v>541</v>
      </c>
      <c r="H82" s="1076">
        <v>5</v>
      </c>
      <c r="I82" s="1076"/>
      <c r="J82" s="1076"/>
      <c r="K82" s="1076"/>
    </row>
    <row r="83" spans="1:15">
      <c r="A83" s="1120"/>
      <c r="B83" s="1120"/>
      <c r="C83" s="1120"/>
      <c r="D83" s="1120"/>
      <c r="E83" s="1120"/>
      <c r="L83" s="380"/>
      <c r="M83" s="380"/>
      <c r="N83" s="380"/>
      <c r="O83" s="380"/>
    </row>
    <row r="84" spans="1:15">
      <c r="A84" s="601"/>
      <c r="B84" s="601"/>
      <c r="C84" s="601"/>
      <c r="D84" s="601"/>
      <c r="E84" s="601"/>
      <c r="L84" s="380"/>
      <c r="M84" s="380"/>
      <c r="N84" s="380"/>
      <c r="O84" s="380"/>
    </row>
    <row r="85" spans="1:15">
      <c r="L85" s="380"/>
      <c r="M85" s="380"/>
      <c r="N85" s="380"/>
      <c r="O85" s="380"/>
    </row>
    <row r="86" spans="1:15">
      <c r="L86" s="380"/>
      <c r="M86" s="380"/>
      <c r="N86" s="380"/>
      <c r="O86" s="380"/>
    </row>
    <row r="87" spans="1:15">
      <c r="L87" s="380"/>
      <c r="M87" s="380"/>
      <c r="N87" s="380"/>
      <c r="O87" s="380"/>
    </row>
    <row r="88" spans="1:15">
      <c r="L88" s="380"/>
      <c r="M88" s="380"/>
      <c r="N88" s="380"/>
      <c r="O88" s="380"/>
    </row>
    <row r="89" spans="1:15">
      <c r="L89" s="380"/>
      <c r="M89" s="380"/>
      <c r="N89" s="380"/>
      <c r="O89" s="380"/>
    </row>
  </sheetData>
  <sortState ref="F4:I76">
    <sortCondition ref="I3"/>
  </sortState>
  <mergeCells count="1">
    <mergeCell ref="A79:E83"/>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topLeftCell="A37" zoomScale="90" zoomScaleNormal="90" workbookViewId="0">
      <selection activeCell="A75" sqref="A75"/>
    </sheetView>
  </sheetViews>
  <sheetFormatPr defaultRowHeight="15"/>
  <cols>
    <col min="1" max="1" width="60.42578125" customWidth="1"/>
    <col min="2" max="13" width="10" customWidth="1"/>
    <col min="14" max="14" width="8.85546875" customWidth="1"/>
    <col min="15" max="15" width="9.5703125" customWidth="1"/>
    <col min="16" max="16" width="10.42578125" customWidth="1"/>
  </cols>
  <sheetData>
    <row r="1" spans="1:16">
      <c r="A1" s="351" t="s">
        <v>0</v>
      </c>
    </row>
    <row r="2" spans="1:16" ht="15.75" thickBot="1">
      <c r="A2" s="1" t="s">
        <v>1</v>
      </c>
    </row>
    <row r="3" spans="1:16" ht="15.75" thickBot="1">
      <c r="A3" s="591" t="s">
        <v>421</v>
      </c>
      <c r="B3" s="592" t="s">
        <v>342</v>
      </c>
      <c r="C3" s="592" t="s">
        <v>409</v>
      </c>
      <c r="D3" s="592" t="s">
        <v>414</v>
      </c>
      <c r="E3" s="593" t="s">
        <v>420</v>
      </c>
      <c r="F3" s="593" t="s">
        <v>425</v>
      </c>
      <c r="G3" s="593" t="s">
        <v>430</v>
      </c>
      <c r="H3" s="593" t="s">
        <v>434</v>
      </c>
      <c r="I3" s="593" t="s">
        <v>439</v>
      </c>
      <c r="J3" s="593" t="s">
        <v>445</v>
      </c>
      <c r="K3" s="593" t="s">
        <v>453</v>
      </c>
      <c r="L3" s="593" t="s">
        <v>467</v>
      </c>
      <c r="M3" s="593" t="s">
        <v>469</v>
      </c>
      <c r="N3" s="592" t="s">
        <v>5</v>
      </c>
      <c r="O3" s="592" t="s">
        <v>253</v>
      </c>
      <c r="P3" s="594" t="s">
        <v>254</v>
      </c>
    </row>
    <row r="4" spans="1:16">
      <c r="A4" s="930" t="s">
        <v>497</v>
      </c>
      <c r="B4" s="357">
        <v>6</v>
      </c>
      <c r="C4" s="357">
        <v>7</v>
      </c>
      <c r="D4" s="357">
        <v>3</v>
      </c>
      <c r="E4" s="357">
        <v>15</v>
      </c>
      <c r="F4" s="357">
        <v>3</v>
      </c>
      <c r="G4" s="357"/>
      <c r="H4" s="357"/>
      <c r="I4" s="357"/>
      <c r="J4" s="357"/>
      <c r="K4" s="357"/>
      <c r="L4" s="357"/>
      <c r="M4" s="357"/>
      <c r="N4" s="590">
        <f t="shared" ref="N4:N35" si="0">SUM(B4:M4)</f>
        <v>34</v>
      </c>
      <c r="O4" s="590">
        <v>5</v>
      </c>
      <c r="P4" s="602">
        <v>29</v>
      </c>
    </row>
    <row r="5" spans="1:16">
      <c r="A5" s="931" t="s">
        <v>348</v>
      </c>
      <c r="B5" s="358">
        <v>0</v>
      </c>
      <c r="C5" s="358">
        <v>0</v>
      </c>
      <c r="D5" s="358">
        <v>0</v>
      </c>
      <c r="E5" s="358">
        <v>0</v>
      </c>
      <c r="F5" s="358">
        <v>0</v>
      </c>
      <c r="G5" s="358"/>
      <c r="H5" s="357"/>
      <c r="I5" s="357"/>
      <c r="J5" s="357"/>
      <c r="K5" s="357"/>
      <c r="L5" s="357"/>
      <c r="M5" s="357"/>
      <c r="N5" s="590">
        <f t="shared" si="0"/>
        <v>0</v>
      </c>
      <c r="O5" s="565">
        <v>0</v>
      </c>
      <c r="P5" s="603">
        <v>0</v>
      </c>
    </row>
    <row r="6" spans="1:16">
      <c r="A6" s="931" t="s">
        <v>163</v>
      </c>
      <c r="B6" s="358">
        <v>6</v>
      </c>
      <c r="C6" s="358">
        <v>1</v>
      </c>
      <c r="D6" s="358">
        <v>1</v>
      </c>
      <c r="E6" s="358">
        <v>0</v>
      </c>
      <c r="F6" s="358">
        <v>0</v>
      </c>
      <c r="G6" s="358"/>
      <c r="H6" s="357"/>
      <c r="I6" s="357"/>
      <c r="J6" s="357"/>
      <c r="K6" s="357"/>
      <c r="L6" s="357"/>
      <c r="M6" s="357"/>
      <c r="N6" s="590">
        <f t="shared" si="0"/>
        <v>8</v>
      </c>
      <c r="O6" s="565">
        <v>7</v>
      </c>
      <c r="P6" s="603">
        <v>1</v>
      </c>
    </row>
    <row r="7" spans="1:16">
      <c r="A7" s="931" t="s">
        <v>498</v>
      </c>
      <c r="B7" s="358">
        <v>0</v>
      </c>
      <c r="C7" s="358">
        <v>1</v>
      </c>
      <c r="D7" s="358">
        <v>0</v>
      </c>
      <c r="E7" s="358">
        <v>0</v>
      </c>
      <c r="F7" s="358">
        <v>1</v>
      </c>
      <c r="G7" s="358"/>
      <c r="H7" s="357"/>
      <c r="I7" s="357"/>
      <c r="J7" s="357"/>
      <c r="K7" s="357"/>
      <c r="L7" s="357"/>
      <c r="M7" s="357"/>
      <c r="N7" s="590">
        <f t="shared" si="0"/>
        <v>2</v>
      </c>
      <c r="O7" s="565">
        <v>1</v>
      </c>
      <c r="P7" s="603">
        <v>1</v>
      </c>
    </row>
    <row r="8" spans="1:16">
      <c r="A8" s="931" t="s">
        <v>499</v>
      </c>
      <c r="B8" s="358">
        <v>0</v>
      </c>
      <c r="C8" s="358">
        <v>0</v>
      </c>
      <c r="D8" s="358">
        <v>1</v>
      </c>
      <c r="E8" s="358">
        <v>0</v>
      </c>
      <c r="F8" s="358">
        <v>1</v>
      </c>
      <c r="G8" s="358"/>
      <c r="H8" s="357"/>
      <c r="I8" s="357"/>
      <c r="J8" s="357"/>
      <c r="K8" s="357"/>
      <c r="L8" s="357"/>
      <c r="M8" s="357"/>
      <c r="N8" s="590">
        <f t="shared" si="0"/>
        <v>2</v>
      </c>
      <c r="O8" s="565">
        <v>1</v>
      </c>
      <c r="P8" s="603">
        <v>1</v>
      </c>
    </row>
    <row r="9" spans="1:16">
      <c r="A9" s="931" t="s">
        <v>164</v>
      </c>
      <c r="B9" s="358">
        <v>1</v>
      </c>
      <c r="C9" s="358">
        <v>2</v>
      </c>
      <c r="D9" s="358">
        <v>2</v>
      </c>
      <c r="E9" s="358">
        <v>1</v>
      </c>
      <c r="F9" s="358">
        <v>2</v>
      </c>
      <c r="G9" s="358"/>
      <c r="H9" s="357"/>
      <c r="I9" s="357"/>
      <c r="J9" s="357"/>
      <c r="K9" s="357"/>
      <c r="L9" s="357"/>
      <c r="M9" s="357"/>
      <c r="N9" s="590">
        <f t="shared" si="0"/>
        <v>8</v>
      </c>
      <c r="O9" s="565">
        <v>8</v>
      </c>
      <c r="P9" s="603">
        <v>0</v>
      </c>
    </row>
    <row r="10" spans="1:16">
      <c r="A10" s="927" t="s">
        <v>539</v>
      </c>
      <c r="B10" s="358">
        <v>0</v>
      </c>
      <c r="C10" s="358">
        <v>2</v>
      </c>
      <c r="D10" s="358">
        <v>1</v>
      </c>
      <c r="E10" s="358">
        <v>0</v>
      </c>
      <c r="F10" s="358">
        <v>0</v>
      </c>
      <c r="G10" s="358"/>
      <c r="H10" s="357"/>
      <c r="I10" s="357"/>
      <c r="J10" s="357"/>
      <c r="K10" s="357"/>
      <c r="L10" s="357"/>
      <c r="M10" s="357"/>
      <c r="N10" s="590">
        <f t="shared" si="0"/>
        <v>3</v>
      </c>
      <c r="O10" s="565">
        <v>1</v>
      </c>
      <c r="P10" s="603">
        <v>2</v>
      </c>
    </row>
    <row r="11" spans="1:16">
      <c r="A11" s="931" t="s">
        <v>463</v>
      </c>
      <c r="B11" s="358">
        <v>53</v>
      </c>
      <c r="C11" s="358">
        <v>55</v>
      </c>
      <c r="D11" s="358">
        <v>40</v>
      </c>
      <c r="E11" s="358">
        <v>47</v>
      </c>
      <c r="F11" s="358">
        <v>79</v>
      </c>
      <c r="G11" s="358"/>
      <c r="H11" s="357"/>
      <c r="I11" s="357"/>
      <c r="J11" s="357"/>
      <c r="K11" s="357"/>
      <c r="L11" s="357"/>
      <c r="M11" s="357"/>
      <c r="N11" s="590">
        <f t="shared" si="0"/>
        <v>274</v>
      </c>
      <c r="O11" s="565">
        <v>1</v>
      </c>
      <c r="P11" s="603">
        <v>273</v>
      </c>
    </row>
    <row r="12" spans="1:16">
      <c r="A12" s="931" t="s">
        <v>115</v>
      </c>
      <c r="B12" s="358">
        <v>4</v>
      </c>
      <c r="C12" s="358">
        <v>7</v>
      </c>
      <c r="D12" s="358">
        <v>14</v>
      </c>
      <c r="E12" s="358">
        <v>37</v>
      </c>
      <c r="F12" s="358">
        <v>5</v>
      </c>
      <c r="G12" s="358"/>
      <c r="H12" s="357"/>
      <c r="I12" s="357"/>
      <c r="J12" s="357"/>
      <c r="K12" s="357"/>
      <c r="L12" s="357"/>
      <c r="M12" s="357"/>
      <c r="N12" s="590">
        <f t="shared" si="0"/>
        <v>67</v>
      </c>
      <c r="O12" s="565">
        <v>0</v>
      </c>
      <c r="P12" s="603">
        <v>67</v>
      </c>
    </row>
    <row r="13" spans="1:16">
      <c r="A13" s="931" t="s">
        <v>165</v>
      </c>
      <c r="B13" s="358">
        <v>1</v>
      </c>
      <c r="C13" s="358">
        <v>0</v>
      </c>
      <c r="D13" s="358">
        <v>0</v>
      </c>
      <c r="E13" s="358">
        <v>2</v>
      </c>
      <c r="F13" s="358">
        <v>0</v>
      </c>
      <c r="G13" s="358"/>
      <c r="H13" s="357"/>
      <c r="I13" s="357"/>
      <c r="J13" s="357"/>
      <c r="K13" s="357"/>
      <c r="L13" s="357"/>
      <c r="M13" s="357"/>
      <c r="N13" s="590">
        <f t="shared" si="0"/>
        <v>3</v>
      </c>
      <c r="O13" s="565">
        <v>1</v>
      </c>
      <c r="P13" s="603">
        <v>2</v>
      </c>
    </row>
    <row r="14" spans="1:16">
      <c r="A14" s="931" t="s">
        <v>502</v>
      </c>
      <c r="B14" s="358">
        <v>0</v>
      </c>
      <c r="C14" s="358">
        <v>0</v>
      </c>
      <c r="D14" s="358">
        <v>0</v>
      </c>
      <c r="E14" s="358">
        <v>0</v>
      </c>
      <c r="F14" s="358">
        <v>0</v>
      </c>
      <c r="G14" s="358"/>
      <c r="H14" s="357"/>
      <c r="I14" s="357"/>
      <c r="J14" s="357"/>
      <c r="K14" s="357"/>
      <c r="L14" s="357"/>
      <c r="M14" s="357"/>
      <c r="N14" s="590">
        <f t="shared" si="0"/>
        <v>0</v>
      </c>
      <c r="O14" s="565">
        <v>0</v>
      </c>
      <c r="P14" s="603">
        <v>0</v>
      </c>
    </row>
    <row r="15" spans="1:16">
      <c r="A15" s="931" t="s">
        <v>500</v>
      </c>
      <c r="B15" s="358">
        <v>16</v>
      </c>
      <c r="C15" s="358">
        <v>9</v>
      </c>
      <c r="D15" s="358">
        <v>8</v>
      </c>
      <c r="E15" s="358">
        <v>14</v>
      </c>
      <c r="F15" s="358">
        <v>5</v>
      </c>
      <c r="G15" s="358"/>
      <c r="H15" s="357"/>
      <c r="I15" s="357"/>
      <c r="J15" s="357"/>
      <c r="K15" s="357"/>
      <c r="L15" s="357"/>
      <c r="M15" s="357"/>
      <c r="N15" s="590">
        <f t="shared" si="0"/>
        <v>52</v>
      </c>
      <c r="O15" s="565">
        <v>10</v>
      </c>
      <c r="P15" s="603">
        <v>42</v>
      </c>
    </row>
    <row r="16" spans="1:16">
      <c r="A16" s="927" t="s">
        <v>540</v>
      </c>
      <c r="B16" s="358">
        <v>0</v>
      </c>
      <c r="C16" s="358">
        <v>1</v>
      </c>
      <c r="D16" s="358">
        <v>0</v>
      </c>
      <c r="E16" s="358">
        <v>0</v>
      </c>
      <c r="F16" s="358">
        <v>0</v>
      </c>
      <c r="G16" s="358"/>
      <c r="H16" s="357"/>
      <c r="I16" s="357"/>
      <c r="J16" s="357"/>
      <c r="K16" s="357"/>
      <c r="L16" s="357"/>
      <c r="M16" s="357"/>
      <c r="N16" s="590">
        <f t="shared" si="0"/>
        <v>1</v>
      </c>
      <c r="O16" s="565">
        <v>1</v>
      </c>
      <c r="P16" s="603">
        <v>0</v>
      </c>
    </row>
    <row r="17" spans="1:16">
      <c r="A17" s="931" t="s">
        <v>166</v>
      </c>
      <c r="B17" s="358">
        <v>0</v>
      </c>
      <c r="C17" s="358">
        <v>0</v>
      </c>
      <c r="D17" s="358">
        <v>0</v>
      </c>
      <c r="E17" s="358">
        <v>0</v>
      </c>
      <c r="F17" s="358">
        <v>0</v>
      </c>
      <c r="G17" s="358"/>
      <c r="H17" s="357"/>
      <c r="I17" s="357"/>
      <c r="J17" s="357"/>
      <c r="K17" s="357"/>
      <c r="L17" s="357"/>
      <c r="M17" s="357"/>
      <c r="N17" s="590">
        <f t="shared" si="0"/>
        <v>0</v>
      </c>
      <c r="O17" s="565">
        <v>0</v>
      </c>
      <c r="P17" s="603">
        <v>0</v>
      </c>
    </row>
    <row r="18" spans="1:16">
      <c r="A18" s="931" t="s">
        <v>167</v>
      </c>
      <c r="B18" s="358">
        <v>0</v>
      </c>
      <c r="C18" s="358">
        <v>1</v>
      </c>
      <c r="D18" s="358">
        <v>0</v>
      </c>
      <c r="E18" s="358">
        <v>0</v>
      </c>
      <c r="F18" s="358">
        <v>0</v>
      </c>
      <c r="G18" s="358"/>
      <c r="H18" s="357"/>
      <c r="I18" s="357"/>
      <c r="J18" s="357"/>
      <c r="K18" s="357"/>
      <c r="L18" s="357"/>
      <c r="M18" s="357"/>
      <c r="N18" s="590">
        <f t="shared" si="0"/>
        <v>1</v>
      </c>
      <c r="O18" s="565">
        <v>0</v>
      </c>
      <c r="P18" s="603">
        <v>1</v>
      </c>
    </row>
    <row r="19" spans="1:16">
      <c r="A19" s="931" t="s">
        <v>168</v>
      </c>
      <c r="B19" s="358">
        <v>2</v>
      </c>
      <c r="C19" s="358">
        <v>0</v>
      </c>
      <c r="D19" s="358">
        <v>5</v>
      </c>
      <c r="E19" s="358">
        <v>2</v>
      </c>
      <c r="F19" s="358">
        <v>2</v>
      </c>
      <c r="G19" s="358"/>
      <c r="H19" s="357"/>
      <c r="I19" s="357"/>
      <c r="J19" s="357"/>
      <c r="K19" s="357"/>
      <c r="L19" s="357"/>
      <c r="M19" s="357"/>
      <c r="N19" s="590">
        <f t="shared" si="0"/>
        <v>11</v>
      </c>
      <c r="O19" s="565">
        <v>7</v>
      </c>
      <c r="P19" s="603">
        <v>4</v>
      </c>
    </row>
    <row r="20" spans="1:16">
      <c r="A20" s="931" t="s">
        <v>461</v>
      </c>
      <c r="B20" s="358">
        <v>3</v>
      </c>
      <c r="C20" s="358">
        <v>2</v>
      </c>
      <c r="D20" s="358">
        <v>2</v>
      </c>
      <c r="E20" s="358">
        <v>4</v>
      </c>
      <c r="F20" s="358">
        <v>2</v>
      </c>
      <c r="G20" s="358"/>
      <c r="H20" s="357"/>
      <c r="I20" s="357"/>
      <c r="J20" s="357"/>
      <c r="K20" s="357"/>
      <c r="L20" s="357"/>
      <c r="M20" s="357"/>
      <c r="N20" s="590">
        <f t="shared" si="0"/>
        <v>13</v>
      </c>
      <c r="O20" s="565">
        <v>2</v>
      </c>
      <c r="P20" s="603">
        <v>11</v>
      </c>
    </row>
    <row r="21" spans="1:16">
      <c r="A21" s="931" t="s">
        <v>462</v>
      </c>
      <c r="B21" s="358">
        <v>0</v>
      </c>
      <c r="C21" s="358">
        <v>0</v>
      </c>
      <c r="D21" s="358">
        <v>0</v>
      </c>
      <c r="E21" s="358">
        <v>0</v>
      </c>
      <c r="F21" s="358">
        <v>0</v>
      </c>
      <c r="G21" s="358"/>
      <c r="H21" s="357"/>
      <c r="I21" s="357"/>
      <c r="J21" s="357"/>
      <c r="K21" s="357"/>
      <c r="L21" s="357"/>
      <c r="M21" s="357"/>
      <c r="N21" s="590">
        <f t="shared" si="0"/>
        <v>0</v>
      </c>
      <c r="O21" s="565">
        <v>0</v>
      </c>
      <c r="P21" s="603">
        <v>0</v>
      </c>
    </row>
    <row r="22" spans="1:16">
      <c r="A22" s="931" t="s">
        <v>169</v>
      </c>
      <c r="B22" s="358">
        <v>1</v>
      </c>
      <c r="C22" s="358">
        <v>3</v>
      </c>
      <c r="D22" s="358">
        <v>2</v>
      </c>
      <c r="E22" s="358">
        <v>1</v>
      </c>
      <c r="F22" s="358">
        <v>1</v>
      </c>
      <c r="G22" s="358"/>
      <c r="H22" s="357"/>
      <c r="I22" s="357"/>
      <c r="J22" s="357"/>
      <c r="K22" s="357"/>
      <c r="L22" s="357"/>
      <c r="M22" s="357"/>
      <c r="N22" s="590">
        <f t="shared" si="0"/>
        <v>8</v>
      </c>
      <c r="O22" s="565">
        <v>5</v>
      </c>
      <c r="P22" s="603">
        <v>3</v>
      </c>
    </row>
    <row r="23" spans="1:16">
      <c r="A23" s="931" t="s">
        <v>170</v>
      </c>
      <c r="B23" s="358">
        <v>0</v>
      </c>
      <c r="C23" s="358">
        <v>0</v>
      </c>
      <c r="D23" s="358">
        <v>0</v>
      </c>
      <c r="E23" s="358">
        <v>1</v>
      </c>
      <c r="F23" s="358">
        <v>0</v>
      </c>
      <c r="G23" s="358"/>
      <c r="H23" s="357"/>
      <c r="I23" s="357"/>
      <c r="J23" s="357"/>
      <c r="K23" s="357"/>
      <c r="L23" s="357"/>
      <c r="M23" s="357"/>
      <c r="N23" s="590">
        <f t="shared" si="0"/>
        <v>1</v>
      </c>
      <c r="O23" s="565">
        <v>0</v>
      </c>
      <c r="P23" s="603">
        <v>1</v>
      </c>
    </row>
    <row r="24" spans="1:16">
      <c r="A24" s="931" t="s">
        <v>171</v>
      </c>
      <c r="B24" s="358">
        <v>94</v>
      </c>
      <c r="C24" s="358">
        <v>90</v>
      </c>
      <c r="D24" s="358">
        <v>55</v>
      </c>
      <c r="E24" s="358">
        <v>86</v>
      </c>
      <c r="F24" s="358">
        <v>107</v>
      </c>
      <c r="G24" s="358"/>
      <c r="H24" s="357"/>
      <c r="I24" s="357"/>
      <c r="J24" s="357"/>
      <c r="K24" s="357"/>
      <c r="L24" s="357"/>
      <c r="M24" s="357"/>
      <c r="N24" s="590">
        <f t="shared" si="0"/>
        <v>432</v>
      </c>
      <c r="O24" s="565">
        <v>170</v>
      </c>
      <c r="P24" s="603">
        <v>262</v>
      </c>
    </row>
    <row r="25" spans="1:16">
      <c r="A25" s="931" t="s">
        <v>172</v>
      </c>
      <c r="B25" s="358">
        <v>3</v>
      </c>
      <c r="C25" s="358">
        <v>1</v>
      </c>
      <c r="D25" s="358">
        <v>3</v>
      </c>
      <c r="E25" s="358">
        <v>3</v>
      </c>
      <c r="F25" s="358">
        <v>8</v>
      </c>
      <c r="G25" s="358"/>
      <c r="H25" s="357"/>
      <c r="I25" s="357"/>
      <c r="J25" s="357"/>
      <c r="K25" s="357"/>
      <c r="L25" s="357"/>
      <c r="M25" s="357"/>
      <c r="N25" s="590">
        <f t="shared" si="0"/>
        <v>18</v>
      </c>
      <c r="O25" s="565">
        <v>6</v>
      </c>
      <c r="P25" s="603">
        <v>12</v>
      </c>
    </row>
    <row r="26" spans="1:16">
      <c r="A26" s="931" t="s">
        <v>173</v>
      </c>
      <c r="B26" s="358">
        <v>31</v>
      </c>
      <c r="C26" s="358">
        <v>19</v>
      </c>
      <c r="D26" s="358">
        <v>20</v>
      </c>
      <c r="E26" s="358">
        <v>18</v>
      </c>
      <c r="F26" s="358">
        <v>26</v>
      </c>
      <c r="G26" s="358"/>
      <c r="H26" s="357"/>
      <c r="I26" s="357"/>
      <c r="J26" s="357"/>
      <c r="K26" s="357"/>
      <c r="L26" s="357"/>
      <c r="M26" s="357"/>
      <c r="N26" s="590">
        <f t="shared" si="0"/>
        <v>114</v>
      </c>
      <c r="O26" s="565">
        <v>47</v>
      </c>
      <c r="P26" s="603">
        <v>67</v>
      </c>
    </row>
    <row r="27" spans="1:16">
      <c r="A27" s="931" t="s">
        <v>349</v>
      </c>
      <c r="B27" s="358">
        <v>0</v>
      </c>
      <c r="C27" s="358">
        <v>0</v>
      </c>
      <c r="D27" s="358">
        <v>0</v>
      </c>
      <c r="E27" s="358">
        <v>0</v>
      </c>
      <c r="F27" s="358">
        <v>2</v>
      </c>
      <c r="G27" s="358"/>
      <c r="H27" s="357"/>
      <c r="I27" s="357"/>
      <c r="J27" s="357"/>
      <c r="K27" s="357"/>
      <c r="L27" s="357"/>
      <c r="M27" s="357"/>
      <c r="N27" s="590">
        <f t="shared" si="0"/>
        <v>2</v>
      </c>
      <c r="O27" s="565">
        <v>1</v>
      </c>
      <c r="P27" s="603">
        <v>1</v>
      </c>
    </row>
    <row r="28" spans="1:16">
      <c r="A28" s="931" t="s">
        <v>512</v>
      </c>
      <c r="B28" s="358">
        <v>12</v>
      </c>
      <c r="C28" s="358">
        <v>6</v>
      </c>
      <c r="D28" s="358">
        <v>12</v>
      </c>
      <c r="E28" s="358">
        <v>13</v>
      </c>
      <c r="F28" s="358">
        <v>6</v>
      </c>
      <c r="G28" s="358"/>
      <c r="H28" s="357"/>
      <c r="I28" s="357"/>
      <c r="J28" s="357"/>
      <c r="K28" s="357"/>
      <c r="L28" s="357"/>
      <c r="M28" s="357"/>
      <c r="N28" s="590">
        <f t="shared" si="0"/>
        <v>49</v>
      </c>
      <c r="O28" s="565">
        <v>22</v>
      </c>
      <c r="P28" s="603">
        <v>27</v>
      </c>
    </row>
    <row r="29" spans="1:16">
      <c r="A29" s="931" t="s">
        <v>174</v>
      </c>
      <c r="B29" s="358">
        <v>2</v>
      </c>
      <c r="C29" s="358">
        <v>1</v>
      </c>
      <c r="D29" s="358">
        <v>3</v>
      </c>
      <c r="E29" s="358">
        <v>5</v>
      </c>
      <c r="F29" s="358">
        <v>1</v>
      </c>
      <c r="G29" s="358"/>
      <c r="H29" s="357"/>
      <c r="I29" s="357"/>
      <c r="J29" s="357"/>
      <c r="K29" s="357"/>
      <c r="L29" s="357"/>
      <c r="M29" s="357"/>
      <c r="N29" s="590">
        <f t="shared" si="0"/>
        <v>12</v>
      </c>
      <c r="O29" s="565">
        <v>3</v>
      </c>
      <c r="P29" s="603">
        <v>9</v>
      </c>
    </row>
    <row r="30" spans="1:16">
      <c r="A30" s="931" t="s">
        <v>175</v>
      </c>
      <c r="B30" s="358">
        <v>11</v>
      </c>
      <c r="C30" s="358">
        <v>12</v>
      </c>
      <c r="D30" s="358">
        <v>8</v>
      </c>
      <c r="E30" s="358">
        <v>14</v>
      </c>
      <c r="F30" s="358">
        <v>4</v>
      </c>
      <c r="G30" s="358"/>
      <c r="H30" s="357"/>
      <c r="I30" s="357"/>
      <c r="J30" s="357"/>
      <c r="K30" s="357"/>
      <c r="L30" s="357"/>
      <c r="M30" s="357"/>
      <c r="N30" s="590">
        <f t="shared" si="0"/>
        <v>49</v>
      </c>
      <c r="O30" s="565">
        <v>29</v>
      </c>
      <c r="P30" s="603">
        <v>20</v>
      </c>
    </row>
    <row r="31" spans="1:16">
      <c r="A31" s="931" t="s">
        <v>176</v>
      </c>
      <c r="B31" s="358">
        <v>53</v>
      </c>
      <c r="C31" s="358">
        <v>67</v>
      </c>
      <c r="D31" s="358">
        <v>77</v>
      </c>
      <c r="E31" s="358">
        <v>94</v>
      </c>
      <c r="F31" s="358">
        <v>100</v>
      </c>
      <c r="G31" s="358"/>
      <c r="H31" s="357"/>
      <c r="I31" s="357"/>
      <c r="J31" s="357"/>
      <c r="K31" s="357"/>
      <c r="L31" s="357"/>
      <c r="M31" s="357"/>
      <c r="N31" s="590">
        <f t="shared" si="0"/>
        <v>391</v>
      </c>
      <c r="O31" s="565">
        <v>173</v>
      </c>
      <c r="P31" s="603">
        <v>218</v>
      </c>
    </row>
    <row r="32" spans="1:16">
      <c r="A32" s="931" t="s">
        <v>177</v>
      </c>
      <c r="B32" s="358">
        <v>6</v>
      </c>
      <c r="C32" s="358">
        <v>3</v>
      </c>
      <c r="D32" s="358">
        <v>3</v>
      </c>
      <c r="E32" s="358">
        <v>11</v>
      </c>
      <c r="F32" s="358">
        <v>5</v>
      </c>
      <c r="G32" s="358"/>
      <c r="H32" s="357"/>
      <c r="I32" s="357"/>
      <c r="J32" s="357"/>
      <c r="K32" s="357"/>
      <c r="L32" s="357"/>
      <c r="M32" s="357"/>
      <c r="N32" s="590">
        <f t="shared" si="0"/>
        <v>28</v>
      </c>
      <c r="O32" s="565">
        <v>12</v>
      </c>
      <c r="P32" s="603">
        <v>16</v>
      </c>
    </row>
    <row r="33" spans="1:16">
      <c r="A33" s="931" t="s">
        <v>178</v>
      </c>
      <c r="B33" s="358">
        <v>0</v>
      </c>
      <c r="C33" s="358">
        <v>1</v>
      </c>
      <c r="D33" s="358">
        <v>1</v>
      </c>
      <c r="E33" s="358">
        <v>0</v>
      </c>
      <c r="F33" s="358">
        <v>1</v>
      </c>
      <c r="G33" s="358"/>
      <c r="H33" s="357"/>
      <c r="I33" s="357"/>
      <c r="J33" s="357"/>
      <c r="K33" s="357"/>
      <c r="L33" s="357"/>
      <c r="M33" s="357"/>
      <c r="N33" s="590">
        <f t="shared" si="0"/>
        <v>3</v>
      </c>
      <c r="O33" s="565">
        <v>3</v>
      </c>
      <c r="P33" s="603">
        <v>0</v>
      </c>
    </row>
    <row r="34" spans="1:16">
      <c r="A34" s="931" t="s">
        <v>179</v>
      </c>
      <c r="B34" s="358">
        <v>0</v>
      </c>
      <c r="C34" s="358">
        <v>1</v>
      </c>
      <c r="D34" s="358">
        <v>1</v>
      </c>
      <c r="E34" s="358">
        <v>3</v>
      </c>
      <c r="F34" s="358">
        <v>2</v>
      </c>
      <c r="G34" s="358"/>
      <c r="H34" s="357"/>
      <c r="I34" s="357"/>
      <c r="J34" s="357"/>
      <c r="K34" s="357"/>
      <c r="L34" s="357"/>
      <c r="M34" s="357"/>
      <c r="N34" s="590">
        <f t="shared" si="0"/>
        <v>7</v>
      </c>
      <c r="O34" s="565">
        <v>4</v>
      </c>
      <c r="P34" s="603">
        <v>3</v>
      </c>
    </row>
    <row r="35" spans="1:16">
      <c r="A35" s="931" t="s">
        <v>180</v>
      </c>
      <c r="B35" s="358">
        <v>1</v>
      </c>
      <c r="C35" s="358">
        <v>1</v>
      </c>
      <c r="D35" s="358">
        <v>2</v>
      </c>
      <c r="E35" s="358">
        <v>1</v>
      </c>
      <c r="F35" s="358">
        <v>1</v>
      </c>
      <c r="G35" s="358"/>
      <c r="H35" s="357"/>
      <c r="I35" s="357"/>
      <c r="J35" s="357"/>
      <c r="K35" s="357"/>
      <c r="L35" s="357"/>
      <c r="M35" s="357"/>
      <c r="N35" s="590">
        <f t="shared" si="0"/>
        <v>6</v>
      </c>
      <c r="O35" s="565">
        <v>3</v>
      </c>
      <c r="P35" s="603">
        <v>3</v>
      </c>
    </row>
    <row r="36" spans="1:16">
      <c r="A36" s="931" t="s">
        <v>181</v>
      </c>
      <c r="B36" s="358">
        <v>2</v>
      </c>
      <c r="C36" s="358">
        <v>0</v>
      </c>
      <c r="D36" s="358">
        <v>1</v>
      </c>
      <c r="E36" s="358">
        <v>8</v>
      </c>
      <c r="F36" s="358">
        <v>3</v>
      </c>
      <c r="G36" s="358"/>
      <c r="H36" s="357"/>
      <c r="I36" s="357"/>
      <c r="J36" s="357"/>
      <c r="K36" s="357"/>
      <c r="L36" s="357"/>
      <c r="M36" s="357"/>
      <c r="N36" s="590">
        <f t="shared" ref="N36:N67" si="1">SUM(B36:M36)</f>
        <v>14</v>
      </c>
      <c r="O36" s="565">
        <v>3</v>
      </c>
      <c r="P36" s="603">
        <v>11</v>
      </c>
    </row>
    <row r="37" spans="1:16">
      <c r="A37" s="931" t="s">
        <v>182</v>
      </c>
      <c r="B37" s="358">
        <v>0</v>
      </c>
      <c r="C37" s="358">
        <v>2</v>
      </c>
      <c r="D37" s="358">
        <v>0</v>
      </c>
      <c r="E37" s="358">
        <v>0</v>
      </c>
      <c r="F37" s="358">
        <v>0</v>
      </c>
      <c r="G37" s="358"/>
      <c r="H37" s="357"/>
      <c r="I37" s="357"/>
      <c r="J37" s="357"/>
      <c r="K37" s="357"/>
      <c r="L37" s="357"/>
      <c r="M37" s="357"/>
      <c r="N37" s="590">
        <f t="shared" si="1"/>
        <v>2</v>
      </c>
      <c r="O37" s="565">
        <v>1</v>
      </c>
      <c r="P37" s="603">
        <v>1</v>
      </c>
    </row>
    <row r="38" spans="1:16">
      <c r="A38" s="931" t="s">
        <v>513</v>
      </c>
      <c r="B38" s="358">
        <v>1</v>
      </c>
      <c r="C38" s="358">
        <v>2</v>
      </c>
      <c r="D38" s="358">
        <v>2</v>
      </c>
      <c r="E38" s="358">
        <v>1</v>
      </c>
      <c r="F38" s="358">
        <v>1</v>
      </c>
      <c r="G38" s="358"/>
      <c r="H38" s="357"/>
      <c r="I38" s="357"/>
      <c r="J38" s="357"/>
      <c r="K38" s="357"/>
      <c r="L38" s="357"/>
      <c r="M38" s="357"/>
      <c r="N38" s="590">
        <f t="shared" si="1"/>
        <v>7</v>
      </c>
      <c r="O38" s="565">
        <v>4</v>
      </c>
      <c r="P38" s="603">
        <v>3</v>
      </c>
    </row>
    <row r="39" spans="1:16">
      <c r="A39" s="931" t="s">
        <v>183</v>
      </c>
      <c r="B39" s="358">
        <v>16</v>
      </c>
      <c r="C39" s="358">
        <v>11</v>
      </c>
      <c r="D39" s="358">
        <v>8</v>
      </c>
      <c r="E39" s="358">
        <v>12</v>
      </c>
      <c r="F39" s="358">
        <v>12</v>
      </c>
      <c r="G39" s="358"/>
      <c r="H39" s="357"/>
      <c r="I39" s="357"/>
      <c r="J39" s="357"/>
      <c r="K39" s="357"/>
      <c r="L39" s="357"/>
      <c r="M39" s="357"/>
      <c r="N39" s="590">
        <f t="shared" si="1"/>
        <v>59</v>
      </c>
      <c r="O39" s="565">
        <v>30</v>
      </c>
      <c r="P39" s="603">
        <v>29</v>
      </c>
    </row>
    <row r="40" spans="1:16">
      <c r="A40" s="931" t="s">
        <v>184</v>
      </c>
      <c r="B40" s="358">
        <v>0</v>
      </c>
      <c r="C40" s="358">
        <v>0</v>
      </c>
      <c r="D40" s="358">
        <v>0</v>
      </c>
      <c r="E40" s="358">
        <v>0</v>
      </c>
      <c r="F40" s="358">
        <v>0</v>
      </c>
      <c r="G40" s="358"/>
      <c r="H40" s="357"/>
      <c r="I40" s="357"/>
      <c r="J40" s="357"/>
      <c r="K40" s="357"/>
      <c r="L40" s="357"/>
      <c r="M40" s="357"/>
      <c r="N40" s="590">
        <f t="shared" si="1"/>
        <v>0</v>
      </c>
      <c r="O40" s="565">
        <v>0</v>
      </c>
      <c r="P40" s="603">
        <v>0</v>
      </c>
    </row>
    <row r="41" spans="1:16">
      <c r="A41" s="931" t="s">
        <v>460</v>
      </c>
      <c r="B41" s="358">
        <v>1</v>
      </c>
      <c r="C41" s="358">
        <v>4</v>
      </c>
      <c r="D41" s="358">
        <v>2</v>
      </c>
      <c r="E41" s="358">
        <v>1</v>
      </c>
      <c r="F41" s="358">
        <v>1</v>
      </c>
      <c r="G41" s="358"/>
      <c r="H41" s="357"/>
      <c r="I41" s="357"/>
      <c r="J41" s="357"/>
      <c r="K41" s="357"/>
      <c r="L41" s="357"/>
      <c r="M41" s="357"/>
      <c r="N41" s="590">
        <f t="shared" si="1"/>
        <v>9</v>
      </c>
      <c r="O41" s="565">
        <v>4</v>
      </c>
      <c r="P41" s="603">
        <v>5</v>
      </c>
    </row>
    <row r="42" spans="1:16">
      <c r="A42" s="931" t="s">
        <v>185</v>
      </c>
      <c r="B42" s="358">
        <v>5</v>
      </c>
      <c r="C42" s="358">
        <v>14</v>
      </c>
      <c r="D42" s="358">
        <v>1</v>
      </c>
      <c r="E42" s="358">
        <v>3</v>
      </c>
      <c r="F42" s="358">
        <v>5</v>
      </c>
      <c r="G42" s="358"/>
      <c r="H42" s="357"/>
      <c r="I42" s="357"/>
      <c r="J42" s="357"/>
      <c r="K42" s="357"/>
      <c r="L42" s="357"/>
      <c r="M42" s="357"/>
      <c r="N42" s="590">
        <f t="shared" si="1"/>
        <v>28</v>
      </c>
      <c r="O42" s="565">
        <v>15</v>
      </c>
      <c r="P42" s="603">
        <v>13</v>
      </c>
    </row>
    <row r="43" spans="1:16">
      <c r="A43" s="931" t="s">
        <v>186</v>
      </c>
      <c r="B43" s="358">
        <v>0</v>
      </c>
      <c r="C43" s="358">
        <v>2</v>
      </c>
      <c r="D43" s="358">
        <v>0</v>
      </c>
      <c r="E43" s="358">
        <v>0</v>
      </c>
      <c r="F43" s="358">
        <v>0</v>
      </c>
      <c r="G43" s="358"/>
      <c r="H43" s="357"/>
      <c r="I43" s="357"/>
      <c r="J43" s="357"/>
      <c r="K43" s="357"/>
      <c r="L43" s="357"/>
      <c r="M43" s="357"/>
      <c r="N43" s="590">
        <f t="shared" si="1"/>
        <v>2</v>
      </c>
      <c r="O43" s="565">
        <v>2</v>
      </c>
      <c r="P43" s="603">
        <v>0</v>
      </c>
    </row>
    <row r="44" spans="1:16">
      <c r="A44" s="931" t="s">
        <v>187</v>
      </c>
      <c r="B44" s="358">
        <v>0</v>
      </c>
      <c r="C44" s="358">
        <v>0</v>
      </c>
      <c r="D44" s="358">
        <v>3</v>
      </c>
      <c r="E44" s="358">
        <v>1</v>
      </c>
      <c r="F44" s="358">
        <v>1</v>
      </c>
      <c r="G44" s="358"/>
      <c r="H44" s="357"/>
      <c r="I44" s="357"/>
      <c r="J44" s="357"/>
      <c r="K44" s="357"/>
      <c r="L44" s="357"/>
      <c r="M44" s="357"/>
      <c r="N44" s="590">
        <f t="shared" si="1"/>
        <v>5</v>
      </c>
      <c r="O44" s="565">
        <v>4</v>
      </c>
      <c r="P44" s="603">
        <v>1</v>
      </c>
    </row>
    <row r="45" spans="1:16">
      <c r="A45" s="931" t="s">
        <v>188</v>
      </c>
      <c r="B45" s="358">
        <v>0</v>
      </c>
      <c r="C45" s="358">
        <v>0</v>
      </c>
      <c r="D45" s="358">
        <v>0</v>
      </c>
      <c r="E45" s="358">
        <v>0</v>
      </c>
      <c r="F45" s="358">
        <v>0</v>
      </c>
      <c r="G45" s="358"/>
      <c r="H45" s="357"/>
      <c r="I45" s="357"/>
      <c r="J45" s="357"/>
      <c r="K45" s="357"/>
      <c r="L45" s="357"/>
      <c r="M45" s="357"/>
      <c r="N45" s="590">
        <f t="shared" si="1"/>
        <v>0</v>
      </c>
      <c r="O45" s="565">
        <v>0</v>
      </c>
      <c r="P45" s="603">
        <v>0</v>
      </c>
    </row>
    <row r="46" spans="1:16">
      <c r="A46" s="931" t="s">
        <v>189</v>
      </c>
      <c r="B46" s="358">
        <v>0</v>
      </c>
      <c r="C46" s="358">
        <v>0</v>
      </c>
      <c r="D46" s="358">
        <v>0</v>
      </c>
      <c r="E46" s="358">
        <v>0</v>
      </c>
      <c r="F46" s="358">
        <v>0</v>
      </c>
      <c r="G46" s="358"/>
      <c r="H46" s="357"/>
      <c r="I46" s="357"/>
      <c r="J46" s="357"/>
      <c r="K46" s="357"/>
      <c r="L46" s="357"/>
      <c r="M46" s="357"/>
      <c r="N46" s="590">
        <f t="shared" si="1"/>
        <v>0</v>
      </c>
      <c r="O46" s="565">
        <v>0</v>
      </c>
      <c r="P46" s="603">
        <v>0</v>
      </c>
    </row>
    <row r="47" spans="1:16">
      <c r="A47" s="931" t="s">
        <v>190</v>
      </c>
      <c r="B47" s="358">
        <v>0</v>
      </c>
      <c r="C47" s="358">
        <v>1</v>
      </c>
      <c r="D47" s="358">
        <v>0</v>
      </c>
      <c r="E47" s="358">
        <v>1</v>
      </c>
      <c r="F47" s="358">
        <v>2</v>
      </c>
      <c r="G47" s="358"/>
      <c r="H47" s="357"/>
      <c r="I47" s="357"/>
      <c r="J47" s="357"/>
      <c r="K47" s="357"/>
      <c r="L47" s="357"/>
      <c r="M47" s="357"/>
      <c r="N47" s="590">
        <f t="shared" si="1"/>
        <v>4</v>
      </c>
      <c r="O47" s="565">
        <v>2</v>
      </c>
      <c r="P47" s="603">
        <v>2</v>
      </c>
    </row>
    <row r="48" spans="1:16">
      <c r="A48" s="931" t="s">
        <v>191</v>
      </c>
      <c r="B48" s="358">
        <v>1</v>
      </c>
      <c r="C48" s="358">
        <v>0</v>
      </c>
      <c r="D48" s="358">
        <v>0</v>
      </c>
      <c r="E48" s="358">
        <v>0</v>
      </c>
      <c r="F48" s="358">
        <v>0</v>
      </c>
      <c r="G48" s="358"/>
      <c r="H48" s="357"/>
      <c r="I48" s="357"/>
      <c r="J48" s="357"/>
      <c r="K48" s="357"/>
      <c r="L48" s="357"/>
      <c r="M48" s="357"/>
      <c r="N48" s="590">
        <f t="shared" si="1"/>
        <v>1</v>
      </c>
      <c r="O48" s="565">
        <v>0</v>
      </c>
      <c r="P48" s="603">
        <v>1</v>
      </c>
    </row>
    <row r="49" spans="1:16">
      <c r="A49" s="931" t="s">
        <v>192</v>
      </c>
      <c r="B49" s="358">
        <v>2</v>
      </c>
      <c r="C49" s="358">
        <v>0</v>
      </c>
      <c r="D49" s="358">
        <v>0</v>
      </c>
      <c r="E49" s="358">
        <v>0</v>
      </c>
      <c r="F49" s="358">
        <v>0</v>
      </c>
      <c r="G49" s="358"/>
      <c r="H49" s="357"/>
      <c r="I49" s="357"/>
      <c r="J49" s="357"/>
      <c r="K49" s="357"/>
      <c r="L49" s="357"/>
      <c r="M49" s="357"/>
      <c r="N49" s="590">
        <f t="shared" si="1"/>
        <v>2</v>
      </c>
      <c r="O49" s="565">
        <v>1</v>
      </c>
      <c r="P49" s="603">
        <v>1</v>
      </c>
    </row>
    <row r="50" spans="1:16">
      <c r="A50" s="931" t="s">
        <v>193</v>
      </c>
      <c r="B50" s="358">
        <v>1</v>
      </c>
      <c r="C50" s="358">
        <v>1</v>
      </c>
      <c r="D50" s="358">
        <v>0</v>
      </c>
      <c r="E50" s="358">
        <v>0</v>
      </c>
      <c r="F50" s="358">
        <v>0</v>
      </c>
      <c r="G50" s="358"/>
      <c r="H50" s="357"/>
      <c r="I50" s="357"/>
      <c r="J50" s="357"/>
      <c r="K50" s="357"/>
      <c r="L50" s="357"/>
      <c r="M50" s="357"/>
      <c r="N50" s="590">
        <f t="shared" si="1"/>
        <v>2</v>
      </c>
      <c r="O50" s="565">
        <v>2</v>
      </c>
      <c r="P50" s="603">
        <v>0</v>
      </c>
    </row>
    <row r="51" spans="1:16">
      <c r="A51" s="931" t="s">
        <v>194</v>
      </c>
      <c r="B51" s="358">
        <v>1</v>
      </c>
      <c r="C51" s="358">
        <v>3</v>
      </c>
      <c r="D51" s="358">
        <v>0</v>
      </c>
      <c r="E51" s="358">
        <v>0</v>
      </c>
      <c r="F51" s="358">
        <v>0</v>
      </c>
      <c r="G51" s="358"/>
      <c r="H51" s="357"/>
      <c r="I51" s="357"/>
      <c r="J51" s="357"/>
      <c r="K51" s="357"/>
      <c r="L51" s="357"/>
      <c r="M51" s="357"/>
      <c r="N51" s="590">
        <f t="shared" si="1"/>
        <v>4</v>
      </c>
      <c r="O51" s="565">
        <v>1</v>
      </c>
      <c r="P51" s="603">
        <v>3</v>
      </c>
    </row>
    <row r="52" spans="1:16">
      <c r="A52" s="931" t="s">
        <v>195</v>
      </c>
      <c r="B52" s="358">
        <v>0</v>
      </c>
      <c r="C52" s="358">
        <v>0</v>
      </c>
      <c r="D52" s="358">
        <v>0</v>
      </c>
      <c r="E52" s="358">
        <v>1</v>
      </c>
      <c r="F52" s="358">
        <v>0</v>
      </c>
      <c r="G52" s="358"/>
      <c r="H52" s="357"/>
      <c r="I52" s="357"/>
      <c r="J52" s="357"/>
      <c r="K52" s="357"/>
      <c r="L52" s="357"/>
      <c r="M52" s="357"/>
      <c r="N52" s="590">
        <f t="shared" si="1"/>
        <v>1</v>
      </c>
      <c r="O52" s="565">
        <v>1</v>
      </c>
      <c r="P52" s="603">
        <v>0</v>
      </c>
    </row>
    <row r="53" spans="1:16">
      <c r="A53" s="931" t="s">
        <v>196</v>
      </c>
      <c r="B53" s="358">
        <v>1</v>
      </c>
      <c r="C53" s="358">
        <v>0</v>
      </c>
      <c r="D53" s="358">
        <v>0</v>
      </c>
      <c r="E53" s="358">
        <v>0</v>
      </c>
      <c r="F53" s="358">
        <v>0</v>
      </c>
      <c r="G53" s="358"/>
      <c r="H53" s="357"/>
      <c r="I53" s="357"/>
      <c r="J53" s="357"/>
      <c r="K53" s="357"/>
      <c r="L53" s="357"/>
      <c r="M53" s="357"/>
      <c r="N53" s="590">
        <f t="shared" si="1"/>
        <v>1</v>
      </c>
      <c r="O53" s="565">
        <v>1</v>
      </c>
      <c r="P53" s="603">
        <v>0</v>
      </c>
    </row>
    <row r="54" spans="1:16">
      <c r="A54" s="931" t="s">
        <v>197</v>
      </c>
      <c r="B54" s="358">
        <v>0</v>
      </c>
      <c r="C54" s="358">
        <v>0</v>
      </c>
      <c r="D54" s="358">
        <v>0</v>
      </c>
      <c r="E54" s="358">
        <v>0</v>
      </c>
      <c r="F54" s="358">
        <v>0</v>
      </c>
      <c r="G54" s="358"/>
      <c r="H54" s="357"/>
      <c r="I54" s="357"/>
      <c r="J54" s="357"/>
      <c r="K54" s="357"/>
      <c r="L54" s="357"/>
      <c r="M54" s="357"/>
      <c r="N54" s="590">
        <f t="shared" si="1"/>
        <v>0</v>
      </c>
      <c r="O54" s="565">
        <v>0</v>
      </c>
      <c r="P54" s="603">
        <v>0</v>
      </c>
    </row>
    <row r="55" spans="1:16">
      <c r="A55" s="931" t="s">
        <v>198</v>
      </c>
      <c r="B55" s="358">
        <v>1</v>
      </c>
      <c r="C55" s="358">
        <v>6</v>
      </c>
      <c r="D55" s="358">
        <v>4</v>
      </c>
      <c r="E55" s="358">
        <v>1</v>
      </c>
      <c r="F55" s="358">
        <v>6</v>
      </c>
      <c r="G55" s="358"/>
      <c r="H55" s="357"/>
      <c r="I55" s="357"/>
      <c r="J55" s="357"/>
      <c r="K55" s="357"/>
      <c r="L55" s="357"/>
      <c r="M55" s="357"/>
      <c r="N55" s="590">
        <f t="shared" si="1"/>
        <v>18</v>
      </c>
      <c r="O55" s="565">
        <v>11</v>
      </c>
      <c r="P55" s="603">
        <v>7</v>
      </c>
    </row>
    <row r="56" spans="1:16">
      <c r="A56" s="931" t="s">
        <v>199</v>
      </c>
      <c r="B56" s="358">
        <v>0</v>
      </c>
      <c r="C56" s="358">
        <v>0</v>
      </c>
      <c r="D56" s="358">
        <v>0</v>
      </c>
      <c r="E56" s="358">
        <v>0</v>
      </c>
      <c r="F56" s="358">
        <v>0</v>
      </c>
      <c r="G56" s="358"/>
      <c r="H56" s="357"/>
      <c r="I56" s="357"/>
      <c r="J56" s="357"/>
      <c r="K56" s="357"/>
      <c r="L56" s="357"/>
      <c r="M56" s="357"/>
      <c r="N56" s="590">
        <f t="shared" si="1"/>
        <v>0</v>
      </c>
      <c r="O56" s="565">
        <v>0</v>
      </c>
      <c r="P56" s="603">
        <v>0</v>
      </c>
    </row>
    <row r="57" spans="1:16">
      <c r="A57" s="931" t="s">
        <v>200</v>
      </c>
      <c r="B57" s="358">
        <v>0</v>
      </c>
      <c r="C57" s="358">
        <v>3</v>
      </c>
      <c r="D57" s="358">
        <v>0</v>
      </c>
      <c r="E57" s="358">
        <v>0</v>
      </c>
      <c r="F57" s="358">
        <v>0</v>
      </c>
      <c r="G57" s="358"/>
      <c r="H57" s="357"/>
      <c r="I57" s="357"/>
      <c r="J57" s="357"/>
      <c r="K57" s="357"/>
      <c r="L57" s="357"/>
      <c r="M57" s="357"/>
      <c r="N57" s="590">
        <f t="shared" si="1"/>
        <v>3</v>
      </c>
      <c r="O57" s="565">
        <v>3</v>
      </c>
      <c r="P57" s="603">
        <v>0</v>
      </c>
    </row>
    <row r="58" spans="1:16">
      <c r="A58" s="931" t="s">
        <v>201</v>
      </c>
      <c r="B58" s="358">
        <v>2</v>
      </c>
      <c r="C58" s="358">
        <v>1</v>
      </c>
      <c r="D58" s="358">
        <v>0</v>
      </c>
      <c r="E58" s="358">
        <v>0</v>
      </c>
      <c r="F58" s="358">
        <v>3</v>
      </c>
      <c r="G58" s="358"/>
      <c r="H58" s="357"/>
      <c r="I58" s="357"/>
      <c r="J58" s="357"/>
      <c r="K58" s="357"/>
      <c r="L58" s="357"/>
      <c r="M58" s="357"/>
      <c r="N58" s="590">
        <f t="shared" si="1"/>
        <v>6</v>
      </c>
      <c r="O58" s="565">
        <v>6</v>
      </c>
      <c r="P58" s="603">
        <v>0</v>
      </c>
    </row>
    <row r="59" spans="1:16">
      <c r="A59" s="931" t="s">
        <v>202</v>
      </c>
      <c r="B59" s="358">
        <v>0</v>
      </c>
      <c r="C59" s="358">
        <v>0</v>
      </c>
      <c r="D59" s="358">
        <v>1</v>
      </c>
      <c r="E59" s="358">
        <v>0</v>
      </c>
      <c r="F59" s="358">
        <v>0</v>
      </c>
      <c r="G59" s="358"/>
      <c r="H59" s="357"/>
      <c r="I59" s="357"/>
      <c r="J59" s="357"/>
      <c r="K59" s="357"/>
      <c r="L59" s="357"/>
      <c r="M59" s="357"/>
      <c r="N59" s="590">
        <f t="shared" si="1"/>
        <v>1</v>
      </c>
      <c r="O59" s="565">
        <v>0</v>
      </c>
      <c r="P59" s="603">
        <v>1</v>
      </c>
    </row>
    <row r="60" spans="1:16">
      <c r="A60" s="931" t="s">
        <v>203</v>
      </c>
      <c r="B60" s="358">
        <v>1</v>
      </c>
      <c r="C60" s="358">
        <v>2</v>
      </c>
      <c r="D60" s="358">
        <v>2</v>
      </c>
      <c r="E60" s="358">
        <v>1</v>
      </c>
      <c r="F60" s="358">
        <v>3</v>
      </c>
      <c r="G60" s="358"/>
      <c r="H60" s="357"/>
      <c r="I60" s="357"/>
      <c r="J60" s="357"/>
      <c r="K60" s="357"/>
      <c r="L60" s="357"/>
      <c r="M60" s="357"/>
      <c r="N60" s="590">
        <f t="shared" si="1"/>
        <v>9</v>
      </c>
      <c r="O60" s="565">
        <v>5</v>
      </c>
      <c r="P60" s="603">
        <v>4</v>
      </c>
    </row>
    <row r="61" spans="1:16">
      <c r="A61" s="931" t="s">
        <v>204</v>
      </c>
      <c r="B61" s="358">
        <v>0</v>
      </c>
      <c r="C61" s="358">
        <v>0</v>
      </c>
      <c r="D61" s="358">
        <v>0</v>
      </c>
      <c r="E61" s="358">
        <v>0</v>
      </c>
      <c r="F61" s="358">
        <v>1</v>
      </c>
      <c r="G61" s="358"/>
      <c r="H61" s="357"/>
      <c r="I61" s="357"/>
      <c r="J61" s="357"/>
      <c r="K61" s="357"/>
      <c r="L61" s="357"/>
      <c r="M61" s="357"/>
      <c r="N61" s="590">
        <f t="shared" si="1"/>
        <v>1</v>
      </c>
      <c r="O61" s="565">
        <v>1</v>
      </c>
      <c r="P61" s="603">
        <v>0</v>
      </c>
    </row>
    <row r="62" spans="1:16">
      <c r="A62" s="931" t="s">
        <v>205</v>
      </c>
      <c r="B62" s="358">
        <v>0</v>
      </c>
      <c r="C62" s="358">
        <v>0</v>
      </c>
      <c r="D62" s="358">
        <v>0</v>
      </c>
      <c r="E62" s="358">
        <v>0</v>
      </c>
      <c r="F62" s="358">
        <v>0</v>
      </c>
      <c r="G62" s="358"/>
      <c r="H62" s="357"/>
      <c r="I62" s="357"/>
      <c r="J62" s="357"/>
      <c r="K62" s="357"/>
      <c r="L62" s="357"/>
      <c r="M62" s="357"/>
      <c r="N62" s="590">
        <f t="shared" si="1"/>
        <v>0</v>
      </c>
      <c r="O62" s="565">
        <v>0</v>
      </c>
      <c r="P62" s="603">
        <v>0</v>
      </c>
    </row>
    <row r="63" spans="1:16">
      <c r="A63" s="931" t="s">
        <v>206</v>
      </c>
      <c r="B63" s="358">
        <v>0</v>
      </c>
      <c r="C63" s="358">
        <v>4</v>
      </c>
      <c r="D63" s="358">
        <v>1</v>
      </c>
      <c r="E63" s="358">
        <v>0</v>
      </c>
      <c r="F63" s="358">
        <v>0</v>
      </c>
      <c r="G63" s="358"/>
      <c r="H63" s="357"/>
      <c r="I63" s="357"/>
      <c r="J63" s="357"/>
      <c r="K63" s="357"/>
      <c r="L63" s="357"/>
      <c r="M63" s="357"/>
      <c r="N63" s="590">
        <f t="shared" si="1"/>
        <v>5</v>
      </c>
      <c r="O63" s="565">
        <v>4</v>
      </c>
      <c r="P63" s="603">
        <v>1</v>
      </c>
    </row>
    <row r="64" spans="1:16">
      <c r="A64" s="931" t="s">
        <v>207</v>
      </c>
      <c r="B64" s="358">
        <v>0</v>
      </c>
      <c r="C64" s="358">
        <v>0</v>
      </c>
      <c r="D64" s="358">
        <v>0</v>
      </c>
      <c r="E64" s="358">
        <v>0</v>
      </c>
      <c r="F64" s="358">
        <v>0</v>
      </c>
      <c r="G64" s="358"/>
      <c r="H64" s="357"/>
      <c r="I64" s="357"/>
      <c r="J64" s="357"/>
      <c r="K64" s="357"/>
      <c r="L64" s="357"/>
      <c r="M64" s="357"/>
      <c r="N64" s="590">
        <f t="shared" si="1"/>
        <v>0</v>
      </c>
      <c r="O64" s="565">
        <v>0</v>
      </c>
      <c r="P64" s="603">
        <v>0</v>
      </c>
    </row>
    <row r="65" spans="1:16">
      <c r="A65" s="931" t="s">
        <v>208</v>
      </c>
      <c r="B65" s="358">
        <v>2</v>
      </c>
      <c r="C65" s="358">
        <v>14</v>
      </c>
      <c r="D65" s="358">
        <v>0</v>
      </c>
      <c r="E65" s="358">
        <v>1</v>
      </c>
      <c r="F65" s="358">
        <v>0</v>
      </c>
      <c r="G65" s="358"/>
      <c r="H65" s="357"/>
      <c r="I65" s="357"/>
      <c r="J65" s="357"/>
      <c r="K65" s="357"/>
      <c r="L65" s="357"/>
      <c r="M65" s="357"/>
      <c r="N65" s="590">
        <f t="shared" si="1"/>
        <v>17</v>
      </c>
      <c r="O65" s="565">
        <v>14</v>
      </c>
      <c r="P65" s="603">
        <v>3</v>
      </c>
    </row>
    <row r="66" spans="1:16">
      <c r="A66" s="931" t="s">
        <v>209</v>
      </c>
      <c r="B66" s="358">
        <v>1</v>
      </c>
      <c r="C66" s="358">
        <v>3</v>
      </c>
      <c r="D66" s="358">
        <v>0</v>
      </c>
      <c r="E66" s="358">
        <v>2</v>
      </c>
      <c r="F66" s="358">
        <v>0</v>
      </c>
      <c r="G66" s="358"/>
      <c r="H66" s="357"/>
      <c r="I66" s="357"/>
      <c r="J66" s="357"/>
      <c r="K66" s="357"/>
      <c r="L66" s="357"/>
      <c r="M66" s="357"/>
      <c r="N66" s="590">
        <f t="shared" si="1"/>
        <v>6</v>
      </c>
      <c r="O66" s="565">
        <v>4</v>
      </c>
      <c r="P66" s="603">
        <v>2</v>
      </c>
    </row>
    <row r="67" spans="1:16">
      <c r="A67" s="931" t="s">
        <v>210</v>
      </c>
      <c r="B67" s="358">
        <v>0</v>
      </c>
      <c r="C67" s="358">
        <v>0</v>
      </c>
      <c r="D67" s="358">
        <v>0</v>
      </c>
      <c r="E67" s="358">
        <v>1</v>
      </c>
      <c r="F67" s="358">
        <v>0</v>
      </c>
      <c r="G67" s="358"/>
      <c r="H67" s="357"/>
      <c r="I67" s="357"/>
      <c r="J67" s="357"/>
      <c r="K67" s="357"/>
      <c r="L67" s="357"/>
      <c r="M67" s="357"/>
      <c r="N67" s="590">
        <f t="shared" si="1"/>
        <v>1</v>
      </c>
      <c r="O67" s="565">
        <v>1</v>
      </c>
      <c r="P67" s="603">
        <v>0</v>
      </c>
    </row>
    <row r="68" spans="1:16">
      <c r="A68" s="931" t="s">
        <v>211</v>
      </c>
      <c r="B68" s="358">
        <v>3</v>
      </c>
      <c r="C68" s="358">
        <v>1</v>
      </c>
      <c r="D68" s="358">
        <v>0</v>
      </c>
      <c r="E68" s="358">
        <v>0</v>
      </c>
      <c r="F68" s="358">
        <v>0</v>
      </c>
      <c r="G68" s="358"/>
      <c r="H68" s="357"/>
      <c r="I68" s="357"/>
      <c r="J68" s="357"/>
      <c r="K68" s="357"/>
      <c r="L68" s="357"/>
      <c r="M68" s="357"/>
      <c r="N68" s="590">
        <f t="shared" ref="N68:N74" si="2">SUM(B68:M68)</f>
        <v>4</v>
      </c>
      <c r="O68" s="565">
        <v>3</v>
      </c>
      <c r="P68" s="603">
        <v>1</v>
      </c>
    </row>
    <row r="69" spans="1:16">
      <c r="A69" s="931" t="s">
        <v>212</v>
      </c>
      <c r="B69" s="358">
        <v>2</v>
      </c>
      <c r="C69" s="358">
        <v>0</v>
      </c>
      <c r="D69" s="358">
        <v>0</v>
      </c>
      <c r="E69" s="358">
        <v>0</v>
      </c>
      <c r="F69" s="358">
        <v>1</v>
      </c>
      <c r="G69" s="358"/>
      <c r="H69" s="357"/>
      <c r="I69" s="357"/>
      <c r="J69" s="357"/>
      <c r="K69" s="357"/>
      <c r="L69" s="357"/>
      <c r="M69" s="357"/>
      <c r="N69" s="590">
        <f t="shared" si="2"/>
        <v>3</v>
      </c>
      <c r="O69" s="565">
        <v>3</v>
      </c>
      <c r="P69" s="603">
        <v>0</v>
      </c>
    </row>
    <row r="70" spans="1:16">
      <c r="A70" s="931" t="s">
        <v>213</v>
      </c>
      <c r="B70" s="358">
        <v>0</v>
      </c>
      <c r="C70" s="358">
        <v>0</v>
      </c>
      <c r="D70" s="358">
        <v>1</v>
      </c>
      <c r="E70" s="358">
        <v>1</v>
      </c>
      <c r="F70" s="358">
        <v>1</v>
      </c>
      <c r="G70" s="358"/>
      <c r="H70" s="357"/>
      <c r="I70" s="357"/>
      <c r="J70" s="357"/>
      <c r="K70" s="357"/>
      <c r="L70" s="357"/>
      <c r="M70" s="357"/>
      <c r="N70" s="590">
        <f t="shared" si="2"/>
        <v>3</v>
      </c>
      <c r="O70" s="565">
        <v>3</v>
      </c>
      <c r="P70" s="603">
        <v>0</v>
      </c>
    </row>
    <row r="71" spans="1:16">
      <c r="A71" s="931" t="s">
        <v>214</v>
      </c>
      <c r="B71" s="358">
        <v>2</v>
      </c>
      <c r="C71" s="358">
        <v>0</v>
      </c>
      <c r="D71" s="358">
        <v>1</v>
      </c>
      <c r="E71" s="358">
        <v>1</v>
      </c>
      <c r="F71" s="358">
        <v>0</v>
      </c>
      <c r="G71" s="358"/>
      <c r="H71" s="357"/>
      <c r="I71" s="357"/>
      <c r="J71" s="357"/>
      <c r="K71" s="357"/>
      <c r="L71" s="357"/>
      <c r="M71" s="357"/>
      <c r="N71" s="590">
        <f t="shared" si="2"/>
        <v>4</v>
      </c>
      <c r="O71" s="565">
        <v>3</v>
      </c>
      <c r="P71" s="603">
        <v>1</v>
      </c>
    </row>
    <row r="72" spans="1:16">
      <c r="A72" s="931" t="s">
        <v>215</v>
      </c>
      <c r="B72" s="358">
        <v>2</v>
      </c>
      <c r="C72" s="358">
        <v>0</v>
      </c>
      <c r="D72" s="358">
        <v>1</v>
      </c>
      <c r="E72" s="358">
        <v>0</v>
      </c>
      <c r="F72" s="358">
        <v>0</v>
      </c>
      <c r="G72" s="358"/>
      <c r="H72" s="357"/>
      <c r="I72" s="357"/>
      <c r="J72" s="357"/>
      <c r="K72" s="357"/>
      <c r="L72" s="357"/>
      <c r="M72" s="357"/>
      <c r="N72" s="590">
        <f t="shared" si="2"/>
        <v>3</v>
      </c>
      <c r="O72" s="565">
        <v>1</v>
      </c>
      <c r="P72" s="603">
        <v>2</v>
      </c>
    </row>
    <row r="73" spans="1:16">
      <c r="A73" s="931" t="s">
        <v>216</v>
      </c>
      <c r="B73" s="358">
        <v>0</v>
      </c>
      <c r="C73" s="358">
        <v>0</v>
      </c>
      <c r="D73" s="358">
        <v>0</v>
      </c>
      <c r="E73" s="358">
        <v>0</v>
      </c>
      <c r="F73" s="358">
        <v>0</v>
      </c>
      <c r="G73" s="358"/>
      <c r="H73" s="357"/>
      <c r="I73" s="357"/>
      <c r="J73" s="357"/>
      <c r="K73" s="357"/>
      <c r="L73" s="357"/>
      <c r="M73" s="357"/>
      <c r="N73" s="590">
        <f t="shared" si="2"/>
        <v>0</v>
      </c>
      <c r="O73" s="565">
        <v>0</v>
      </c>
      <c r="P73" s="603">
        <v>0</v>
      </c>
    </row>
    <row r="74" spans="1:16">
      <c r="A74" s="931" t="s">
        <v>217</v>
      </c>
      <c r="B74" s="358">
        <v>1</v>
      </c>
      <c r="C74" s="358">
        <v>1</v>
      </c>
      <c r="D74" s="358">
        <v>0</v>
      </c>
      <c r="E74" s="358">
        <v>0</v>
      </c>
      <c r="F74" s="358">
        <v>2</v>
      </c>
      <c r="G74" s="358"/>
      <c r="H74" s="357"/>
      <c r="I74" s="357"/>
      <c r="J74" s="357"/>
      <c r="K74" s="357"/>
      <c r="L74" s="357"/>
      <c r="M74" s="357"/>
      <c r="N74" s="590">
        <f t="shared" si="2"/>
        <v>4</v>
      </c>
      <c r="O74" s="565">
        <v>1</v>
      </c>
      <c r="P74" s="603">
        <v>3</v>
      </c>
    </row>
    <row r="75" spans="1:16" ht="15.75" thickBot="1">
      <c r="A75" s="932" t="s">
        <v>255</v>
      </c>
      <c r="B75" s="359">
        <v>7</v>
      </c>
      <c r="C75" s="359">
        <v>17</v>
      </c>
      <c r="D75" s="359">
        <v>16</v>
      </c>
      <c r="E75" s="359">
        <v>7</v>
      </c>
      <c r="F75" s="359">
        <v>3</v>
      </c>
      <c r="G75" s="359"/>
      <c r="H75" s="617"/>
      <c r="I75" s="617"/>
      <c r="J75" s="357"/>
      <c r="K75" s="357"/>
      <c r="L75" s="357"/>
      <c r="M75" s="357"/>
      <c r="N75" s="590">
        <f>SUM(B75:M75)</f>
        <v>50</v>
      </c>
      <c r="O75" s="604"/>
      <c r="P75" s="605"/>
    </row>
    <row r="76" spans="1:16" ht="15.75" thickBot="1">
      <c r="A76" s="586" t="s">
        <v>23</v>
      </c>
      <c r="B76" s="587">
        <f t="shared" ref="B76:N76" si="3">SUM(B4:B75)</f>
        <v>361</v>
      </c>
      <c r="C76" s="587">
        <f t="shared" si="3"/>
        <v>385</v>
      </c>
      <c r="D76" s="587">
        <f t="shared" si="3"/>
        <v>308</v>
      </c>
      <c r="E76" s="587">
        <f t="shared" si="3"/>
        <v>415</v>
      </c>
      <c r="F76" s="587">
        <f t="shared" si="3"/>
        <v>409</v>
      </c>
      <c r="G76" s="587">
        <f t="shared" si="3"/>
        <v>0</v>
      </c>
      <c r="H76" s="587">
        <f t="shared" si="3"/>
        <v>0</v>
      </c>
      <c r="I76" s="587">
        <f t="shared" si="3"/>
        <v>0</v>
      </c>
      <c r="J76" s="587">
        <f t="shared" si="3"/>
        <v>0</v>
      </c>
      <c r="K76" s="587">
        <f t="shared" si="3"/>
        <v>0</v>
      </c>
      <c r="L76" s="587">
        <f t="shared" si="3"/>
        <v>0</v>
      </c>
      <c r="M76" s="587">
        <f t="shared" si="3"/>
        <v>0</v>
      </c>
      <c r="N76" s="587">
        <f t="shared" si="3"/>
        <v>1878</v>
      </c>
      <c r="O76" s="587">
        <f>SUM(O4:O74)</f>
        <v>657</v>
      </c>
      <c r="P76" s="588">
        <f>SUM(P4:P74)</f>
        <v>1171</v>
      </c>
    </row>
    <row r="78" spans="1:16">
      <c r="A78" s="1120" t="s">
        <v>464</v>
      </c>
      <c r="B78" s="1120"/>
      <c r="C78" s="1120"/>
      <c r="D78" s="1120"/>
      <c r="E78" s="1120"/>
    </row>
    <row r="79" spans="1:16">
      <c r="A79" s="1120"/>
      <c r="B79" s="1120"/>
      <c r="C79" s="1120"/>
      <c r="D79" s="1120"/>
      <c r="E79" s="1120"/>
    </row>
    <row r="80" spans="1:16">
      <c r="A80" s="1120"/>
      <c r="B80" s="1120"/>
      <c r="C80" s="1120"/>
      <c r="D80" s="1120"/>
      <c r="E80" s="1120"/>
    </row>
    <row r="81" spans="1:5">
      <c r="A81" s="1120"/>
      <c r="B81" s="1120"/>
      <c r="C81" s="1120"/>
      <c r="D81" s="1120"/>
      <c r="E81" s="1120"/>
    </row>
    <row r="82" spans="1:5">
      <c r="A82" s="1120"/>
      <c r="B82" s="1120"/>
      <c r="C82" s="1120"/>
      <c r="D82" s="1120"/>
      <c r="E82" s="1120"/>
    </row>
  </sheetData>
  <mergeCells count="1">
    <mergeCell ref="A78:E82"/>
  </mergeCells>
  <pageMargins left="0.511811024" right="0.511811024" top="0.78740157499999996" bottom="0.78740157499999996" header="0.31496062000000002" footer="0.31496062000000002"/>
  <pageSetup paperSize="9" orientation="portrait" horizontalDpi="200" verticalDpi="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opLeftCell="A52" zoomScale="90" zoomScaleNormal="90" workbookViewId="0"/>
  </sheetViews>
  <sheetFormatPr defaultRowHeight="15"/>
  <cols>
    <col min="1" max="1" width="68.28515625" customWidth="1"/>
    <col min="2" max="2" width="9.7109375" style="65" customWidth="1"/>
    <col min="3" max="14" width="9.42578125" style="65" customWidth="1"/>
  </cols>
  <sheetData>
    <row r="1" spans="1:14">
      <c r="A1" s="351" t="s">
        <v>0</v>
      </c>
    </row>
    <row r="2" spans="1:14" ht="15.75" thickBot="1">
      <c r="A2" s="96" t="s">
        <v>1</v>
      </c>
    </row>
    <row r="3" spans="1:14" ht="15.75" thickBot="1">
      <c r="A3" s="581" t="s">
        <v>421</v>
      </c>
      <c r="B3" s="582" t="s">
        <v>342</v>
      </c>
      <c r="C3" s="582" t="s">
        <v>409</v>
      </c>
      <c r="D3" s="582" t="s">
        <v>414</v>
      </c>
      <c r="E3" s="583" t="s">
        <v>420</v>
      </c>
      <c r="F3" s="584" t="s">
        <v>425</v>
      </c>
      <c r="G3" s="612" t="s">
        <v>430</v>
      </c>
      <c r="H3" s="618" t="s">
        <v>434</v>
      </c>
      <c r="I3" s="636" t="s">
        <v>439</v>
      </c>
      <c r="J3" s="612" t="s">
        <v>445</v>
      </c>
      <c r="K3" s="636" t="s">
        <v>453</v>
      </c>
      <c r="L3" s="613" t="s">
        <v>467</v>
      </c>
      <c r="M3" s="613" t="s">
        <v>469</v>
      </c>
      <c r="N3" s="585" t="s">
        <v>5</v>
      </c>
    </row>
    <row r="4" spans="1:14">
      <c r="A4" s="577" t="s">
        <v>497</v>
      </c>
      <c r="B4" s="578">
        <v>2</v>
      </c>
      <c r="C4" s="578">
        <v>2</v>
      </c>
      <c r="D4" s="578">
        <v>0</v>
      </c>
      <c r="E4" s="578">
        <v>1</v>
      </c>
      <c r="F4" s="579">
        <v>0</v>
      </c>
      <c r="G4" s="578"/>
      <c r="H4" s="619"/>
      <c r="I4" s="579"/>
      <c r="J4" s="579"/>
      <c r="K4" s="684"/>
      <c r="L4" s="357"/>
      <c r="M4" s="762"/>
      <c r="N4" s="580">
        <f t="shared" ref="N4:N35" si="0">SUM(B4:M4)</f>
        <v>5</v>
      </c>
    </row>
    <row r="5" spans="1:14">
      <c r="A5" s="575" t="s">
        <v>348</v>
      </c>
      <c r="B5" s="574">
        <v>0</v>
      </c>
      <c r="C5" s="574">
        <v>0</v>
      </c>
      <c r="D5" s="574">
        <v>0</v>
      </c>
      <c r="E5" s="574">
        <v>0</v>
      </c>
      <c r="F5" s="576">
        <v>0</v>
      </c>
      <c r="G5" s="574"/>
      <c r="H5" s="619"/>
      <c r="I5" s="579"/>
      <c r="J5" s="579"/>
      <c r="K5" s="685"/>
      <c r="L5" s="357"/>
      <c r="M5" s="762"/>
      <c r="N5" s="580">
        <f t="shared" si="0"/>
        <v>0</v>
      </c>
    </row>
    <row r="6" spans="1:14">
      <c r="A6" s="575" t="s">
        <v>163</v>
      </c>
      <c r="B6" s="574">
        <v>6</v>
      </c>
      <c r="C6" s="574">
        <v>1</v>
      </c>
      <c r="D6" s="574">
        <v>0</v>
      </c>
      <c r="E6" s="574">
        <v>0</v>
      </c>
      <c r="F6" s="576">
        <v>0</v>
      </c>
      <c r="G6" s="574"/>
      <c r="H6" s="619"/>
      <c r="I6" s="579"/>
      <c r="J6" s="579"/>
      <c r="K6" s="685"/>
      <c r="L6" s="357"/>
      <c r="M6" s="762"/>
      <c r="N6" s="580">
        <f t="shared" si="0"/>
        <v>7</v>
      </c>
    </row>
    <row r="7" spans="1:14">
      <c r="A7" s="575" t="s">
        <v>498</v>
      </c>
      <c r="B7" s="574">
        <v>0</v>
      </c>
      <c r="C7" s="574">
        <v>1</v>
      </c>
      <c r="D7" s="574">
        <v>0</v>
      </c>
      <c r="E7" s="574">
        <v>0</v>
      </c>
      <c r="F7" s="576">
        <v>0</v>
      </c>
      <c r="G7" s="574"/>
      <c r="H7" s="619"/>
      <c r="I7" s="579"/>
      <c r="J7" s="579"/>
      <c r="K7" s="685"/>
      <c r="L7" s="357"/>
      <c r="M7" s="762"/>
      <c r="N7" s="580">
        <f t="shared" si="0"/>
        <v>1</v>
      </c>
    </row>
    <row r="8" spans="1:14">
      <c r="A8" s="575" t="s">
        <v>499</v>
      </c>
      <c r="B8" s="574">
        <v>0</v>
      </c>
      <c r="C8" s="574">
        <v>0</v>
      </c>
      <c r="D8" s="574">
        <v>0</v>
      </c>
      <c r="E8" s="574">
        <v>0</v>
      </c>
      <c r="F8" s="576">
        <v>1</v>
      </c>
      <c r="G8" s="574"/>
      <c r="H8" s="619"/>
      <c r="I8" s="579"/>
      <c r="J8" s="579"/>
      <c r="K8" s="685"/>
      <c r="L8" s="357"/>
      <c r="M8" s="762"/>
      <c r="N8" s="580">
        <f t="shared" si="0"/>
        <v>1</v>
      </c>
    </row>
    <row r="9" spans="1:14">
      <c r="A9" s="575" t="s">
        <v>164</v>
      </c>
      <c r="B9" s="574">
        <v>1</v>
      </c>
      <c r="C9" s="574">
        <v>2</v>
      </c>
      <c r="D9" s="574">
        <v>2</v>
      </c>
      <c r="E9" s="574">
        <v>1</v>
      </c>
      <c r="F9" s="576">
        <v>2</v>
      </c>
      <c r="G9" s="574"/>
      <c r="H9" s="619"/>
      <c r="I9" s="579"/>
      <c r="J9" s="579"/>
      <c r="K9" s="685"/>
      <c r="L9" s="357"/>
      <c r="M9" s="762"/>
      <c r="N9" s="580">
        <f t="shared" si="0"/>
        <v>8</v>
      </c>
    </row>
    <row r="10" spans="1:14">
      <c r="A10" s="927" t="s">
        <v>539</v>
      </c>
      <c r="B10" s="574">
        <v>0</v>
      </c>
      <c r="C10" s="574">
        <v>1</v>
      </c>
      <c r="D10" s="574">
        <v>0</v>
      </c>
      <c r="E10" s="574">
        <v>0</v>
      </c>
      <c r="F10" s="576">
        <v>0</v>
      </c>
      <c r="G10" s="574"/>
      <c r="H10" s="619"/>
      <c r="I10" s="579"/>
      <c r="J10" s="579"/>
      <c r="K10" s="685"/>
      <c r="L10" s="357"/>
      <c r="M10" s="762"/>
      <c r="N10" s="580">
        <f t="shared" si="0"/>
        <v>1</v>
      </c>
    </row>
    <row r="11" spans="1:14">
      <c r="A11" s="575" t="s">
        <v>463</v>
      </c>
      <c r="B11" s="574">
        <v>0</v>
      </c>
      <c r="C11" s="574">
        <v>0</v>
      </c>
      <c r="D11" s="574">
        <v>0</v>
      </c>
      <c r="E11" s="574">
        <v>0</v>
      </c>
      <c r="F11" s="576">
        <v>1</v>
      </c>
      <c r="G11" s="574"/>
      <c r="H11" s="619"/>
      <c r="I11" s="579"/>
      <c r="J11" s="579"/>
      <c r="K11" s="685"/>
      <c r="L11" s="357"/>
      <c r="M11" s="762"/>
      <c r="N11" s="580">
        <f t="shared" si="0"/>
        <v>1</v>
      </c>
    </row>
    <row r="12" spans="1:14">
      <c r="A12" s="575" t="s">
        <v>115</v>
      </c>
      <c r="B12" s="574">
        <v>0</v>
      </c>
      <c r="C12" s="574">
        <v>0</v>
      </c>
      <c r="D12" s="574">
        <v>0</v>
      </c>
      <c r="E12" s="574">
        <v>0</v>
      </c>
      <c r="F12" s="576">
        <v>0</v>
      </c>
      <c r="G12" s="574"/>
      <c r="H12" s="619"/>
      <c r="I12" s="579"/>
      <c r="J12" s="579"/>
      <c r="K12" s="685"/>
      <c r="L12" s="357"/>
      <c r="M12" s="762"/>
      <c r="N12" s="580">
        <f t="shared" si="0"/>
        <v>0</v>
      </c>
    </row>
    <row r="13" spans="1:14">
      <c r="A13" s="575" t="s">
        <v>165</v>
      </c>
      <c r="B13" s="574">
        <v>1</v>
      </c>
      <c r="C13" s="574">
        <v>0</v>
      </c>
      <c r="D13" s="574">
        <v>0</v>
      </c>
      <c r="E13" s="574">
        <v>0</v>
      </c>
      <c r="F13" s="576">
        <v>0</v>
      </c>
      <c r="G13" s="574"/>
      <c r="H13" s="619"/>
      <c r="I13" s="579"/>
      <c r="J13" s="579"/>
      <c r="K13" s="685"/>
      <c r="L13" s="357"/>
      <c r="M13" s="762"/>
      <c r="N13" s="580">
        <f t="shared" si="0"/>
        <v>1</v>
      </c>
    </row>
    <row r="14" spans="1:14">
      <c r="A14" s="575" t="s">
        <v>502</v>
      </c>
      <c r="B14" s="574">
        <v>0</v>
      </c>
      <c r="C14" s="574">
        <v>0</v>
      </c>
      <c r="D14" s="574">
        <v>0</v>
      </c>
      <c r="E14" s="574">
        <v>0</v>
      </c>
      <c r="F14" s="576">
        <v>0</v>
      </c>
      <c r="G14" s="574"/>
      <c r="H14" s="619"/>
      <c r="I14" s="579"/>
      <c r="J14" s="579"/>
      <c r="K14" s="685"/>
      <c r="L14" s="357"/>
      <c r="M14" s="762"/>
      <c r="N14" s="580">
        <f t="shared" si="0"/>
        <v>0</v>
      </c>
    </row>
    <row r="15" spans="1:14">
      <c r="A15" s="575" t="s">
        <v>500</v>
      </c>
      <c r="B15" s="574">
        <v>4</v>
      </c>
      <c r="C15" s="574">
        <v>2</v>
      </c>
      <c r="D15" s="574">
        <v>3</v>
      </c>
      <c r="E15" s="574">
        <v>0</v>
      </c>
      <c r="F15" s="576">
        <v>1</v>
      </c>
      <c r="G15" s="574"/>
      <c r="H15" s="619"/>
      <c r="I15" s="579"/>
      <c r="J15" s="579"/>
      <c r="K15" s="685"/>
      <c r="L15" s="357"/>
      <c r="M15" s="762"/>
      <c r="N15" s="580">
        <f t="shared" si="0"/>
        <v>10</v>
      </c>
    </row>
    <row r="16" spans="1:14">
      <c r="A16" s="927" t="s">
        <v>540</v>
      </c>
      <c r="B16" s="574">
        <v>0</v>
      </c>
      <c r="C16" s="574">
        <v>1</v>
      </c>
      <c r="D16" s="574">
        <v>0</v>
      </c>
      <c r="E16" s="574">
        <v>0</v>
      </c>
      <c r="F16" s="576">
        <v>0</v>
      </c>
      <c r="G16" s="574"/>
      <c r="H16" s="619"/>
      <c r="I16" s="579"/>
      <c r="J16" s="579"/>
      <c r="K16" s="685"/>
      <c r="L16" s="357"/>
      <c r="M16" s="762"/>
      <c r="N16" s="580">
        <f t="shared" si="0"/>
        <v>1</v>
      </c>
    </row>
    <row r="17" spans="1:14">
      <c r="A17" s="575" t="s">
        <v>166</v>
      </c>
      <c r="B17" s="574">
        <v>0</v>
      </c>
      <c r="C17" s="574">
        <v>0</v>
      </c>
      <c r="D17" s="574">
        <v>0</v>
      </c>
      <c r="E17" s="574">
        <v>0</v>
      </c>
      <c r="F17" s="576">
        <v>0</v>
      </c>
      <c r="G17" s="574"/>
      <c r="H17" s="619"/>
      <c r="I17" s="579"/>
      <c r="J17" s="579"/>
      <c r="K17" s="685"/>
      <c r="L17" s="357"/>
      <c r="M17" s="762"/>
      <c r="N17" s="580">
        <f t="shared" si="0"/>
        <v>0</v>
      </c>
    </row>
    <row r="18" spans="1:14">
      <c r="A18" s="575" t="s">
        <v>167</v>
      </c>
      <c r="B18" s="574">
        <v>0</v>
      </c>
      <c r="C18" s="574">
        <v>0</v>
      </c>
      <c r="D18" s="574">
        <v>0</v>
      </c>
      <c r="E18" s="574">
        <v>0</v>
      </c>
      <c r="F18" s="576">
        <v>0</v>
      </c>
      <c r="G18" s="574"/>
      <c r="H18" s="619"/>
      <c r="I18" s="579"/>
      <c r="J18" s="579"/>
      <c r="K18" s="685"/>
      <c r="L18" s="357"/>
      <c r="M18" s="762"/>
      <c r="N18" s="580">
        <f t="shared" si="0"/>
        <v>0</v>
      </c>
    </row>
    <row r="19" spans="1:14">
      <c r="A19" s="575" t="s">
        <v>168</v>
      </c>
      <c r="B19" s="574">
        <v>1</v>
      </c>
      <c r="C19" s="574">
        <v>0</v>
      </c>
      <c r="D19" s="574">
        <v>3</v>
      </c>
      <c r="E19" s="574">
        <v>1</v>
      </c>
      <c r="F19" s="576">
        <v>2</v>
      </c>
      <c r="G19" s="574"/>
      <c r="H19" s="619"/>
      <c r="I19" s="579"/>
      <c r="J19" s="579"/>
      <c r="K19" s="685"/>
      <c r="L19" s="357"/>
      <c r="M19" s="762"/>
      <c r="N19" s="580">
        <f t="shared" si="0"/>
        <v>7</v>
      </c>
    </row>
    <row r="20" spans="1:14">
      <c r="A20" s="575" t="s">
        <v>461</v>
      </c>
      <c r="B20" s="574">
        <v>1</v>
      </c>
      <c r="C20" s="574">
        <v>0</v>
      </c>
      <c r="D20" s="574">
        <v>1</v>
      </c>
      <c r="E20" s="574">
        <v>0</v>
      </c>
      <c r="F20" s="576">
        <v>0</v>
      </c>
      <c r="G20" s="574"/>
      <c r="H20" s="619"/>
      <c r="I20" s="579"/>
      <c r="J20" s="579"/>
      <c r="K20" s="685"/>
      <c r="L20" s="357"/>
      <c r="M20" s="762"/>
      <c r="N20" s="580">
        <f t="shared" si="0"/>
        <v>2</v>
      </c>
    </row>
    <row r="21" spans="1:14">
      <c r="A21" s="575" t="s">
        <v>462</v>
      </c>
      <c r="B21" s="574">
        <v>0</v>
      </c>
      <c r="C21" s="574">
        <v>0</v>
      </c>
      <c r="D21" s="574">
        <v>0</v>
      </c>
      <c r="E21" s="574">
        <v>0</v>
      </c>
      <c r="F21" s="576">
        <v>0</v>
      </c>
      <c r="G21" s="574"/>
      <c r="H21" s="619"/>
      <c r="I21" s="579"/>
      <c r="J21" s="579"/>
      <c r="K21" s="685"/>
      <c r="L21" s="357"/>
      <c r="M21" s="762"/>
      <c r="N21" s="580">
        <f t="shared" si="0"/>
        <v>0</v>
      </c>
    </row>
    <row r="22" spans="1:14">
      <c r="A22" s="575" t="s">
        <v>169</v>
      </c>
      <c r="B22" s="574">
        <v>1</v>
      </c>
      <c r="C22" s="574">
        <v>2</v>
      </c>
      <c r="D22" s="574">
        <v>1</v>
      </c>
      <c r="E22" s="574">
        <v>0</v>
      </c>
      <c r="F22" s="576">
        <v>1</v>
      </c>
      <c r="G22" s="574"/>
      <c r="H22" s="619"/>
      <c r="I22" s="579"/>
      <c r="J22" s="579"/>
      <c r="K22" s="685"/>
      <c r="L22" s="357"/>
      <c r="M22" s="762"/>
      <c r="N22" s="580">
        <f t="shared" si="0"/>
        <v>5</v>
      </c>
    </row>
    <row r="23" spans="1:14">
      <c r="A23" s="575" t="s">
        <v>170</v>
      </c>
      <c r="B23" s="574">
        <v>0</v>
      </c>
      <c r="C23" s="574">
        <v>0</v>
      </c>
      <c r="D23" s="574">
        <v>0</v>
      </c>
      <c r="E23" s="574">
        <v>0</v>
      </c>
      <c r="F23" s="576">
        <v>0</v>
      </c>
      <c r="G23" s="574"/>
      <c r="H23" s="619"/>
      <c r="I23" s="579"/>
      <c r="J23" s="579"/>
      <c r="K23" s="685"/>
      <c r="L23" s="357"/>
      <c r="M23" s="762"/>
      <c r="N23" s="580">
        <f t="shared" si="0"/>
        <v>0</v>
      </c>
    </row>
    <row r="24" spans="1:14">
      <c r="A24" s="575" t="s">
        <v>171</v>
      </c>
      <c r="B24" s="574">
        <v>41</v>
      </c>
      <c r="C24" s="574">
        <v>32</v>
      </c>
      <c r="D24" s="574">
        <v>25</v>
      </c>
      <c r="E24" s="574">
        <v>28</v>
      </c>
      <c r="F24" s="576">
        <v>44</v>
      </c>
      <c r="G24" s="574"/>
      <c r="H24" s="619"/>
      <c r="I24" s="579"/>
      <c r="J24" s="579"/>
      <c r="K24" s="685"/>
      <c r="L24" s="357"/>
      <c r="M24" s="762"/>
      <c r="N24" s="580">
        <f t="shared" si="0"/>
        <v>170</v>
      </c>
    </row>
    <row r="25" spans="1:14">
      <c r="A25" s="575" t="s">
        <v>172</v>
      </c>
      <c r="B25" s="574">
        <v>1</v>
      </c>
      <c r="C25" s="574">
        <v>0</v>
      </c>
      <c r="D25" s="574">
        <v>2</v>
      </c>
      <c r="E25" s="574">
        <v>2</v>
      </c>
      <c r="F25" s="576">
        <v>1</v>
      </c>
      <c r="G25" s="574"/>
      <c r="H25" s="619"/>
      <c r="I25" s="579"/>
      <c r="J25" s="579"/>
      <c r="K25" s="685"/>
      <c r="L25" s="357"/>
      <c r="M25" s="762"/>
      <c r="N25" s="580">
        <f t="shared" si="0"/>
        <v>6</v>
      </c>
    </row>
    <row r="26" spans="1:14">
      <c r="A26" s="575" t="s">
        <v>173</v>
      </c>
      <c r="B26" s="574">
        <v>14</v>
      </c>
      <c r="C26" s="574">
        <v>10</v>
      </c>
      <c r="D26" s="574">
        <v>6</v>
      </c>
      <c r="E26" s="574">
        <v>11</v>
      </c>
      <c r="F26" s="576">
        <v>6</v>
      </c>
      <c r="G26" s="574"/>
      <c r="H26" s="619"/>
      <c r="I26" s="579"/>
      <c r="J26" s="579"/>
      <c r="K26" s="685"/>
      <c r="L26" s="357"/>
      <c r="M26" s="762"/>
      <c r="N26" s="580">
        <f t="shared" si="0"/>
        <v>47</v>
      </c>
    </row>
    <row r="27" spans="1:14">
      <c r="A27" s="575" t="s">
        <v>349</v>
      </c>
      <c r="B27" s="574">
        <v>0</v>
      </c>
      <c r="C27" s="574">
        <v>0</v>
      </c>
      <c r="D27" s="574">
        <v>0</v>
      </c>
      <c r="E27" s="574">
        <v>0</v>
      </c>
      <c r="F27" s="576">
        <v>1</v>
      </c>
      <c r="G27" s="574"/>
      <c r="H27" s="619"/>
      <c r="I27" s="579"/>
      <c r="J27" s="579"/>
      <c r="K27" s="685"/>
      <c r="L27" s="357"/>
      <c r="M27" s="762"/>
      <c r="N27" s="580">
        <f t="shared" si="0"/>
        <v>1</v>
      </c>
    </row>
    <row r="28" spans="1:14">
      <c r="A28" s="575" t="s">
        <v>512</v>
      </c>
      <c r="B28" s="574">
        <v>4</v>
      </c>
      <c r="C28" s="574">
        <v>2</v>
      </c>
      <c r="D28" s="574">
        <v>6</v>
      </c>
      <c r="E28" s="574">
        <v>7</v>
      </c>
      <c r="F28" s="576">
        <v>3</v>
      </c>
      <c r="G28" s="574"/>
      <c r="H28" s="619"/>
      <c r="I28" s="579"/>
      <c r="J28" s="579"/>
      <c r="K28" s="685"/>
      <c r="L28" s="357"/>
      <c r="M28" s="762"/>
      <c r="N28" s="580">
        <f t="shared" si="0"/>
        <v>22</v>
      </c>
    </row>
    <row r="29" spans="1:14">
      <c r="A29" s="575" t="s">
        <v>174</v>
      </c>
      <c r="B29" s="574">
        <v>1</v>
      </c>
      <c r="C29" s="574">
        <v>1</v>
      </c>
      <c r="D29" s="574">
        <v>0</v>
      </c>
      <c r="E29" s="574">
        <v>1</v>
      </c>
      <c r="F29" s="576">
        <v>0</v>
      </c>
      <c r="G29" s="574"/>
      <c r="H29" s="619"/>
      <c r="I29" s="579"/>
      <c r="J29" s="579"/>
      <c r="K29" s="685"/>
      <c r="L29" s="357"/>
      <c r="M29" s="762"/>
      <c r="N29" s="580">
        <f t="shared" si="0"/>
        <v>3</v>
      </c>
    </row>
    <row r="30" spans="1:14">
      <c r="A30" s="575" t="s">
        <v>175</v>
      </c>
      <c r="B30" s="574">
        <v>6</v>
      </c>
      <c r="C30" s="574">
        <v>9</v>
      </c>
      <c r="D30" s="574">
        <v>4</v>
      </c>
      <c r="E30" s="574">
        <v>7</v>
      </c>
      <c r="F30" s="576">
        <v>3</v>
      </c>
      <c r="G30" s="574"/>
      <c r="H30" s="619"/>
      <c r="I30" s="579"/>
      <c r="J30" s="579"/>
      <c r="K30" s="685"/>
      <c r="L30" s="357"/>
      <c r="M30" s="762"/>
      <c r="N30" s="580">
        <f t="shared" si="0"/>
        <v>29</v>
      </c>
    </row>
    <row r="31" spans="1:14">
      <c r="A31" s="575" t="s">
        <v>176</v>
      </c>
      <c r="B31" s="574">
        <v>28</v>
      </c>
      <c r="C31" s="574">
        <v>31</v>
      </c>
      <c r="D31" s="574">
        <v>35</v>
      </c>
      <c r="E31" s="574">
        <v>36</v>
      </c>
      <c r="F31" s="576">
        <v>43</v>
      </c>
      <c r="G31" s="574"/>
      <c r="H31" s="619"/>
      <c r="I31" s="579"/>
      <c r="J31" s="579"/>
      <c r="K31" s="685"/>
      <c r="L31" s="357"/>
      <c r="M31" s="762"/>
      <c r="N31" s="580">
        <f t="shared" si="0"/>
        <v>173</v>
      </c>
    </row>
    <row r="32" spans="1:14">
      <c r="A32" s="575" t="s">
        <v>177</v>
      </c>
      <c r="B32" s="574">
        <v>0</v>
      </c>
      <c r="C32" s="574">
        <v>2</v>
      </c>
      <c r="D32" s="574">
        <v>3</v>
      </c>
      <c r="E32" s="574">
        <v>6</v>
      </c>
      <c r="F32" s="576">
        <v>1</v>
      </c>
      <c r="G32" s="574"/>
      <c r="H32" s="619"/>
      <c r="I32" s="579"/>
      <c r="J32" s="579"/>
      <c r="K32" s="685"/>
      <c r="L32" s="357"/>
      <c r="M32" s="762"/>
      <c r="N32" s="580">
        <f t="shared" si="0"/>
        <v>12</v>
      </c>
    </row>
    <row r="33" spans="1:14">
      <c r="A33" s="575" t="s">
        <v>178</v>
      </c>
      <c r="B33" s="574">
        <v>0</v>
      </c>
      <c r="C33" s="574">
        <v>1</v>
      </c>
      <c r="D33" s="574">
        <v>1</v>
      </c>
      <c r="E33" s="574">
        <v>0</v>
      </c>
      <c r="F33" s="576">
        <v>1</v>
      </c>
      <c r="G33" s="574"/>
      <c r="H33" s="619"/>
      <c r="I33" s="579"/>
      <c r="J33" s="579"/>
      <c r="K33" s="685"/>
      <c r="L33" s="357"/>
      <c r="M33" s="762"/>
      <c r="N33" s="580">
        <f t="shared" si="0"/>
        <v>3</v>
      </c>
    </row>
    <row r="34" spans="1:14">
      <c r="A34" s="575" t="s">
        <v>179</v>
      </c>
      <c r="B34" s="574">
        <v>0</v>
      </c>
      <c r="C34" s="574">
        <v>1</v>
      </c>
      <c r="D34" s="574">
        <v>1</v>
      </c>
      <c r="E34" s="574">
        <v>1</v>
      </c>
      <c r="F34" s="576">
        <v>1</v>
      </c>
      <c r="G34" s="574"/>
      <c r="H34" s="619"/>
      <c r="I34" s="579"/>
      <c r="J34" s="579"/>
      <c r="K34" s="685"/>
      <c r="L34" s="357"/>
      <c r="M34" s="762"/>
      <c r="N34" s="580">
        <f t="shared" si="0"/>
        <v>4</v>
      </c>
    </row>
    <row r="35" spans="1:14">
      <c r="A35" s="575" t="s">
        <v>180</v>
      </c>
      <c r="B35" s="574">
        <v>0</v>
      </c>
      <c r="C35" s="574">
        <v>1</v>
      </c>
      <c r="D35" s="574">
        <v>1</v>
      </c>
      <c r="E35" s="574">
        <v>1</v>
      </c>
      <c r="F35" s="576">
        <v>0</v>
      </c>
      <c r="G35" s="574"/>
      <c r="H35" s="619"/>
      <c r="I35" s="579"/>
      <c r="J35" s="579"/>
      <c r="K35" s="685"/>
      <c r="L35" s="357"/>
      <c r="M35" s="762"/>
      <c r="N35" s="580">
        <f t="shared" si="0"/>
        <v>3</v>
      </c>
    </row>
    <row r="36" spans="1:14">
      <c r="A36" s="575" t="s">
        <v>181</v>
      </c>
      <c r="B36" s="574">
        <v>0</v>
      </c>
      <c r="C36" s="574">
        <v>0</v>
      </c>
      <c r="D36" s="574">
        <v>1</v>
      </c>
      <c r="E36" s="574">
        <v>1</v>
      </c>
      <c r="F36" s="576">
        <v>1</v>
      </c>
      <c r="G36" s="574"/>
      <c r="H36" s="619"/>
      <c r="I36" s="579"/>
      <c r="J36" s="579"/>
      <c r="K36" s="685"/>
      <c r="L36" s="357"/>
      <c r="M36" s="762"/>
      <c r="N36" s="580">
        <f t="shared" ref="N36:N67" si="1">SUM(B36:M36)</f>
        <v>3</v>
      </c>
    </row>
    <row r="37" spans="1:14">
      <c r="A37" s="575" t="s">
        <v>182</v>
      </c>
      <c r="B37" s="574">
        <v>0</v>
      </c>
      <c r="C37" s="574">
        <v>1</v>
      </c>
      <c r="D37" s="574">
        <v>0</v>
      </c>
      <c r="E37" s="574">
        <v>0</v>
      </c>
      <c r="F37" s="576">
        <v>0</v>
      </c>
      <c r="G37" s="574"/>
      <c r="H37" s="619"/>
      <c r="I37" s="579"/>
      <c r="J37" s="579"/>
      <c r="K37" s="685"/>
      <c r="L37" s="357"/>
      <c r="M37" s="762"/>
      <c r="N37" s="580">
        <f t="shared" si="1"/>
        <v>1</v>
      </c>
    </row>
    <row r="38" spans="1:14">
      <c r="A38" s="575" t="s">
        <v>513</v>
      </c>
      <c r="B38" s="574">
        <v>1</v>
      </c>
      <c r="C38" s="574">
        <v>1</v>
      </c>
      <c r="D38" s="574">
        <v>1</v>
      </c>
      <c r="E38" s="574">
        <v>1</v>
      </c>
      <c r="F38" s="576">
        <v>0</v>
      </c>
      <c r="G38" s="574"/>
      <c r="H38" s="619"/>
      <c r="I38" s="579"/>
      <c r="J38" s="579"/>
      <c r="K38" s="685"/>
      <c r="L38" s="357"/>
      <c r="M38" s="762"/>
      <c r="N38" s="580">
        <f t="shared" si="1"/>
        <v>4</v>
      </c>
    </row>
    <row r="39" spans="1:14">
      <c r="A39" s="575" t="s">
        <v>183</v>
      </c>
      <c r="B39" s="574">
        <v>5</v>
      </c>
      <c r="C39" s="574">
        <v>9</v>
      </c>
      <c r="D39" s="574">
        <v>5</v>
      </c>
      <c r="E39" s="574">
        <v>4</v>
      </c>
      <c r="F39" s="576">
        <v>7</v>
      </c>
      <c r="G39" s="574"/>
      <c r="H39" s="619"/>
      <c r="I39" s="579"/>
      <c r="J39" s="579"/>
      <c r="K39" s="685"/>
      <c r="L39" s="357"/>
      <c r="M39" s="762"/>
      <c r="N39" s="580">
        <f t="shared" si="1"/>
        <v>30</v>
      </c>
    </row>
    <row r="40" spans="1:14">
      <c r="A40" s="575" t="s">
        <v>184</v>
      </c>
      <c r="B40" s="574">
        <v>0</v>
      </c>
      <c r="C40" s="574">
        <v>0</v>
      </c>
      <c r="D40" s="574">
        <v>0</v>
      </c>
      <c r="E40" s="574">
        <v>0</v>
      </c>
      <c r="F40" s="576">
        <v>0</v>
      </c>
      <c r="G40" s="574"/>
      <c r="H40" s="619"/>
      <c r="I40" s="579"/>
      <c r="J40" s="579"/>
      <c r="K40" s="685"/>
      <c r="L40" s="357"/>
      <c r="M40" s="762"/>
      <c r="N40" s="580">
        <f t="shared" si="1"/>
        <v>0</v>
      </c>
    </row>
    <row r="41" spans="1:14">
      <c r="A41" s="575" t="s">
        <v>460</v>
      </c>
      <c r="B41" s="574">
        <v>1</v>
      </c>
      <c r="C41" s="574">
        <v>0</v>
      </c>
      <c r="D41" s="574">
        <v>2</v>
      </c>
      <c r="E41" s="574">
        <v>0</v>
      </c>
      <c r="F41" s="576">
        <v>1</v>
      </c>
      <c r="G41" s="574"/>
      <c r="H41" s="619"/>
      <c r="I41" s="579"/>
      <c r="J41" s="579"/>
      <c r="K41" s="685"/>
      <c r="L41" s="357"/>
      <c r="M41" s="762"/>
      <c r="N41" s="580">
        <f t="shared" si="1"/>
        <v>4</v>
      </c>
    </row>
    <row r="42" spans="1:14">
      <c r="A42" s="575" t="s">
        <v>185</v>
      </c>
      <c r="B42" s="574">
        <v>1</v>
      </c>
      <c r="C42" s="574">
        <v>10</v>
      </c>
      <c r="D42" s="574">
        <v>1</v>
      </c>
      <c r="E42" s="574">
        <v>1</v>
      </c>
      <c r="F42" s="576">
        <v>2</v>
      </c>
      <c r="G42" s="574"/>
      <c r="H42" s="619"/>
      <c r="I42" s="579"/>
      <c r="J42" s="579"/>
      <c r="K42" s="685"/>
      <c r="L42" s="357"/>
      <c r="M42" s="762"/>
      <c r="N42" s="580">
        <f t="shared" si="1"/>
        <v>15</v>
      </c>
    </row>
    <row r="43" spans="1:14">
      <c r="A43" s="575" t="s">
        <v>186</v>
      </c>
      <c r="B43" s="574">
        <v>0</v>
      </c>
      <c r="C43" s="574">
        <v>2</v>
      </c>
      <c r="D43" s="574">
        <v>0</v>
      </c>
      <c r="E43" s="574">
        <v>0</v>
      </c>
      <c r="F43" s="576">
        <v>0</v>
      </c>
      <c r="G43" s="574"/>
      <c r="H43" s="619"/>
      <c r="I43" s="579"/>
      <c r="J43" s="579"/>
      <c r="K43" s="685"/>
      <c r="L43" s="357"/>
      <c r="M43" s="762"/>
      <c r="N43" s="580">
        <f t="shared" si="1"/>
        <v>2</v>
      </c>
    </row>
    <row r="44" spans="1:14">
      <c r="A44" s="575" t="s">
        <v>187</v>
      </c>
      <c r="B44" s="574">
        <v>0</v>
      </c>
      <c r="C44" s="574">
        <v>0</v>
      </c>
      <c r="D44" s="574">
        <v>2</v>
      </c>
      <c r="E44" s="574">
        <v>1</v>
      </c>
      <c r="F44" s="576">
        <v>1</v>
      </c>
      <c r="G44" s="574"/>
      <c r="H44" s="619"/>
      <c r="I44" s="579"/>
      <c r="J44" s="579"/>
      <c r="K44" s="685"/>
      <c r="L44" s="357"/>
      <c r="M44" s="762"/>
      <c r="N44" s="580">
        <f t="shared" si="1"/>
        <v>4</v>
      </c>
    </row>
    <row r="45" spans="1:14">
      <c r="A45" s="575" t="s">
        <v>188</v>
      </c>
      <c r="B45" s="574">
        <v>0</v>
      </c>
      <c r="C45" s="574">
        <v>0</v>
      </c>
      <c r="D45" s="574">
        <v>0</v>
      </c>
      <c r="E45" s="574">
        <v>0</v>
      </c>
      <c r="F45" s="576">
        <v>0</v>
      </c>
      <c r="G45" s="574"/>
      <c r="H45" s="619"/>
      <c r="I45" s="579"/>
      <c r="J45" s="579"/>
      <c r="K45" s="685"/>
      <c r="L45" s="357"/>
      <c r="M45" s="762"/>
      <c r="N45" s="580">
        <f t="shared" si="1"/>
        <v>0</v>
      </c>
    </row>
    <row r="46" spans="1:14">
      <c r="A46" s="575" t="s">
        <v>189</v>
      </c>
      <c r="B46" s="574">
        <v>0</v>
      </c>
      <c r="C46" s="574">
        <v>0</v>
      </c>
      <c r="D46" s="574">
        <v>0</v>
      </c>
      <c r="E46" s="574">
        <v>0</v>
      </c>
      <c r="F46" s="576">
        <v>0</v>
      </c>
      <c r="G46" s="574"/>
      <c r="H46" s="619"/>
      <c r="I46" s="579"/>
      <c r="J46" s="579"/>
      <c r="K46" s="685"/>
      <c r="L46" s="357"/>
      <c r="M46" s="762"/>
      <c r="N46" s="580">
        <f t="shared" si="1"/>
        <v>0</v>
      </c>
    </row>
    <row r="47" spans="1:14">
      <c r="A47" s="575" t="s">
        <v>190</v>
      </c>
      <c r="B47" s="574">
        <v>0</v>
      </c>
      <c r="C47" s="574">
        <v>1</v>
      </c>
      <c r="D47" s="574">
        <v>0</v>
      </c>
      <c r="E47" s="574">
        <v>0</v>
      </c>
      <c r="F47" s="576">
        <v>1</v>
      </c>
      <c r="G47" s="574"/>
      <c r="H47" s="619"/>
      <c r="I47" s="579"/>
      <c r="J47" s="579"/>
      <c r="K47" s="685"/>
      <c r="L47" s="357"/>
      <c r="M47" s="762"/>
      <c r="N47" s="580">
        <f t="shared" si="1"/>
        <v>2</v>
      </c>
    </row>
    <row r="48" spans="1:14">
      <c r="A48" s="575" t="s">
        <v>191</v>
      </c>
      <c r="B48" s="574">
        <v>0</v>
      </c>
      <c r="C48" s="574">
        <v>0</v>
      </c>
      <c r="D48" s="574">
        <v>0</v>
      </c>
      <c r="E48" s="574">
        <v>0</v>
      </c>
      <c r="F48" s="576">
        <v>0</v>
      </c>
      <c r="G48" s="574"/>
      <c r="H48" s="619"/>
      <c r="I48" s="579"/>
      <c r="J48" s="579"/>
      <c r="K48" s="685"/>
      <c r="L48" s="357"/>
      <c r="M48" s="762"/>
      <c r="N48" s="580">
        <f t="shared" si="1"/>
        <v>0</v>
      </c>
    </row>
    <row r="49" spans="1:14">
      <c r="A49" s="575" t="s">
        <v>192</v>
      </c>
      <c r="B49" s="574">
        <v>1</v>
      </c>
      <c r="C49" s="574">
        <v>0</v>
      </c>
      <c r="D49" s="574">
        <v>0</v>
      </c>
      <c r="E49" s="574">
        <v>0</v>
      </c>
      <c r="F49" s="576">
        <v>0</v>
      </c>
      <c r="G49" s="574"/>
      <c r="H49" s="619"/>
      <c r="I49" s="579"/>
      <c r="J49" s="579"/>
      <c r="K49" s="685"/>
      <c r="L49" s="357"/>
      <c r="M49" s="762"/>
      <c r="N49" s="580">
        <f t="shared" si="1"/>
        <v>1</v>
      </c>
    </row>
    <row r="50" spans="1:14">
      <c r="A50" s="575" t="s">
        <v>193</v>
      </c>
      <c r="B50" s="574">
        <v>1</v>
      </c>
      <c r="C50" s="574">
        <v>1</v>
      </c>
      <c r="D50" s="574">
        <v>0</v>
      </c>
      <c r="E50" s="574">
        <v>0</v>
      </c>
      <c r="F50" s="576">
        <v>0</v>
      </c>
      <c r="G50" s="574"/>
      <c r="H50" s="619"/>
      <c r="I50" s="579"/>
      <c r="J50" s="579"/>
      <c r="K50" s="685"/>
      <c r="L50" s="357"/>
      <c r="M50" s="762"/>
      <c r="N50" s="580">
        <f t="shared" si="1"/>
        <v>2</v>
      </c>
    </row>
    <row r="51" spans="1:14">
      <c r="A51" s="575" t="s">
        <v>194</v>
      </c>
      <c r="B51" s="574">
        <v>0</v>
      </c>
      <c r="C51" s="574">
        <v>1</v>
      </c>
      <c r="D51" s="574">
        <v>0</v>
      </c>
      <c r="E51" s="574">
        <v>0</v>
      </c>
      <c r="F51" s="576">
        <v>0</v>
      </c>
      <c r="G51" s="574"/>
      <c r="H51" s="619"/>
      <c r="I51" s="579"/>
      <c r="J51" s="579"/>
      <c r="K51" s="685"/>
      <c r="L51" s="357"/>
      <c r="M51" s="762"/>
      <c r="N51" s="580">
        <f t="shared" si="1"/>
        <v>1</v>
      </c>
    </row>
    <row r="52" spans="1:14">
      <c r="A52" s="575" t="s">
        <v>195</v>
      </c>
      <c r="B52" s="574">
        <v>0</v>
      </c>
      <c r="C52" s="574">
        <v>0</v>
      </c>
      <c r="D52" s="574">
        <v>0</v>
      </c>
      <c r="E52" s="574">
        <v>1</v>
      </c>
      <c r="F52" s="576">
        <v>0</v>
      </c>
      <c r="G52" s="574"/>
      <c r="H52" s="619"/>
      <c r="I52" s="579"/>
      <c r="J52" s="579"/>
      <c r="K52" s="685"/>
      <c r="L52" s="357"/>
      <c r="M52" s="762"/>
      <c r="N52" s="580">
        <f t="shared" si="1"/>
        <v>1</v>
      </c>
    </row>
    <row r="53" spans="1:14">
      <c r="A53" s="575" t="s">
        <v>196</v>
      </c>
      <c r="B53" s="574">
        <v>1</v>
      </c>
      <c r="C53" s="574">
        <v>0</v>
      </c>
      <c r="D53" s="574">
        <v>0</v>
      </c>
      <c r="E53" s="574">
        <v>0</v>
      </c>
      <c r="F53" s="576">
        <v>0</v>
      </c>
      <c r="G53" s="574"/>
      <c r="H53" s="619"/>
      <c r="I53" s="579"/>
      <c r="J53" s="579"/>
      <c r="K53" s="685"/>
      <c r="L53" s="357"/>
      <c r="M53" s="762"/>
      <c r="N53" s="580">
        <f t="shared" si="1"/>
        <v>1</v>
      </c>
    </row>
    <row r="54" spans="1:14">
      <c r="A54" s="575" t="s">
        <v>197</v>
      </c>
      <c r="B54" s="574">
        <v>0</v>
      </c>
      <c r="C54" s="574">
        <v>0</v>
      </c>
      <c r="D54" s="574">
        <v>0</v>
      </c>
      <c r="E54" s="574">
        <v>0</v>
      </c>
      <c r="F54" s="576">
        <v>0</v>
      </c>
      <c r="G54" s="574"/>
      <c r="H54" s="619"/>
      <c r="I54" s="579"/>
      <c r="J54" s="579"/>
      <c r="K54" s="685"/>
      <c r="L54" s="357"/>
      <c r="M54" s="762"/>
      <c r="N54" s="580">
        <f t="shared" si="1"/>
        <v>0</v>
      </c>
    </row>
    <row r="55" spans="1:14">
      <c r="A55" s="575" t="s">
        <v>198</v>
      </c>
      <c r="B55" s="574">
        <v>0</v>
      </c>
      <c r="C55" s="574">
        <v>2</v>
      </c>
      <c r="D55" s="574">
        <v>3</v>
      </c>
      <c r="E55" s="574">
        <v>1</v>
      </c>
      <c r="F55" s="576">
        <v>5</v>
      </c>
      <c r="G55" s="574"/>
      <c r="H55" s="619"/>
      <c r="I55" s="579"/>
      <c r="J55" s="579"/>
      <c r="K55" s="685"/>
      <c r="L55" s="357"/>
      <c r="M55" s="762"/>
      <c r="N55" s="580">
        <f t="shared" si="1"/>
        <v>11</v>
      </c>
    </row>
    <row r="56" spans="1:14">
      <c r="A56" s="575" t="s">
        <v>199</v>
      </c>
      <c r="B56" s="574">
        <v>0</v>
      </c>
      <c r="C56" s="574">
        <v>0</v>
      </c>
      <c r="D56" s="574">
        <v>0</v>
      </c>
      <c r="E56" s="574">
        <v>0</v>
      </c>
      <c r="F56" s="576">
        <v>0</v>
      </c>
      <c r="G56" s="574"/>
      <c r="H56" s="619"/>
      <c r="I56" s="579"/>
      <c r="J56" s="579"/>
      <c r="K56" s="685"/>
      <c r="L56" s="357"/>
      <c r="M56" s="762"/>
      <c r="N56" s="580">
        <f t="shared" si="1"/>
        <v>0</v>
      </c>
    </row>
    <row r="57" spans="1:14">
      <c r="A57" s="575" t="s">
        <v>200</v>
      </c>
      <c r="B57" s="574">
        <v>0</v>
      </c>
      <c r="C57" s="574">
        <v>3</v>
      </c>
      <c r="D57" s="574">
        <v>0</v>
      </c>
      <c r="E57" s="574">
        <v>0</v>
      </c>
      <c r="F57" s="576">
        <v>0</v>
      </c>
      <c r="G57" s="574"/>
      <c r="H57" s="619"/>
      <c r="I57" s="579"/>
      <c r="J57" s="579"/>
      <c r="K57" s="685"/>
      <c r="L57" s="357"/>
      <c r="M57" s="762"/>
      <c r="N57" s="580">
        <f t="shared" si="1"/>
        <v>3</v>
      </c>
    </row>
    <row r="58" spans="1:14">
      <c r="A58" s="575" t="s">
        <v>201</v>
      </c>
      <c r="B58" s="574">
        <v>2</v>
      </c>
      <c r="C58" s="574">
        <v>1</v>
      </c>
      <c r="D58" s="574">
        <v>0</v>
      </c>
      <c r="E58" s="574">
        <v>0</v>
      </c>
      <c r="F58" s="576">
        <v>3</v>
      </c>
      <c r="G58" s="574"/>
      <c r="H58" s="619"/>
      <c r="I58" s="579"/>
      <c r="J58" s="579"/>
      <c r="K58" s="685"/>
      <c r="L58" s="357"/>
      <c r="M58" s="762"/>
      <c r="N58" s="580">
        <f t="shared" si="1"/>
        <v>6</v>
      </c>
    </row>
    <row r="59" spans="1:14">
      <c r="A59" s="575" t="s">
        <v>202</v>
      </c>
      <c r="B59" s="574">
        <v>0</v>
      </c>
      <c r="C59" s="574">
        <v>0</v>
      </c>
      <c r="D59" s="574">
        <v>0</v>
      </c>
      <c r="E59" s="574">
        <v>0</v>
      </c>
      <c r="F59" s="576">
        <v>0</v>
      </c>
      <c r="G59" s="574"/>
      <c r="H59" s="619"/>
      <c r="I59" s="579"/>
      <c r="J59" s="579"/>
      <c r="K59" s="685"/>
      <c r="L59" s="357"/>
      <c r="M59" s="762"/>
      <c r="N59" s="580">
        <f t="shared" si="1"/>
        <v>0</v>
      </c>
    </row>
    <row r="60" spans="1:14">
      <c r="A60" s="575" t="s">
        <v>203</v>
      </c>
      <c r="B60" s="574">
        <v>0</v>
      </c>
      <c r="C60" s="574">
        <v>1</v>
      </c>
      <c r="D60" s="574">
        <v>1</v>
      </c>
      <c r="E60" s="574">
        <v>1</v>
      </c>
      <c r="F60" s="576">
        <v>2</v>
      </c>
      <c r="G60" s="574"/>
      <c r="H60" s="619"/>
      <c r="I60" s="579"/>
      <c r="J60" s="579"/>
      <c r="K60" s="685"/>
      <c r="L60" s="357"/>
      <c r="M60" s="762"/>
      <c r="N60" s="580">
        <f t="shared" si="1"/>
        <v>5</v>
      </c>
    </row>
    <row r="61" spans="1:14">
      <c r="A61" s="575" t="s">
        <v>204</v>
      </c>
      <c r="B61" s="574">
        <v>0</v>
      </c>
      <c r="C61" s="574">
        <v>0</v>
      </c>
      <c r="D61" s="574">
        <v>0</v>
      </c>
      <c r="E61" s="574">
        <v>0</v>
      </c>
      <c r="F61" s="576">
        <v>1</v>
      </c>
      <c r="G61" s="574"/>
      <c r="H61" s="619"/>
      <c r="I61" s="579"/>
      <c r="J61" s="579"/>
      <c r="K61" s="685"/>
      <c r="L61" s="357"/>
      <c r="M61" s="762"/>
      <c r="N61" s="580">
        <f t="shared" si="1"/>
        <v>1</v>
      </c>
    </row>
    <row r="62" spans="1:14">
      <c r="A62" s="575" t="s">
        <v>205</v>
      </c>
      <c r="B62" s="574">
        <v>0</v>
      </c>
      <c r="C62" s="574">
        <v>0</v>
      </c>
      <c r="D62" s="574">
        <v>0</v>
      </c>
      <c r="E62" s="574">
        <v>0</v>
      </c>
      <c r="F62" s="576">
        <v>0</v>
      </c>
      <c r="G62" s="574"/>
      <c r="H62" s="619"/>
      <c r="I62" s="579"/>
      <c r="J62" s="579"/>
      <c r="K62" s="685"/>
      <c r="L62" s="357"/>
      <c r="M62" s="762"/>
      <c r="N62" s="580">
        <f t="shared" si="1"/>
        <v>0</v>
      </c>
    </row>
    <row r="63" spans="1:14">
      <c r="A63" s="575" t="s">
        <v>206</v>
      </c>
      <c r="B63" s="574">
        <v>0</v>
      </c>
      <c r="C63" s="574">
        <v>4</v>
      </c>
      <c r="D63" s="574">
        <v>0</v>
      </c>
      <c r="E63" s="574">
        <v>0</v>
      </c>
      <c r="F63" s="576">
        <v>0</v>
      </c>
      <c r="G63" s="574"/>
      <c r="H63" s="619"/>
      <c r="I63" s="579"/>
      <c r="J63" s="579"/>
      <c r="K63" s="685"/>
      <c r="L63" s="357"/>
      <c r="M63" s="762"/>
      <c r="N63" s="580">
        <f t="shared" si="1"/>
        <v>4</v>
      </c>
    </row>
    <row r="64" spans="1:14">
      <c r="A64" s="575" t="s">
        <v>207</v>
      </c>
      <c r="B64" s="574">
        <v>0</v>
      </c>
      <c r="C64" s="574">
        <v>0</v>
      </c>
      <c r="D64" s="574">
        <v>0</v>
      </c>
      <c r="E64" s="574">
        <v>0</v>
      </c>
      <c r="F64" s="576">
        <v>0</v>
      </c>
      <c r="G64" s="574"/>
      <c r="H64" s="619"/>
      <c r="I64" s="579"/>
      <c r="J64" s="579"/>
      <c r="K64" s="685"/>
      <c r="L64" s="357"/>
      <c r="M64" s="762"/>
      <c r="N64" s="580">
        <f t="shared" si="1"/>
        <v>0</v>
      </c>
    </row>
    <row r="65" spans="1:14">
      <c r="A65" s="575" t="s">
        <v>208</v>
      </c>
      <c r="B65" s="574">
        <v>1</v>
      </c>
      <c r="C65" s="574">
        <v>13</v>
      </c>
      <c r="D65" s="574">
        <v>0</v>
      </c>
      <c r="E65" s="574">
        <v>0</v>
      </c>
      <c r="F65" s="576">
        <v>0</v>
      </c>
      <c r="G65" s="574"/>
      <c r="H65" s="619"/>
      <c r="I65" s="579"/>
      <c r="J65" s="579"/>
      <c r="K65" s="685"/>
      <c r="L65" s="357"/>
      <c r="M65" s="762"/>
      <c r="N65" s="580">
        <f t="shared" si="1"/>
        <v>14</v>
      </c>
    </row>
    <row r="66" spans="1:14">
      <c r="A66" s="575" t="s">
        <v>209</v>
      </c>
      <c r="B66" s="574">
        <v>1</v>
      </c>
      <c r="C66" s="574">
        <v>3</v>
      </c>
      <c r="D66" s="574">
        <v>0</v>
      </c>
      <c r="E66" s="574">
        <v>0</v>
      </c>
      <c r="F66" s="576">
        <v>0</v>
      </c>
      <c r="G66" s="574"/>
      <c r="H66" s="619"/>
      <c r="I66" s="579"/>
      <c r="J66" s="579"/>
      <c r="K66" s="685"/>
      <c r="L66" s="357"/>
      <c r="M66" s="762"/>
      <c r="N66" s="580">
        <f t="shared" si="1"/>
        <v>4</v>
      </c>
    </row>
    <row r="67" spans="1:14">
      <c r="A67" s="575" t="s">
        <v>210</v>
      </c>
      <c r="B67" s="574">
        <v>0</v>
      </c>
      <c r="C67" s="574">
        <v>0</v>
      </c>
      <c r="D67" s="574">
        <v>0</v>
      </c>
      <c r="E67" s="574">
        <v>1</v>
      </c>
      <c r="F67" s="576">
        <v>0</v>
      </c>
      <c r="G67" s="574"/>
      <c r="H67" s="619"/>
      <c r="I67" s="579"/>
      <c r="J67" s="579"/>
      <c r="K67" s="685"/>
      <c r="L67" s="357"/>
      <c r="M67" s="762"/>
      <c r="N67" s="580">
        <f t="shared" si="1"/>
        <v>1</v>
      </c>
    </row>
    <row r="68" spans="1:14">
      <c r="A68" s="575" t="s">
        <v>211</v>
      </c>
      <c r="B68" s="574">
        <v>3</v>
      </c>
      <c r="C68" s="574">
        <v>0</v>
      </c>
      <c r="D68" s="574">
        <v>0</v>
      </c>
      <c r="E68" s="574">
        <v>0</v>
      </c>
      <c r="F68" s="576">
        <v>0</v>
      </c>
      <c r="G68" s="574"/>
      <c r="H68" s="619"/>
      <c r="I68" s="579"/>
      <c r="J68" s="579"/>
      <c r="K68" s="685"/>
      <c r="L68" s="357"/>
      <c r="M68" s="762"/>
      <c r="N68" s="580">
        <f t="shared" ref="N68:N74" si="2">SUM(B68:M68)</f>
        <v>3</v>
      </c>
    </row>
    <row r="69" spans="1:14">
      <c r="A69" s="575" t="s">
        <v>212</v>
      </c>
      <c r="B69" s="574">
        <v>2</v>
      </c>
      <c r="C69" s="574">
        <v>0</v>
      </c>
      <c r="D69" s="574">
        <v>0</v>
      </c>
      <c r="E69" s="574">
        <v>0</v>
      </c>
      <c r="F69" s="576">
        <v>1</v>
      </c>
      <c r="G69" s="574"/>
      <c r="H69" s="619"/>
      <c r="I69" s="579"/>
      <c r="J69" s="579"/>
      <c r="K69" s="685"/>
      <c r="L69" s="357"/>
      <c r="M69" s="762"/>
      <c r="N69" s="580">
        <f t="shared" si="2"/>
        <v>3</v>
      </c>
    </row>
    <row r="70" spans="1:14">
      <c r="A70" s="575" t="s">
        <v>213</v>
      </c>
      <c r="B70" s="574">
        <v>0</v>
      </c>
      <c r="C70" s="574">
        <v>0</v>
      </c>
      <c r="D70" s="574">
        <v>1</v>
      </c>
      <c r="E70" s="574">
        <v>1</v>
      </c>
      <c r="F70" s="576">
        <v>1</v>
      </c>
      <c r="G70" s="574"/>
      <c r="H70" s="619"/>
      <c r="I70" s="579"/>
      <c r="J70" s="579"/>
      <c r="K70" s="685"/>
      <c r="L70" s="357"/>
      <c r="M70" s="762"/>
      <c r="N70" s="580">
        <f t="shared" si="2"/>
        <v>3</v>
      </c>
    </row>
    <row r="71" spans="1:14">
      <c r="A71" s="575" t="s">
        <v>214</v>
      </c>
      <c r="B71" s="574">
        <v>2</v>
      </c>
      <c r="C71" s="574">
        <v>0</v>
      </c>
      <c r="D71" s="574">
        <v>0</v>
      </c>
      <c r="E71" s="574">
        <v>1</v>
      </c>
      <c r="F71" s="576">
        <v>0</v>
      </c>
      <c r="G71" s="574"/>
      <c r="H71" s="619"/>
      <c r="I71" s="579"/>
      <c r="J71" s="579"/>
      <c r="K71" s="685"/>
      <c r="L71" s="357"/>
      <c r="M71" s="762"/>
      <c r="N71" s="580">
        <f t="shared" si="2"/>
        <v>3</v>
      </c>
    </row>
    <row r="72" spans="1:14">
      <c r="A72" s="575" t="s">
        <v>215</v>
      </c>
      <c r="B72" s="574">
        <v>1</v>
      </c>
      <c r="C72" s="574">
        <v>0</v>
      </c>
      <c r="D72" s="574">
        <v>0</v>
      </c>
      <c r="E72" s="574">
        <v>0</v>
      </c>
      <c r="F72" s="576">
        <v>0</v>
      </c>
      <c r="G72" s="574"/>
      <c r="H72" s="619"/>
      <c r="I72" s="579"/>
      <c r="J72" s="579"/>
      <c r="K72" s="685"/>
      <c r="L72" s="357"/>
      <c r="M72" s="762"/>
      <c r="N72" s="580">
        <f t="shared" si="2"/>
        <v>1</v>
      </c>
    </row>
    <row r="73" spans="1:14">
      <c r="A73" s="575" t="s">
        <v>216</v>
      </c>
      <c r="B73" s="574">
        <v>0</v>
      </c>
      <c r="C73" s="574">
        <v>0</v>
      </c>
      <c r="D73" s="574">
        <v>0</v>
      </c>
      <c r="E73" s="574">
        <v>0</v>
      </c>
      <c r="F73" s="576">
        <v>0</v>
      </c>
      <c r="G73" s="574"/>
      <c r="H73" s="619"/>
      <c r="I73" s="579"/>
      <c r="J73" s="579"/>
      <c r="K73" s="685"/>
      <c r="L73" s="357"/>
      <c r="M73" s="762"/>
      <c r="N73" s="580">
        <f t="shared" si="2"/>
        <v>0</v>
      </c>
    </row>
    <row r="74" spans="1:14" ht="15.75" thickBot="1">
      <c r="A74" s="589" t="s">
        <v>217</v>
      </c>
      <c r="B74" s="596">
        <v>0</v>
      </c>
      <c r="C74" s="596">
        <v>0</v>
      </c>
      <c r="D74" s="596">
        <v>0</v>
      </c>
      <c r="E74" s="596">
        <v>0</v>
      </c>
      <c r="F74" s="597">
        <v>1</v>
      </c>
      <c r="G74" s="596"/>
      <c r="I74" s="683"/>
      <c r="J74" s="683"/>
      <c r="K74" s="686"/>
      <c r="L74" s="357"/>
      <c r="M74" s="72"/>
      <c r="N74" s="580">
        <f t="shared" si="2"/>
        <v>1</v>
      </c>
    </row>
    <row r="75" spans="1:14" ht="15.75" thickBot="1">
      <c r="A75" s="586" t="s">
        <v>23</v>
      </c>
      <c r="B75" s="598">
        <f t="shared" ref="B75:N75" si="3">SUM(B4:B74)</f>
        <v>135</v>
      </c>
      <c r="C75" s="598">
        <f t="shared" si="3"/>
        <v>155</v>
      </c>
      <c r="D75" s="598">
        <f t="shared" si="3"/>
        <v>111</v>
      </c>
      <c r="E75" s="598">
        <f t="shared" si="3"/>
        <v>117</v>
      </c>
      <c r="F75" s="599">
        <f t="shared" si="3"/>
        <v>139</v>
      </c>
      <c r="G75" s="600">
        <f t="shared" si="3"/>
        <v>0</v>
      </c>
      <c r="H75" s="600">
        <f t="shared" si="3"/>
        <v>0</v>
      </c>
      <c r="I75" s="600">
        <f t="shared" si="3"/>
        <v>0</v>
      </c>
      <c r="J75" s="600">
        <f t="shared" si="3"/>
        <v>0</v>
      </c>
      <c r="K75" s="600">
        <f t="shared" si="3"/>
        <v>0</v>
      </c>
      <c r="L75" s="600">
        <f t="shared" si="3"/>
        <v>0</v>
      </c>
      <c r="M75" s="600">
        <f t="shared" si="3"/>
        <v>0</v>
      </c>
      <c r="N75" s="600">
        <f t="shared" si="3"/>
        <v>657</v>
      </c>
    </row>
    <row r="77" spans="1:14" ht="15" customHeight="1">
      <c r="A77" s="1120" t="s">
        <v>464</v>
      </c>
      <c r="B77" s="1120"/>
      <c r="C77" s="1120"/>
      <c r="D77" s="1120"/>
      <c r="E77" s="1120"/>
    </row>
    <row r="78" spans="1:14">
      <c r="A78" s="1120"/>
      <c r="B78" s="1120"/>
      <c r="C78" s="1120"/>
      <c r="D78" s="1120"/>
      <c r="E78" s="1120"/>
    </row>
    <row r="79" spans="1:14">
      <c r="A79" s="1120"/>
      <c r="B79" s="1120"/>
      <c r="C79" s="1120"/>
      <c r="D79" s="1120"/>
      <c r="E79" s="1120"/>
    </row>
    <row r="80" spans="1:14">
      <c r="A80" s="1120"/>
      <c r="B80" s="1120"/>
      <c r="C80" s="1120"/>
      <c r="D80" s="1120"/>
      <c r="E80" s="1120"/>
    </row>
    <row r="81" spans="1:5">
      <c r="A81" s="1120"/>
      <c r="B81" s="1120"/>
      <c r="C81" s="1120"/>
      <c r="D81" s="1120"/>
      <c r="E81" s="1120"/>
    </row>
  </sheetData>
  <mergeCells count="1">
    <mergeCell ref="A77:E81"/>
  </mergeCells>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zoomScale="90" zoomScaleNormal="90" workbookViewId="0"/>
  </sheetViews>
  <sheetFormatPr defaultRowHeight="15"/>
  <cols>
    <col min="1" max="1" width="68" customWidth="1"/>
    <col min="2" max="13" width="9.7109375" style="65" customWidth="1"/>
    <col min="14" max="14" width="9.7109375" style="69" customWidth="1"/>
  </cols>
  <sheetData>
    <row r="1" spans="1:14">
      <c r="A1" s="351" t="s">
        <v>0</v>
      </c>
    </row>
    <row r="2" spans="1:14" ht="15.75" thickBot="1">
      <c r="A2" s="96" t="s">
        <v>1</v>
      </c>
    </row>
    <row r="3" spans="1:14" ht="15.75" thickBot="1">
      <c r="A3" s="581" t="s">
        <v>421</v>
      </c>
      <c r="B3" s="582" t="s">
        <v>342</v>
      </c>
      <c r="C3" s="582" t="s">
        <v>409</v>
      </c>
      <c r="D3" s="582" t="s">
        <v>414</v>
      </c>
      <c r="E3" s="583" t="s">
        <v>420</v>
      </c>
      <c r="F3" s="584" t="s">
        <v>425</v>
      </c>
      <c r="G3" s="613" t="s">
        <v>430</v>
      </c>
      <c r="H3" s="613" t="s">
        <v>434</v>
      </c>
      <c r="I3" s="613" t="s">
        <v>439</v>
      </c>
      <c r="J3" s="613" t="s">
        <v>445</v>
      </c>
      <c r="K3" s="613" t="s">
        <v>453</v>
      </c>
      <c r="L3" s="613" t="s">
        <v>467</v>
      </c>
      <c r="M3" s="613" t="s">
        <v>469</v>
      </c>
      <c r="N3" s="585" t="s">
        <v>5</v>
      </c>
    </row>
    <row r="4" spans="1:14">
      <c r="A4" s="577" t="s">
        <v>497</v>
      </c>
      <c r="B4" s="578">
        <v>4</v>
      </c>
      <c r="C4" s="578">
        <v>5</v>
      </c>
      <c r="D4" s="578">
        <v>3</v>
      </c>
      <c r="E4" s="578">
        <v>14</v>
      </c>
      <c r="F4" s="357">
        <v>3</v>
      </c>
      <c r="G4" s="579"/>
      <c r="H4" s="629"/>
      <c r="I4" s="629"/>
      <c r="J4" s="629"/>
      <c r="K4" s="579"/>
      <c r="L4" s="357"/>
      <c r="M4" s="762"/>
      <c r="N4" s="580">
        <f t="shared" ref="N4:N35" si="0">SUM(B4:M4)</f>
        <v>29</v>
      </c>
    </row>
    <row r="5" spans="1:14">
      <c r="A5" s="575" t="s">
        <v>348</v>
      </c>
      <c r="B5" s="574">
        <v>0</v>
      </c>
      <c r="C5" s="574">
        <v>0</v>
      </c>
      <c r="D5" s="574">
        <v>0</v>
      </c>
      <c r="E5" s="574">
        <v>0</v>
      </c>
      <c r="F5" s="357">
        <v>0</v>
      </c>
      <c r="G5" s="576"/>
      <c r="H5" s="579"/>
      <c r="I5" s="579"/>
      <c r="J5" s="579"/>
      <c r="K5" s="576"/>
      <c r="L5" s="357"/>
      <c r="M5" s="762"/>
      <c r="N5" s="580">
        <f t="shared" si="0"/>
        <v>0</v>
      </c>
    </row>
    <row r="6" spans="1:14">
      <c r="A6" s="575" t="s">
        <v>163</v>
      </c>
      <c r="B6" s="574">
        <v>0</v>
      </c>
      <c r="C6" s="574">
        <v>0</v>
      </c>
      <c r="D6" s="574">
        <v>1</v>
      </c>
      <c r="E6" s="574">
        <v>0</v>
      </c>
      <c r="F6" s="357">
        <v>0</v>
      </c>
      <c r="G6" s="576"/>
      <c r="H6" s="579"/>
      <c r="I6" s="579"/>
      <c r="J6" s="579"/>
      <c r="K6" s="576"/>
      <c r="L6" s="357"/>
      <c r="M6" s="762"/>
      <c r="N6" s="580">
        <f t="shared" si="0"/>
        <v>1</v>
      </c>
    </row>
    <row r="7" spans="1:14">
      <c r="A7" s="575" t="s">
        <v>498</v>
      </c>
      <c r="B7" s="574">
        <v>0</v>
      </c>
      <c r="C7" s="574">
        <v>0</v>
      </c>
      <c r="D7" s="574">
        <v>0</v>
      </c>
      <c r="E7" s="574">
        <v>0</v>
      </c>
      <c r="F7" s="357">
        <v>1</v>
      </c>
      <c r="G7" s="576"/>
      <c r="H7" s="579"/>
      <c r="I7" s="579"/>
      <c r="J7" s="579"/>
      <c r="K7" s="576"/>
      <c r="L7" s="357"/>
      <c r="M7" s="762"/>
      <c r="N7" s="580">
        <f t="shared" si="0"/>
        <v>1</v>
      </c>
    </row>
    <row r="8" spans="1:14">
      <c r="A8" s="575" t="s">
        <v>499</v>
      </c>
      <c r="B8" s="574">
        <v>0</v>
      </c>
      <c r="C8" s="574">
        <v>0</v>
      </c>
      <c r="D8" s="574">
        <v>1</v>
      </c>
      <c r="E8" s="574">
        <v>0</v>
      </c>
      <c r="F8" s="357">
        <v>0</v>
      </c>
      <c r="G8" s="576"/>
      <c r="H8" s="579"/>
      <c r="I8" s="579"/>
      <c r="J8" s="579"/>
      <c r="K8" s="576"/>
      <c r="L8" s="357"/>
      <c r="M8" s="762"/>
      <c r="N8" s="580">
        <f t="shared" si="0"/>
        <v>1</v>
      </c>
    </row>
    <row r="9" spans="1:14">
      <c r="A9" s="575" t="s">
        <v>164</v>
      </c>
      <c r="B9" s="574">
        <v>0</v>
      </c>
      <c r="C9" s="574">
        <v>0</v>
      </c>
      <c r="D9" s="574">
        <v>0</v>
      </c>
      <c r="E9" s="574">
        <v>0</v>
      </c>
      <c r="F9" s="357">
        <v>0</v>
      </c>
      <c r="G9" s="576"/>
      <c r="H9" s="579"/>
      <c r="I9" s="579"/>
      <c r="J9" s="579"/>
      <c r="K9" s="576"/>
      <c r="L9" s="357"/>
      <c r="M9" s="762"/>
      <c r="N9" s="580">
        <f t="shared" si="0"/>
        <v>0</v>
      </c>
    </row>
    <row r="10" spans="1:14">
      <c r="A10" s="927" t="s">
        <v>539</v>
      </c>
      <c r="B10" s="574">
        <v>0</v>
      </c>
      <c r="C10" s="574">
        <v>1</v>
      </c>
      <c r="D10" s="574">
        <v>1</v>
      </c>
      <c r="E10" s="574">
        <v>0</v>
      </c>
      <c r="F10" s="357">
        <v>0</v>
      </c>
      <c r="G10" s="576"/>
      <c r="H10" s="579"/>
      <c r="I10" s="579"/>
      <c r="J10" s="579"/>
      <c r="K10" s="576"/>
      <c r="L10" s="357"/>
      <c r="M10" s="762"/>
      <c r="N10" s="580">
        <f t="shared" si="0"/>
        <v>2</v>
      </c>
    </row>
    <row r="11" spans="1:14">
      <c r="A11" s="575" t="s">
        <v>463</v>
      </c>
      <c r="B11" s="574">
        <v>53</v>
      </c>
      <c r="C11" s="574">
        <v>55</v>
      </c>
      <c r="D11" s="574">
        <v>40</v>
      </c>
      <c r="E11" s="574">
        <v>47</v>
      </c>
      <c r="F11" s="357">
        <v>78</v>
      </c>
      <c r="G11" s="576"/>
      <c r="H11" s="579"/>
      <c r="I11" s="579"/>
      <c r="J11" s="579"/>
      <c r="K11" s="576"/>
      <c r="L11" s="357"/>
      <c r="M11" s="762"/>
      <c r="N11" s="580">
        <f t="shared" si="0"/>
        <v>273</v>
      </c>
    </row>
    <row r="12" spans="1:14">
      <c r="A12" s="575" t="s">
        <v>115</v>
      </c>
      <c r="B12" s="574">
        <v>4</v>
      </c>
      <c r="C12" s="574">
        <v>7</v>
      </c>
      <c r="D12" s="574">
        <v>14</v>
      </c>
      <c r="E12" s="574">
        <v>37</v>
      </c>
      <c r="F12" s="357">
        <v>5</v>
      </c>
      <c r="G12" s="576"/>
      <c r="H12" s="579"/>
      <c r="I12" s="579"/>
      <c r="J12" s="579"/>
      <c r="K12" s="576"/>
      <c r="L12" s="357"/>
      <c r="M12" s="762"/>
      <c r="N12" s="580">
        <f t="shared" si="0"/>
        <v>67</v>
      </c>
    </row>
    <row r="13" spans="1:14">
      <c r="A13" s="575" t="s">
        <v>165</v>
      </c>
      <c r="B13" s="574">
        <v>0</v>
      </c>
      <c r="C13" s="574">
        <v>0</v>
      </c>
      <c r="D13" s="574">
        <v>0</v>
      </c>
      <c r="E13" s="574">
        <v>2</v>
      </c>
      <c r="F13" s="357">
        <v>0</v>
      </c>
      <c r="G13" s="576"/>
      <c r="H13" s="579"/>
      <c r="I13" s="579"/>
      <c r="J13" s="579"/>
      <c r="K13" s="576"/>
      <c r="L13" s="357"/>
      <c r="M13" s="762"/>
      <c r="N13" s="580">
        <f t="shared" si="0"/>
        <v>2</v>
      </c>
    </row>
    <row r="14" spans="1:14">
      <c r="A14" s="575" t="s">
        <v>502</v>
      </c>
      <c r="B14" s="574">
        <v>0</v>
      </c>
      <c r="C14" s="574">
        <v>0</v>
      </c>
      <c r="D14" s="574">
        <v>0</v>
      </c>
      <c r="E14" s="574">
        <v>0</v>
      </c>
      <c r="F14" s="357">
        <v>0</v>
      </c>
      <c r="G14" s="576"/>
      <c r="H14" s="579"/>
      <c r="I14" s="579"/>
      <c r="J14" s="579"/>
      <c r="K14" s="576"/>
      <c r="L14" s="357"/>
      <c r="M14" s="762"/>
      <c r="N14" s="580">
        <f t="shared" si="0"/>
        <v>0</v>
      </c>
    </row>
    <row r="15" spans="1:14">
      <c r="A15" s="575" t="s">
        <v>500</v>
      </c>
      <c r="B15" s="574">
        <v>12</v>
      </c>
      <c r="C15" s="574">
        <v>7</v>
      </c>
      <c r="D15" s="574">
        <v>5</v>
      </c>
      <c r="E15" s="574">
        <v>14</v>
      </c>
      <c r="F15" s="357">
        <v>4</v>
      </c>
      <c r="G15" s="576"/>
      <c r="H15" s="579"/>
      <c r="I15" s="579"/>
      <c r="J15" s="579"/>
      <c r="K15" s="576"/>
      <c r="L15" s="357"/>
      <c r="M15" s="762"/>
      <c r="N15" s="580">
        <f t="shared" si="0"/>
        <v>42</v>
      </c>
    </row>
    <row r="16" spans="1:14">
      <c r="A16" s="927" t="s">
        <v>540</v>
      </c>
      <c r="B16" s="574">
        <v>0</v>
      </c>
      <c r="C16" s="574">
        <v>0</v>
      </c>
      <c r="D16" s="574">
        <v>0</v>
      </c>
      <c r="E16" s="574">
        <v>0</v>
      </c>
      <c r="F16" s="357">
        <v>0</v>
      </c>
      <c r="G16" s="576"/>
      <c r="H16" s="579"/>
      <c r="I16" s="579"/>
      <c r="J16" s="579"/>
      <c r="K16" s="576"/>
      <c r="L16" s="357"/>
      <c r="M16" s="762"/>
      <c r="N16" s="580">
        <f t="shared" si="0"/>
        <v>0</v>
      </c>
    </row>
    <row r="17" spans="1:14">
      <c r="A17" s="575" t="s">
        <v>166</v>
      </c>
      <c r="B17" s="574">
        <v>0</v>
      </c>
      <c r="C17" s="574">
        <v>0</v>
      </c>
      <c r="D17" s="574">
        <v>0</v>
      </c>
      <c r="E17" s="574">
        <v>0</v>
      </c>
      <c r="F17" s="357">
        <v>0</v>
      </c>
      <c r="G17" s="576"/>
      <c r="H17" s="579"/>
      <c r="I17" s="579"/>
      <c r="J17" s="579"/>
      <c r="K17" s="576"/>
      <c r="L17" s="357"/>
      <c r="M17" s="762"/>
      <c r="N17" s="580">
        <f t="shared" si="0"/>
        <v>0</v>
      </c>
    </row>
    <row r="18" spans="1:14">
      <c r="A18" s="575" t="s">
        <v>167</v>
      </c>
      <c r="B18" s="574">
        <v>0</v>
      </c>
      <c r="C18" s="574">
        <v>1</v>
      </c>
      <c r="D18" s="574">
        <v>0</v>
      </c>
      <c r="E18" s="574">
        <v>0</v>
      </c>
      <c r="F18" s="357">
        <v>0</v>
      </c>
      <c r="G18" s="576"/>
      <c r="H18" s="579"/>
      <c r="I18" s="579"/>
      <c r="J18" s="579"/>
      <c r="K18" s="576"/>
      <c r="L18" s="357"/>
      <c r="M18" s="762"/>
      <c r="N18" s="580">
        <f t="shared" si="0"/>
        <v>1</v>
      </c>
    </row>
    <row r="19" spans="1:14">
      <c r="A19" s="575" t="s">
        <v>168</v>
      </c>
      <c r="B19" s="574">
        <v>1</v>
      </c>
      <c r="C19" s="574">
        <v>0</v>
      </c>
      <c r="D19" s="574">
        <v>2</v>
      </c>
      <c r="E19" s="574">
        <v>1</v>
      </c>
      <c r="F19" s="357">
        <v>0</v>
      </c>
      <c r="G19" s="576"/>
      <c r="H19" s="579"/>
      <c r="I19" s="579"/>
      <c r="J19" s="579"/>
      <c r="K19" s="576"/>
      <c r="L19" s="357"/>
      <c r="M19" s="762"/>
      <c r="N19" s="580">
        <f t="shared" si="0"/>
        <v>4</v>
      </c>
    </row>
    <row r="20" spans="1:14">
      <c r="A20" s="575" t="s">
        <v>461</v>
      </c>
      <c r="B20" s="574">
        <v>2</v>
      </c>
      <c r="C20" s="574">
        <v>2</v>
      </c>
      <c r="D20" s="574">
        <v>1</v>
      </c>
      <c r="E20" s="574">
        <v>4</v>
      </c>
      <c r="F20" s="357">
        <v>2</v>
      </c>
      <c r="G20" s="576"/>
      <c r="H20" s="579"/>
      <c r="I20" s="579"/>
      <c r="J20" s="579"/>
      <c r="K20" s="576"/>
      <c r="L20" s="357"/>
      <c r="M20" s="762"/>
      <c r="N20" s="580">
        <f t="shared" si="0"/>
        <v>11</v>
      </c>
    </row>
    <row r="21" spans="1:14">
      <c r="A21" s="575" t="s">
        <v>462</v>
      </c>
      <c r="B21" s="574">
        <v>0</v>
      </c>
      <c r="C21" s="574">
        <v>0</v>
      </c>
      <c r="D21" s="574">
        <v>0</v>
      </c>
      <c r="E21" s="574">
        <v>0</v>
      </c>
      <c r="F21" s="357">
        <v>0</v>
      </c>
      <c r="G21" s="576"/>
      <c r="H21" s="579"/>
      <c r="I21" s="579"/>
      <c r="J21" s="579"/>
      <c r="K21" s="576"/>
      <c r="L21" s="357"/>
      <c r="M21" s="762"/>
      <c r="N21" s="580">
        <f t="shared" si="0"/>
        <v>0</v>
      </c>
    </row>
    <row r="22" spans="1:14">
      <c r="A22" s="575" t="s">
        <v>169</v>
      </c>
      <c r="B22" s="574">
        <v>0</v>
      </c>
      <c r="C22" s="574">
        <v>1</v>
      </c>
      <c r="D22" s="574">
        <v>1</v>
      </c>
      <c r="E22" s="574">
        <v>1</v>
      </c>
      <c r="F22" s="357">
        <v>0</v>
      </c>
      <c r="G22" s="576"/>
      <c r="H22" s="579"/>
      <c r="I22" s="579"/>
      <c r="J22" s="579"/>
      <c r="K22" s="576"/>
      <c r="L22" s="357"/>
      <c r="M22" s="762"/>
      <c r="N22" s="580">
        <f t="shared" si="0"/>
        <v>3</v>
      </c>
    </row>
    <row r="23" spans="1:14">
      <c r="A23" s="575" t="s">
        <v>170</v>
      </c>
      <c r="B23" s="574">
        <v>0</v>
      </c>
      <c r="C23" s="574">
        <v>0</v>
      </c>
      <c r="D23" s="574">
        <v>0</v>
      </c>
      <c r="E23" s="574">
        <v>1</v>
      </c>
      <c r="F23" s="357">
        <v>0</v>
      </c>
      <c r="G23" s="576"/>
      <c r="H23" s="579"/>
      <c r="I23" s="579"/>
      <c r="J23" s="579"/>
      <c r="K23" s="576"/>
      <c r="L23" s="357"/>
      <c r="M23" s="762"/>
      <c r="N23" s="580">
        <f t="shared" si="0"/>
        <v>1</v>
      </c>
    </row>
    <row r="24" spans="1:14">
      <c r="A24" s="575" t="s">
        <v>171</v>
      </c>
      <c r="B24" s="574">
        <v>53</v>
      </c>
      <c r="C24" s="574">
        <v>58</v>
      </c>
      <c r="D24" s="574">
        <v>30</v>
      </c>
      <c r="E24" s="574">
        <v>58</v>
      </c>
      <c r="F24" s="357">
        <v>63</v>
      </c>
      <c r="G24" s="576"/>
      <c r="H24" s="579"/>
      <c r="I24" s="579"/>
      <c r="J24" s="579"/>
      <c r="K24" s="576"/>
      <c r="L24" s="357"/>
      <c r="M24" s="762"/>
      <c r="N24" s="580">
        <f t="shared" si="0"/>
        <v>262</v>
      </c>
    </row>
    <row r="25" spans="1:14">
      <c r="A25" s="575" t="s">
        <v>172</v>
      </c>
      <c r="B25" s="574">
        <v>2</v>
      </c>
      <c r="C25" s="574">
        <v>1</v>
      </c>
      <c r="D25" s="574">
        <v>1</v>
      </c>
      <c r="E25" s="574">
        <v>1</v>
      </c>
      <c r="F25" s="357">
        <v>7</v>
      </c>
      <c r="G25" s="576"/>
      <c r="H25" s="579"/>
      <c r="I25" s="579"/>
      <c r="J25" s="579"/>
      <c r="K25" s="576"/>
      <c r="L25" s="357"/>
      <c r="M25" s="762"/>
      <c r="N25" s="580">
        <f t="shared" si="0"/>
        <v>12</v>
      </c>
    </row>
    <row r="26" spans="1:14">
      <c r="A26" s="575" t="s">
        <v>173</v>
      </c>
      <c r="B26" s="574">
        <v>17</v>
      </c>
      <c r="C26" s="574">
        <v>9</v>
      </c>
      <c r="D26" s="574">
        <v>14</v>
      </c>
      <c r="E26" s="574">
        <v>7</v>
      </c>
      <c r="F26" s="357">
        <v>20</v>
      </c>
      <c r="G26" s="576"/>
      <c r="H26" s="579"/>
      <c r="I26" s="579"/>
      <c r="J26" s="579"/>
      <c r="K26" s="576"/>
      <c r="L26" s="357"/>
      <c r="M26" s="762"/>
      <c r="N26" s="580">
        <f t="shared" si="0"/>
        <v>67</v>
      </c>
    </row>
    <row r="27" spans="1:14">
      <c r="A27" s="575" t="s">
        <v>349</v>
      </c>
      <c r="B27" s="574">
        <v>0</v>
      </c>
      <c r="C27" s="574">
        <v>0</v>
      </c>
      <c r="D27" s="574">
        <v>0</v>
      </c>
      <c r="E27" s="574">
        <v>0</v>
      </c>
      <c r="F27" s="357">
        <v>1</v>
      </c>
      <c r="G27" s="576"/>
      <c r="H27" s="579"/>
      <c r="I27" s="579"/>
      <c r="J27" s="579"/>
      <c r="K27" s="576"/>
      <c r="L27" s="357"/>
      <c r="M27" s="762"/>
      <c r="N27" s="580">
        <f t="shared" si="0"/>
        <v>1</v>
      </c>
    </row>
    <row r="28" spans="1:14">
      <c r="A28" s="575" t="s">
        <v>512</v>
      </c>
      <c r="B28" s="574">
        <v>8</v>
      </c>
      <c r="C28" s="574">
        <v>4</v>
      </c>
      <c r="D28" s="574">
        <v>6</v>
      </c>
      <c r="E28" s="574">
        <v>6</v>
      </c>
      <c r="F28" s="357">
        <v>3</v>
      </c>
      <c r="G28" s="576"/>
      <c r="H28" s="579"/>
      <c r="I28" s="579"/>
      <c r="J28" s="579"/>
      <c r="K28" s="576"/>
      <c r="L28" s="357"/>
      <c r="M28" s="762"/>
      <c r="N28" s="580">
        <f t="shared" si="0"/>
        <v>27</v>
      </c>
    </row>
    <row r="29" spans="1:14">
      <c r="A29" s="575" t="s">
        <v>174</v>
      </c>
      <c r="B29" s="574">
        <v>1</v>
      </c>
      <c r="C29" s="574">
        <v>0</v>
      </c>
      <c r="D29" s="574">
        <v>3</v>
      </c>
      <c r="E29" s="574">
        <v>4</v>
      </c>
      <c r="F29" s="357">
        <v>1</v>
      </c>
      <c r="G29" s="576"/>
      <c r="H29" s="579"/>
      <c r="I29" s="579"/>
      <c r="J29" s="579"/>
      <c r="K29" s="576"/>
      <c r="L29" s="357"/>
      <c r="M29" s="762"/>
      <c r="N29" s="580">
        <f t="shared" si="0"/>
        <v>9</v>
      </c>
    </row>
    <row r="30" spans="1:14">
      <c r="A30" s="575" t="s">
        <v>175</v>
      </c>
      <c r="B30" s="574">
        <v>5</v>
      </c>
      <c r="C30" s="574">
        <v>3</v>
      </c>
      <c r="D30" s="574">
        <v>4</v>
      </c>
      <c r="E30" s="574">
        <v>7</v>
      </c>
      <c r="F30" s="357">
        <v>1</v>
      </c>
      <c r="G30" s="576"/>
      <c r="H30" s="579"/>
      <c r="I30" s="579"/>
      <c r="J30" s="579"/>
      <c r="K30" s="576"/>
      <c r="L30" s="357"/>
      <c r="M30" s="762"/>
      <c r="N30" s="580">
        <f t="shared" si="0"/>
        <v>20</v>
      </c>
    </row>
    <row r="31" spans="1:14">
      <c r="A31" s="575" t="s">
        <v>176</v>
      </c>
      <c r="B31" s="574">
        <v>25</v>
      </c>
      <c r="C31" s="574">
        <v>36</v>
      </c>
      <c r="D31" s="574">
        <v>42</v>
      </c>
      <c r="E31" s="574">
        <v>58</v>
      </c>
      <c r="F31" s="357">
        <v>57</v>
      </c>
      <c r="G31" s="576"/>
      <c r="H31" s="579"/>
      <c r="I31" s="579"/>
      <c r="J31" s="579"/>
      <c r="K31" s="576"/>
      <c r="L31" s="357"/>
      <c r="M31" s="762"/>
      <c r="N31" s="580">
        <f t="shared" si="0"/>
        <v>218</v>
      </c>
    </row>
    <row r="32" spans="1:14">
      <c r="A32" s="575" t="s">
        <v>177</v>
      </c>
      <c r="B32" s="574">
        <v>6</v>
      </c>
      <c r="C32" s="574">
        <v>1</v>
      </c>
      <c r="D32" s="574">
        <v>0</v>
      </c>
      <c r="E32" s="574">
        <v>5</v>
      </c>
      <c r="F32" s="357">
        <v>4</v>
      </c>
      <c r="G32" s="576"/>
      <c r="H32" s="579"/>
      <c r="I32" s="579"/>
      <c r="J32" s="579"/>
      <c r="K32" s="576"/>
      <c r="L32" s="357"/>
      <c r="M32" s="762"/>
      <c r="N32" s="580">
        <f t="shared" si="0"/>
        <v>16</v>
      </c>
    </row>
    <row r="33" spans="1:14">
      <c r="A33" s="575" t="s">
        <v>178</v>
      </c>
      <c r="B33" s="574">
        <v>0</v>
      </c>
      <c r="C33" s="574">
        <v>0</v>
      </c>
      <c r="D33" s="574">
        <v>0</v>
      </c>
      <c r="E33" s="574">
        <v>0</v>
      </c>
      <c r="F33" s="357">
        <v>0</v>
      </c>
      <c r="G33" s="576"/>
      <c r="H33" s="579"/>
      <c r="I33" s="579"/>
      <c r="J33" s="579"/>
      <c r="K33" s="576"/>
      <c r="L33" s="357"/>
      <c r="M33" s="762"/>
      <c r="N33" s="580">
        <f t="shared" si="0"/>
        <v>0</v>
      </c>
    </row>
    <row r="34" spans="1:14">
      <c r="A34" s="575" t="s">
        <v>179</v>
      </c>
      <c r="B34" s="574">
        <v>0</v>
      </c>
      <c r="C34" s="574">
        <v>0</v>
      </c>
      <c r="D34" s="574">
        <v>0</v>
      </c>
      <c r="E34" s="574">
        <v>2</v>
      </c>
      <c r="F34" s="357">
        <v>1</v>
      </c>
      <c r="G34" s="576"/>
      <c r="H34" s="579"/>
      <c r="I34" s="579"/>
      <c r="J34" s="579"/>
      <c r="K34" s="576"/>
      <c r="L34" s="357"/>
      <c r="M34" s="762"/>
      <c r="N34" s="580">
        <f t="shared" si="0"/>
        <v>3</v>
      </c>
    </row>
    <row r="35" spans="1:14">
      <c r="A35" s="575" t="s">
        <v>180</v>
      </c>
      <c r="B35" s="574">
        <v>1</v>
      </c>
      <c r="C35" s="574">
        <v>0</v>
      </c>
      <c r="D35" s="574">
        <v>1</v>
      </c>
      <c r="E35" s="574">
        <v>0</v>
      </c>
      <c r="F35" s="357">
        <v>1</v>
      </c>
      <c r="G35" s="576"/>
      <c r="H35" s="579"/>
      <c r="I35" s="579"/>
      <c r="J35" s="579"/>
      <c r="K35" s="576"/>
      <c r="L35" s="357"/>
      <c r="M35" s="762"/>
      <c r="N35" s="580">
        <f t="shared" si="0"/>
        <v>3</v>
      </c>
    </row>
    <row r="36" spans="1:14">
      <c r="A36" s="575" t="s">
        <v>181</v>
      </c>
      <c r="B36" s="574">
        <v>2</v>
      </c>
      <c r="C36" s="574">
        <v>0</v>
      </c>
      <c r="D36" s="574">
        <v>0</v>
      </c>
      <c r="E36" s="574">
        <v>7</v>
      </c>
      <c r="F36" s="357">
        <v>2</v>
      </c>
      <c r="G36" s="576"/>
      <c r="H36" s="579"/>
      <c r="I36" s="579"/>
      <c r="J36" s="579"/>
      <c r="K36" s="576"/>
      <c r="L36" s="357"/>
      <c r="M36" s="762"/>
      <c r="N36" s="580">
        <f t="shared" ref="N36:N67" si="1">SUM(B36:M36)</f>
        <v>11</v>
      </c>
    </row>
    <row r="37" spans="1:14">
      <c r="A37" s="575" t="s">
        <v>182</v>
      </c>
      <c r="B37" s="574">
        <v>0</v>
      </c>
      <c r="C37" s="574">
        <v>1</v>
      </c>
      <c r="D37" s="574">
        <v>0</v>
      </c>
      <c r="E37" s="574">
        <v>0</v>
      </c>
      <c r="F37" s="357">
        <v>0</v>
      </c>
      <c r="G37" s="576"/>
      <c r="H37" s="579"/>
      <c r="I37" s="579"/>
      <c r="J37" s="579"/>
      <c r="K37" s="576"/>
      <c r="L37" s="357"/>
      <c r="M37" s="762"/>
      <c r="N37" s="580">
        <f t="shared" si="1"/>
        <v>1</v>
      </c>
    </row>
    <row r="38" spans="1:14">
      <c r="A38" s="575" t="s">
        <v>513</v>
      </c>
      <c r="B38" s="574">
        <v>0</v>
      </c>
      <c r="C38" s="574">
        <v>1</v>
      </c>
      <c r="D38" s="574">
        <v>1</v>
      </c>
      <c r="E38" s="574">
        <v>0</v>
      </c>
      <c r="F38" s="357">
        <v>1</v>
      </c>
      <c r="G38" s="576"/>
      <c r="H38" s="579"/>
      <c r="I38" s="579"/>
      <c r="J38" s="579"/>
      <c r="K38" s="576"/>
      <c r="L38" s="357"/>
      <c r="M38" s="762"/>
      <c r="N38" s="580">
        <f t="shared" si="1"/>
        <v>3</v>
      </c>
    </row>
    <row r="39" spans="1:14">
      <c r="A39" s="575" t="s">
        <v>183</v>
      </c>
      <c r="B39" s="574">
        <v>11</v>
      </c>
      <c r="C39" s="574">
        <v>2</v>
      </c>
      <c r="D39" s="574">
        <v>3</v>
      </c>
      <c r="E39" s="574">
        <v>8</v>
      </c>
      <c r="F39" s="357">
        <v>5</v>
      </c>
      <c r="G39" s="576"/>
      <c r="H39" s="579"/>
      <c r="I39" s="579"/>
      <c r="J39" s="579"/>
      <c r="K39" s="576"/>
      <c r="L39" s="357"/>
      <c r="M39" s="762"/>
      <c r="N39" s="580">
        <f t="shared" si="1"/>
        <v>29</v>
      </c>
    </row>
    <row r="40" spans="1:14">
      <c r="A40" s="575" t="s">
        <v>184</v>
      </c>
      <c r="B40" s="574">
        <v>0</v>
      </c>
      <c r="C40" s="574">
        <v>0</v>
      </c>
      <c r="D40" s="574">
        <v>0</v>
      </c>
      <c r="E40" s="574">
        <v>0</v>
      </c>
      <c r="F40" s="357">
        <v>0</v>
      </c>
      <c r="G40" s="576"/>
      <c r="H40" s="579"/>
      <c r="I40" s="579"/>
      <c r="J40" s="579"/>
      <c r="K40" s="576"/>
      <c r="L40" s="357"/>
      <c r="M40" s="762"/>
      <c r="N40" s="580">
        <f t="shared" si="1"/>
        <v>0</v>
      </c>
    </row>
    <row r="41" spans="1:14">
      <c r="A41" s="575" t="s">
        <v>460</v>
      </c>
      <c r="B41" s="574">
        <v>0</v>
      </c>
      <c r="C41" s="574">
        <v>4</v>
      </c>
      <c r="D41" s="574">
        <v>0</v>
      </c>
      <c r="E41" s="574">
        <v>1</v>
      </c>
      <c r="F41" s="357">
        <v>0</v>
      </c>
      <c r="G41" s="576"/>
      <c r="H41" s="579"/>
      <c r="I41" s="579"/>
      <c r="J41" s="579"/>
      <c r="K41" s="576"/>
      <c r="L41" s="357"/>
      <c r="M41" s="762"/>
      <c r="N41" s="580">
        <f t="shared" si="1"/>
        <v>5</v>
      </c>
    </row>
    <row r="42" spans="1:14">
      <c r="A42" s="575" t="s">
        <v>185</v>
      </c>
      <c r="B42" s="574">
        <v>4</v>
      </c>
      <c r="C42" s="574">
        <v>4</v>
      </c>
      <c r="D42" s="574">
        <v>0</v>
      </c>
      <c r="E42" s="574">
        <v>2</v>
      </c>
      <c r="F42" s="357">
        <v>3</v>
      </c>
      <c r="G42" s="576"/>
      <c r="H42" s="579"/>
      <c r="I42" s="579"/>
      <c r="J42" s="579"/>
      <c r="K42" s="576"/>
      <c r="L42" s="357"/>
      <c r="M42" s="762"/>
      <c r="N42" s="580">
        <f t="shared" si="1"/>
        <v>13</v>
      </c>
    </row>
    <row r="43" spans="1:14">
      <c r="A43" s="575" t="s">
        <v>186</v>
      </c>
      <c r="B43" s="574">
        <v>0</v>
      </c>
      <c r="C43" s="574">
        <v>0</v>
      </c>
      <c r="D43" s="574">
        <v>0</v>
      </c>
      <c r="E43" s="574">
        <v>0</v>
      </c>
      <c r="F43" s="357">
        <v>0</v>
      </c>
      <c r="G43" s="576"/>
      <c r="H43" s="579"/>
      <c r="I43" s="579"/>
      <c r="J43" s="579"/>
      <c r="K43" s="576"/>
      <c r="L43" s="357"/>
      <c r="M43" s="762"/>
      <c r="N43" s="580">
        <f t="shared" si="1"/>
        <v>0</v>
      </c>
    </row>
    <row r="44" spans="1:14">
      <c r="A44" s="575" t="s">
        <v>187</v>
      </c>
      <c r="B44" s="574">
        <v>0</v>
      </c>
      <c r="C44" s="574">
        <v>0</v>
      </c>
      <c r="D44" s="574">
        <v>1</v>
      </c>
      <c r="E44" s="574">
        <v>0</v>
      </c>
      <c r="F44" s="357">
        <v>0</v>
      </c>
      <c r="G44" s="576"/>
      <c r="H44" s="579"/>
      <c r="I44" s="579"/>
      <c r="J44" s="579"/>
      <c r="K44" s="576"/>
      <c r="L44" s="357"/>
      <c r="M44" s="762"/>
      <c r="N44" s="580">
        <f t="shared" si="1"/>
        <v>1</v>
      </c>
    </row>
    <row r="45" spans="1:14">
      <c r="A45" s="575" t="s">
        <v>188</v>
      </c>
      <c r="B45" s="574">
        <v>0</v>
      </c>
      <c r="C45" s="574">
        <v>0</v>
      </c>
      <c r="D45" s="574">
        <v>0</v>
      </c>
      <c r="E45" s="574">
        <v>0</v>
      </c>
      <c r="F45" s="357">
        <v>0</v>
      </c>
      <c r="G45" s="576"/>
      <c r="H45" s="579"/>
      <c r="I45" s="579"/>
      <c r="J45" s="579"/>
      <c r="K45" s="576"/>
      <c r="L45" s="357"/>
      <c r="M45" s="762"/>
      <c r="N45" s="580">
        <f t="shared" si="1"/>
        <v>0</v>
      </c>
    </row>
    <row r="46" spans="1:14">
      <c r="A46" s="575" t="s">
        <v>189</v>
      </c>
      <c r="B46" s="574">
        <v>0</v>
      </c>
      <c r="C46" s="574">
        <v>0</v>
      </c>
      <c r="D46" s="574">
        <v>0</v>
      </c>
      <c r="E46" s="574">
        <v>0</v>
      </c>
      <c r="F46" s="357">
        <v>0</v>
      </c>
      <c r="G46" s="576"/>
      <c r="H46" s="579"/>
      <c r="I46" s="579"/>
      <c r="J46" s="579"/>
      <c r="K46" s="576"/>
      <c r="L46" s="357"/>
      <c r="M46" s="762"/>
      <c r="N46" s="580">
        <f t="shared" si="1"/>
        <v>0</v>
      </c>
    </row>
    <row r="47" spans="1:14">
      <c r="A47" s="575" t="s">
        <v>190</v>
      </c>
      <c r="B47" s="574">
        <v>0</v>
      </c>
      <c r="C47" s="574">
        <v>0</v>
      </c>
      <c r="D47" s="574">
        <v>0</v>
      </c>
      <c r="E47" s="574">
        <v>1</v>
      </c>
      <c r="F47" s="357">
        <v>1</v>
      </c>
      <c r="G47" s="576"/>
      <c r="H47" s="579"/>
      <c r="I47" s="579"/>
      <c r="J47" s="579"/>
      <c r="K47" s="576"/>
      <c r="L47" s="357"/>
      <c r="M47" s="762"/>
      <c r="N47" s="580">
        <f t="shared" si="1"/>
        <v>2</v>
      </c>
    </row>
    <row r="48" spans="1:14">
      <c r="A48" s="575" t="s">
        <v>191</v>
      </c>
      <c r="B48" s="574">
        <v>1</v>
      </c>
      <c r="C48" s="574">
        <v>0</v>
      </c>
      <c r="D48" s="574">
        <v>0</v>
      </c>
      <c r="E48" s="574">
        <v>0</v>
      </c>
      <c r="F48" s="357">
        <v>0</v>
      </c>
      <c r="G48" s="576"/>
      <c r="H48" s="579"/>
      <c r="I48" s="579"/>
      <c r="J48" s="579"/>
      <c r="K48" s="576"/>
      <c r="L48" s="357"/>
      <c r="M48" s="762"/>
      <c r="N48" s="580">
        <f t="shared" si="1"/>
        <v>1</v>
      </c>
    </row>
    <row r="49" spans="1:14">
      <c r="A49" s="575" t="s">
        <v>192</v>
      </c>
      <c r="B49" s="574">
        <v>1</v>
      </c>
      <c r="C49" s="574">
        <v>0</v>
      </c>
      <c r="D49" s="574">
        <v>0</v>
      </c>
      <c r="E49" s="574">
        <v>0</v>
      </c>
      <c r="F49" s="357">
        <v>0</v>
      </c>
      <c r="G49" s="576"/>
      <c r="H49" s="579"/>
      <c r="I49" s="579"/>
      <c r="J49" s="579"/>
      <c r="K49" s="576"/>
      <c r="L49" s="357"/>
      <c r="M49" s="762"/>
      <c r="N49" s="580">
        <f t="shared" si="1"/>
        <v>1</v>
      </c>
    </row>
    <row r="50" spans="1:14">
      <c r="A50" s="575" t="s">
        <v>193</v>
      </c>
      <c r="B50" s="574">
        <v>0</v>
      </c>
      <c r="C50" s="574">
        <v>0</v>
      </c>
      <c r="D50" s="574">
        <v>0</v>
      </c>
      <c r="E50" s="574">
        <v>0</v>
      </c>
      <c r="F50" s="357">
        <v>0</v>
      </c>
      <c r="G50" s="576"/>
      <c r="H50" s="579"/>
      <c r="I50" s="579"/>
      <c r="J50" s="579"/>
      <c r="K50" s="576"/>
      <c r="L50" s="357"/>
      <c r="M50" s="762"/>
      <c r="N50" s="580">
        <f t="shared" si="1"/>
        <v>0</v>
      </c>
    </row>
    <row r="51" spans="1:14">
      <c r="A51" s="575" t="s">
        <v>194</v>
      </c>
      <c r="B51" s="574">
        <v>1</v>
      </c>
      <c r="C51" s="574">
        <v>2</v>
      </c>
      <c r="D51" s="574">
        <v>0</v>
      </c>
      <c r="E51" s="574">
        <v>0</v>
      </c>
      <c r="F51" s="357">
        <v>0</v>
      </c>
      <c r="G51" s="576"/>
      <c r="H51" s="579"/>
      <c r="I51" s="579"/>
      <c r="J51" s="579"/>
      <c r="K51" s="576"/>
      <c r="L51" s="357"/>
      <c r="M51" s="762"/>
      <c r="N51" s="580">
        <f t="shared" si="1"/>
        <v>3</v>
      </c>
    </row>
    <row r="52" spans="1:14">
      <c r="A52" s="575" t="s">
        <v>195</v>
      </c>
      <c r="B52" s="574">
        <v>0</v>
      </c>
      <c r="C52" s="574">
        <v>0</v>
      </c>
      <c r="D52" s="574">
        <v>0</v>
      </c>
      <c r="E52" s="574">
        <v>0</v>
      </c>
      <c r="F52" s="357">
        <v>0</v>
      </c>
      <c r="G52" s="576"/>
      <c r="H52" s="579"/>
      <c r="I52" s="579"/>
      <c r="J52" s="579"/>
      <c r="K52" s="576"/>
      <c r="L52" s="357"/>
      <c r="M52" s="762"/>
      <c r="N52" s="580">
        <f t="shared" si="1"/>
        <v>0</v>
      </c>
    </row>
    <row r="53" spans="1:14">
      <c r="A53" s="575" t="s">
        <v>196</v>
      </c>
      <c r="B53" s="574">
        <v>0</v>
      </c>
      <c r="C53" s="574">
        <v>0</v>
      </c>
      <c r="D53" s="574">
        <v>0</v>
      </c>
      <c r="E53" s="574">
        <v>0</v>
      </c>
      <c r="F53" s="357">
        <v>0</v>
      </c>
      <c r="G53" s="576"/>
      <c r="H53" s="579"/>
      <c r="I53" s="579"/>
      <c r="J53" s="579"/>
      <c r="K53" s="576"/>
      <c r="L53" s="357"/>
      <c r="M53" s="762"/>
      <c r="N53" s="580">
        <f t="shared" si="1"/>
        <v>0</v>
      </c>
    </row>
    <row r="54" spans="1:14">
      <c r="A54" s="575" t="s">
        <v>197</v>
      </c>
      <c r="B54" s="574">
        <v>0</v>
      </c>
      <c r="C54" s="574">
        <v>0</v>
      </c>
      <c r="D54" s="574">
        <v>0</v>
      </c>
      <c r="E54" s="574">
        <v>0</v>
      </c>
      <c r="F54" s="357">
        <v>0</v>
      </c>
      <c r="G54" s="576"/>
      <c r="H54" s="579"/>
      <c r="I54" s="579"/>
      <c r="J54" s="579"/>
      <c r="K54" s="576"/>
      <c r="L54" s="357"/>
      <c r="M54" s="762"/>
      <c r="N54" s="580">
        <f t="shared" si="1"/>
        <v>0</v>
      </c>
    </row>
    <row r="55" spans="1:14">
      <c r="A55" s="575" t="s">
        <v>198</v>
      </c>
      <c r="B55" s="574">
        <v>1</v>
      </c>
      <c r="C55" s="574">
        <v>4</v>
      </c>
      <c r="D55" s="574">
        <v>1</v>
      </c>
      <c r="E55" s="574">
        <v>0</v>
      </c>
      <c r="F55" s="357">
        <v>1</v>
      </c>
      <c r="G55" s="576"/>
      <c r="H55" s="579"/>
      <c r="I55" s="579"/>
      <c r="J55" s="579"/>
      <c r="K55" s="576"/>
      <c r="L55" s="357"/>
      <c r="M55" s="762"/>
      <c r="N55" s="580">
        <f t="shared" si="1"/>
        <v>7</v>
      </c>
    </row>
    <row r="56" spans="1:14">
      <c r="A56" s="575" t="s">
        <v>199</v>
      </c>
      <c r="B56" s="574">
        <v>0</v>
      </c>
      <c r="C56" s="574">
        <v>0</v>
      </c>
      <c r="D56" s="574">
        <v>0</v>
      </c>
      <c r="E56" s="574">
        <v>0</v>
      </c>
      <c r="F56" s="357">
        <v>0</v>
      </c>
      <c r="G56" s="576"/>
      <c r="H56" s="579"/>
      <c r="I56" s="579"/>
      <c r="J56" s="579"/>
      <c r="K56" s="576"/>
      <c r="L56" s="357"/>
      <c r="M56" s="762"/>
      <c r="N56" s="580">
        <f t="shared" si="1"/>
        <v>0</v>
      </c>
    </row>
    <row r="57" spans="1:14">
      <c r="A57" s="575" t="s">
        <v>200</v>
      </c>
      <c r="B57" s="574">
        <v>0</v>
      </c>
      <c r="C57" s="574">
        <v>0</v>
      </c>
      <c r="D57" s="574">
        <v>0</v>
      </c>
      <c r="E57" s="574">
        <v>0</v>
      </c>
      <c r="F57" s="357">
        <v>0</v>
      </c>
      <c r="G57" s="576"/>
      <c r="H57" s="579"/>
      <c r="I57" s="579"/>
      <c r="J57" s="579"/>
      <c r="K57" s="576"/>
      <c r="L57" s="357"/>
      <c r="M57" s="762"/>
      <c r="N57" s="580">
        <f t="shared" si="1"/>
        <v>0</v>
      </c>
    </row>
    <row r="58" spans="1:14">
      <c r="A58" s="575" t="s">
        <v>201</v>
      </c>
      <c r="B58" s="574">
        <v>0</v>
      </c>
      <c r="C58" s="574">
        <v>0</v>
      </c>
      <c r="D58" s="574">
        <v>0</v>
      </c>
      <c r="E58" s="574">
        <v>0</v>
      </c>
      <c r="F58" s="357">
        <v>0</v>
      </c>
      <c r="G58" s="576"/>
      <c r="H58" s="579"/>
      <c r="I58" s="579"/>
      <c r="J58" s="579"/>
      <c r="K58" s="576"/>
      <c r="L58" s="357"/>
      <c r="M58" s="762"/>
      <c r="N58" s="580">
        <f t="shared" si="1"/>
        <v>0</v>
      </c>
    </row>
    <row r="59" spans="1:14">
      <c r="A59" s="575" t="s">
        <v>202</v>
      </c>
      <c r="B59" s="574">
        <v>0</v>
      </c>
      <c r="C59" s="574">
        <v>0</v>
      </c>
      <c r="D59" s="574">
        <v>1</v>
      </c>
      <c r="E59" s="574">
        <v>0</v>
      </c>
      <c r="F59" s="357">
        <v>0</v>
      </c>
      <c r="G59" s="576"/>
      <c r="H59" s="579"/>
      <c r="I59" s="579"/>
      <c r="J59" s="579"/>
      <c r="K59" s="576"/>
      <c r="L59" s="357"/>
      <c r="M59" s="762"/>
      <c r="N59" s="580">
        <f t="shared" si="1"/>
        <v>1</v>
      </c>
    </row>
    <row r="60" spans="1:14">
      <c r="A60" s="575" t="s">
        <v>203</v>
      </c>
      <c r="B60" s="574">
        <v>1</v>
      </c>
      <c r="C60" s="574">
        <v>1</v>
      </c>
      <c r="D60" s="574">
        <v>1</v>
      </c>
      <c r="E60" s="574">
        <v>0</v>
      </c>
      <c r="F60" s="357">
        <v>1</v>
      </c>
      <c r="G60" s="576"/>
      <c r="H60" s="579"/>
      <c r="I60" s="579"/>
      <c r="J60" s="579"/>
      <c r="K60" s="576"/>
      <c r="L60" s="357"/>
      <c r="M60" s="762"/>
      <c r="N60" s="580">
        <f t="shared" si="1"/>
        <v>4</v>
      </c>
    </row>
    <row r="61" spans="1:14">
      <c r="A61" s="575" t="s">
        <v>204</v>
      </c>
      <c r="B61" s="574">
        <v>0</v>
      </c>
      <c r="C61" s="574">
        <v>0</v>
      </c>
      <c r="D61" s="574">
        <v>0</v>
      </c>
      <c r="E61" s="574">
        <v>0</v>
      </c>
      <c r="F61" s="357">
        <v>0</v>
      </c>
      <c r="G61" s="576"/>
      <c r="H61" s="579"/>
      <c r="I61" s="579"/>
      <c r="J61" s="579"/>
      <c r="K61" s="576"/>
      <c r="L61" s="357"/>
      <c r="M61" s="762"/>
      <c r="N61" s="580">
        <f t="shared" si="1"/>
        <v>0</v>
      </c>
    </row>
    <row r="62" spans="1:14">
      <c r="A62" s="575" t="s">
        <v>205</v>
      </c>
      <c r="B62" s="574">
        <v>0</v>
      </c>
      <c r="C62" s="574">
        <v>0</v>
      </c>
      <c r="D62" s="574">
        <v>0</v>
      </c>
      <c r="E62" s="574">
        <v>0</v>
      </c>
      <c r="F62" s="357">
        <v>0</v>
      </c>
      <c r="G62" s="576"/>
      <c r="H62" s="579"/>
      <c r="I62" s="579"/>
      <c r="J62" s="579"/>
      <c r="K62" s="576"/>
      <c r="L62" s="357"/>
      <c r="M62" s="762"/>
      <c r="N62" s="580">
        <f t="shared" si="1"/>
        <v>0</v>
      </c>
    </row>
    <row r="63" spans="1:14">
      <c r="A63" s="575" t="s">
        <v>206</v>
      </c>
      <c r="B63" s="574">
        <v>0</v>
      </c>
      <c r="C63" s="574">
        <v>0</v>
      </c>
      <c r="D63" s="574">
        <v>1</v>
      </c>
      <c r="E63" s="574">
        <v>0</v>
      </c>
      <c r="F63" s="357">
        <v>0</v>
      </c>
      <c r="G63" s="576"/>
      <c r="H63" s="579"/>
      <c r="I63" s="579"/>
      <c r="J63" s="579"/>
      <c r="K63" s="576"/>
      <c r="L63" s="357"/>
      <c r="M63" s="762"/>
      <c r="N63" s="580">
        <f t="shared" si="1"/>
        <v>1</v>
      </c>
    </row>
    <row r="64" spans="1:14">
      <c r="A64" s="575" t="s">
        <v>207</v>
      </c>
      <c r="B64" s="574">
        <v>0</v>
      </c>
      <c r="C64" s="574">
        <v>0</v>
      </c>
      <c r="D64" s="574">
        <v>0</v>
      </c>
      <c r="E64" s="574">
        <v>0</v>
      </c>
      <c r="F64" s="357">
        <v>0</v>
      </c>
      <c r="G64" s="576"/>
      <c r="H64" s="579"/>
      <c r="I64" s="579"/>
      <c r="J64" s="579"/>
      <c r="K64" s="576"/>
      <c r="L64" s="357"/>
      <c r="M64" s="762"/>
      <c r="N64" s="580">
        <f t="shared" si="1"/>
        <v>0</v>
      </c>
    </row>
    <row r="65" spans="1:14">
      <c r="A65" s="575" t="s">
        <v>208</v>
      </c>
      <c r="B65" s="574">
        <v>1</v>
      </c>
      <c r="C65" s="574">
        <v>1</v>
      </c>
      <c r="D65" s="574">
        <v>0</v>
      </c>
      <c r="E65" s="574">
        <v>1</v>
      </c>
      <c r="F65" s="357">
        <v>0</v>
      </c>
      <c r="G65" s="576"/>
      <c r="H65" s="579"/>
      <c r="I65" s="579"/>
      <c r="J65" s="579"/>
      <c r="K65" s="576"/>
      <c r="L65" s="357"/>
      <c r="M65" s="762"/>
      <c r="N65" s="580">
        <f t="shared" si="1"/>
        <v>3</v>
      </c>
    </row>
    <row r="66" spans="1:14">
      <c r="A66" s="575" t="s">
        <v>209</v>
      </c>
      <c r="B66" s="574">
        <v>0</v>
      </c>
      <c r="C66" s="574">
        <v>0</v>
      </c>
      <c r="D66" s="574">
        <v>0</v>
      </c>
      <c r="E66" s="574">
        <v>2</v>
      </c>
      <c r="F66" s="357">
        <v>0</v>
      </c>
      <c r="G66" s="576"/>
      <c r="H66" s="579"/>
      <c r="I66" s="579"/>
      <c r="J66" s="579"/>
      <c r="K66" s="576"/>
      <c r="L66" s="357"/>
      <c r="M66" s="762"/>
      <c r="N66" s="580">
        <f t="shared" si="1"/>
        <v>2</v>
      </c>
    </row>
    <row r="67" spans="1:14">
      <c r="A67" s="575" t="s">
        <v>210</v>
      </c>
      <c r="B67" s="574">
        <v>0</v>
      </c>
      <c r="C67" s="574">
        <v>0</v>
      </c>
      <c r="D67" s="574">
        <v>0</v>
      </c>
      <c r="E67" s="574">
        <v>0</v>
      </c>
      <c r="F67" s="357">
        <v>0</v>
      </c>
      <c r="G67" s="576"/>
      <c r="H67" s="579"/>
      <c r="I67" s="579"/>
      <c r="J67" s="579"/>
      <c r="K67" s="576"/>
      <c r="L67" s="357"/>
      <c r="M67" s="762"/>
      <c r="N67" s="580">
        <f t="shared" si="1"/>
        <v>0</v>
      </c>
    </row>
    <row r="68" spans="1:14">
      <c r="A68" s="575" t="s">
        <v>211</v>
      </c>
      <c r="B68" s="574">
        <v>0</v>
      </c>
      <c r="C68" s="574">
        <v>1</v>
      </c>
      <c r="D68" s="574">
        <v>0</v>
      </c>
      <c r="E68" s="574">
        <v>0</v>
      </c>
      <c r="F68" s="357">
        <v>0</v>
      </c>
      <c r="G68" s="576"/>
      <c r="H68" s="579"/>
      <c r="I68" s="579"/>
      <c r="J68" s="579"/>
      <c r="K68" s="576"/>
      <c r="L68" s="357"/>
      <c r="M68" s="762"/>
      <c r="N68" s="580">
        <f t="shared" ref="N68:N74" si="2">SUM(B68:M68)</f>
        <v>1</v>
      </c>
    </row>
    <row r="69" spans="1:14">
      <c r="A69" s="575" t="s">
        <v>212</v>
      </c>
      <c r="B69" s="574">
        <v>0</v>
      </c>
      <c r="C69" s="574">
        <v>0</v>
      </c>
      <c r="D69" s="574">
        <v>0</v>
      </c>
      <c r="E69" s="574">
        <v>0</v>
      </c>
      <c r="F69" s="357">
        <v>0</v>
      </c>
      <c r="G69" s="576"/>
      <c r="H69" s="579"/>
      <c r="I69" s="579"/>
      <c r="J69" s="579"/>
      <c r="K69" s="576"/>
      <c r="L69" s="357"/>
      <c r="M69" s="762"/>
      <c r="N69" s="580">
        <f t="shared" si="2"/>
        <v>0</v>
      </c>
    </row>
    <row r="70" spans="1:14">
      <c r="A70" s="575" t="s">
        <v>213</v>
      </c>
      <c r="B70" s="574">
        <v>0</v>
      </c>
      <c r="C70" s="574">
        <v>0</v>
      </c>
      <c r="D70" s="574">
        <v>0</v>
      </c>
      <c r="E70" s="574">
        <v>0</v>
      </c>
      <c r="F70" s="357">
        <v>0</v>
      </c>
      <c r="G70" s="576"/>
      <c r="H70" s="579"/>
      <c r="I70" s="579"/>
      <c r="J70" s="579"/>
      <c r="K70" s="576"/>
      <c r="L70" s="357"/>
      <c r="M70" s="762"/>
      <c r="N70" s="580">
        <f t="shared" si="2"/>
        <v>0</v>
      </c>
    </row>
    <row r="71" spans="1:14">
      <c r="A71" s="575" t="s">
        <v>214</v>
      </c>
      <c r="B71" s="574">
        <v>0</v>
      </c>
      <c r="C71" s="574">
        <v>0</v>
      </c>
      <c r="D71" s="574">
        <v>1</v>
      </c>
      <c r="E71" s="574">
        <v>0</v>
      </c>
      <c r="F71" s="357">
        <v>0</v>
      </c>
      <c r="G71" s="576"/>
      <c r="H71" s="579"/>
      <c r="I71" s="579"/>
      <c r="J71" s="579"/>
      <c r="K71" s="576"/>
      <c r="L71" s="357"/>
      <c r="M71" s="762"/>
      <c r="N71" s="580">
        <f t="shared" si="2"/>
        <v>1</v>
      </c>
    </row>
    <row r="72" spans="1:14">
      <c r="A72" s="575" t="s">
        <v>215</v>
      </c>
      <c r="B72" s="574">
        <v>1</v>
      </c>
      <c r="C72" s="574">
        <v>0</v>
      </c>
      <c r="D72" s="574">
        <v>1</v>
      </c>
      <c r="E72" s="574">
        <v>0</v>
      </c>
      <c r="F72" s="357">
        <v>0</v>
      </c>
      <c r="G72" s="576"/>
      <c r="H72" s="579"/>
      <c r="I72" s="579"/>
      <c r="J72" s="579"/>
      <c r="K72" s="576"/>
      <c r="L72" s="357"/>
      <c r="M72" s="762"/>
      <c r="N72" s="580">
        <f t="shared" si="2"/>
        <v>2</v>
      </c>
    </row>
    <row r="73" spans="1:14">
      <c r="A73" s="575" t="s">
        <v>216</v>
      </c>
      <c r="B73" s="574">
        <v>0</v>
      </c>
      <c r="C73" s="574">
        <v>0</v>
      </c>
      <c r="D73" s="574">
        <v>0</v>
      </c>
      <c r="E73" s="574">
        <v>0</v>
      </c>
      <c r="F73" s="357">
        <v>0</v>
      </c>
      <c r="G73" s="576"/>
      <c r="H73" s="579"/>
      <c r="I73" s="579"/>
      <c r="J73" s="579"/>
      <c r="K73" s="576"/>
      <c r="L73" s="357"/>
      <c r="M73" s="762"/>
      <c r="N73" s="580">
        <f t="shared" si="2"/>
        <v>0</v>
      </c>
    </row>
    <row r="74" spans="1:14" ht="15.75" thickBot="1">
      <c r="A74" s="589" t="s">
        <v>217</v>
      </c>
      <c r="B74" s="596">
        <v>1</v>
      </c>
      <c r="C74" s="596">
        <v>1</v>
      </c>
      <c r="D74" s="596">
        <v>0</v>
      </c>
      <c r="E74" s="596">
        <v>0</v>
      </c>
      <c r="F74" s="357">
        <v>1</v>
      </c>
      <c r="G74" s="597"/>
      <c r="H74" s="630"/>
      <c r="I74" s="630"/>
      <c r="J74" s="579"/>
      <c r="K74" s="597"/>
      <c r="L74" s="357"/>
      <c r="M74" s="72"/>
      <c r="N74" s="580">
        <f t="shared" si="2"/>
        <v>3</v>
      </c>
    </row>
    <row r="75" spans="1:14" ht="15.75" thickBot="1">
      <c r="A75" s="586" t="s">
        <v>23</v>
      </c>
      <c r="B75" s="598">
        <f t="shared" ref="B75:N75" si="3">SUM(B4:B74)</f>
        <v>219</v>
      </c>
      <c r="C75" s="598">
        <f t="shared" si="3"/>
        <v>213</v>
      </c>
      <c r="D75" s="598">
        <f t="shared" si="3"/>
        <v>181</v>
      </c>
      <c r="E75" s="598">
        <f t="shared" si="3"/>
        <v>291</v>
      </c>
      <c r="F75" s="599">
        <f t="shared" si="3"/>
        <v>267</v>
      </c>
      <c r="G75" s="600">
        <f t="shared" si="3"/>
        <v>0</v>
      </c>
      <c r="H75" s="600">
        <f t="shared" si="3"/>
        <v>0</v>
      </c>
      <c r="I75" s="600">
        <f t="shared" si="3"/>
        <v>0</v>
      </c>
      <c r="J75" s="600">
        <f t="shared" si="3"/>
        <v>0</v>
      </c>
      <c r="K75" s="687">
        <f t="shared" si="3"/>
        <v>0</v>
      </c>
      <c r="L75" s="687">
        <f t="shared" si="3"/>
        <v>0</v>
      </c>
      <c r="M75" s="687">
        <f t="shared" si="3"/>
        <v>0</v>
      </c>
      <c r="N75" s="600">
        <f t="shared" si="3"/>
        <v>1171</v>
      </c>
    </row>
    <row r="77" spans="1:14">
      <c r="A77" s="1120" t="s">
        <v>464</v>
      </c>
      <c r="B77" s="1120"/>
      <c r="C77" s="1120"/>
      <c r="D77" s="1120"/>
      <c r="E77" s="1120"/>
    </row>
    <row r="78" spans="1:14">
      <c r="A78" s="1120"/>
      <c r="B78" s="1120"/>
      <c r="C78" s="1120"/>
      <c r="D78" s="1120"/>
      <c r="E78" s="1120"/>
    </row>
    <row r="79" spans="1:14">
      <c r="A79" s="1120"/>
      <c r="B79" s="1120"/>
      <c r="C79" s="1120"/>
      <c r="D79" s="1120"/>
      <c r="E79" s="1120"/>
    </row>
    <row r="80" spans="1:14">
      <c r="A80" s="1120"/>
      <c r="B80" s="1120"/>
      <c r="C80" s="1120"/>
      <c r="D80" s="1120"/>
      <c r="E80" s="1120"/>
    </row>
    <row r="81" spans="1:5">
      <c r="A81" s="1120"/>
      <c r="B81" s="1120"/>
      <c r="C81" s="1120"/>
      <c r="D81" s="1120"/>
      <c r="E81" s="1120"/>
    </row>
  </sheetData>
  <mergeCells count="1">
    <mergeCell ref="A77:E81"/>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BC878"/>
  <sheetViews>
    <sheetView tabSelected="1" zoomScale="80" zoomScaleNormal="80" workbookViewId="0">
      <selection activeCell="R21" sqref="R21"/>
    </sheetView>
  </sheetViews>
  <sheetFormatPr defaultRowHeight="15"/>
  <cols>
    <col min="1" max="1" width="22.7109375" customWidth="1"/>
    <col min="2" max="2" width="9.85546875" customWidth="1"/>
    <col min="3" max="3" width="10.140625" style="72" customWidth="1"/>
    <col min="4" max="4" width="10.5703125" style="72" bestFit="1" customWidth="1"/>
    <col min="5" max="5" width="11.7109375" bestFit="1" customWidth="1"/>
    <col min="6" max="6" width="9.7109375" style="65" bestFit="1" customWidth="1"/>
    <col min="7" max="8" width="9.140625" style="65" bestFit="1" customWidth="1"/>
    <col min="9" max="9" width="9.140625" style="69" bestFit="1" customWidth="1"/>
    <col min="10" max="10" width="9.140625" style="65" bestFit="1" customWidth="1"/>
    <col min="11" max="11" width="9.42578125" style="65" bestFit="1" customWidth="1"/>
    <col min="12" max="12" width="11.28515625" style="65" bestFit="1" customWidth="1"/>
    <col min="13" max="13" width="10" style="89" bestFit="1" customWidth="1"/>
    <col min="14" max="14" width="8.140625" style="197" customWidth="1"/>
    <col min="15" max="15" width="12.140625" style="72" customWidth="1"/>
    <col min="16" max="16" width="6" style="72" bestFit="1" customWidth="1"/>
    <col min="17" max="17" width="5.42578125" style="72" customWidth="1"/>
    <col min="18" max="18" width="9.7109375" customWidth="1"/>
    <col min="19" max="19" width="24.140625" bestFit="1" customWidth="1"/>
    <col min="20" max="20" width="7" bestFit="1" customWidth="1"/>
    <col min="21" max="21" width="7.28515625" bestFit="1" customWidth="1"/>
    <col min="22" max="22" width="6.85546875" bestFit="1" customWidth="1"/>
    <col min="23" max="23" width="6.7109375" bestFit="1" customWidth="1"/>
    <col min="24" max="24" width="7.140625" bestFit="1" customWidth="1"/>
    <col min="25" max="25" width="6.140625" bestFit="1" customWidth="1"/>
    <col min="26" max="26" width="6.7109375" bestFit="1" customWidth="1"/>
    <col min="27" max="27" width="7.140625" bestFit="1" customWidth="1"/>
    <col min="28" max="28" width="6.85546875" bestFit="1" customWidth="1"/>
    <col min="29" max="29" width="7.42578125" bestFit="1" customWidth="1"/>
    <col min="30" max="30" width="6.7109375" bestFit="1" customWidth="1"/>
    <col min="31" max="31" width="6.5703125" bestFit="1" customWidth="1"/>
    <col min="32" max="32" width="5.42578125" style="65" bestFit="1" customWidth="1"/>
    <col min="33" max="33" width="6.7109375" style="65" bestFit="1" customWidth="1"/>
    <col min="34" max="34" width="13" bestFit="1" customWidth="1"/>
    <col min="35" max="35" width="11.42578125" bestFit="1" customWidth="1"/>
    <col min="36" max="36" width="10.28515625" bestFit="1" customWidth="1"/>
    <col min="37" max="38" width="9.28515625" bestFit="1" customWidth="1"/>
    <col min="39" max="40" width="9.7109375" bestFit="1" customWidth="1"/>
    <col min="41" max="41" width="10" bestFit="1" customWidth="1"/>
    <col min="42" max="42" width="9.42578125" customWidth="1"/>
    <col min="43" max="43" width="31.85546875" customWidth="1"/>
    <col min="44" max="44" width="7.7109375" bestFit="1" customWidth="1"/>
    <col min="45" max="45" width="7.85546875" bestFit="1" customWidth="1"/>
    <col min="46" max="46" width="8.28515625" bestFit="1" customWidth="1"/>
    <col min="47" max="47" width="7.85546875" bestFit="1" customWidth="1"/>
    <col min="48" max="48" width="7.7109375" bestFit="1" customWidth="1"/>
    <col min="49" max="50" width="9.42578125" bestFit="1" customWidth="1"/>
    <col min="51" max="53" width="9.28515625" bestFit="1" customWidth="1"/>
    <col min="54" max="54" width="9.28515625" style="90" bestFit="1" customWidth="1"/>
    <col min="55" max="55" width="9.140625" customWidth="1"/>
  </cols>
  <sheetData>
    <row r="1" spans="1:35">
      <c r="A1" s="73" t="s">
        <v>0</v>
      </c>
    </row>
    <row r="2" spans="1:35">
      <c r="A2" s="1" t="s">
        <v>1</v>
      </c>
      <c r="AI2" s="337" t="s">
        <v>272</v>
      </c>
    </row>
    <row r="3" spans="1:35" ht="15.75" thickBot="1">
      <c r="AI3" s="337" t="s">
        <v>523</v>
      </c>
    </row>
    <row r="4" spans="1:35" ht="15.75" thickBot="1">
      <c r="A4" s="1122" t="s">
        <v>264</v>
      </c>
      <c r="B4" s="1123"/>
      <c r="C4" s="1122"/>
      <c r="AI4" s="337" t="s">
        <v>524</v>
      </c>
    </row>
    <row r="5" spans="1:35" ht="15.75" thickBot="1">
      <c r="A5" s="521" t="s">
        <v>2</v>
      </c>
      <c r="B5" s="520" t="s">
        <v>3</v>
      </c>
      <c r="C5" s="424" t="s">
        <v>4</v>
      </c>
      <c r="AI5" s="337" t="s">
        <v>295</v>
      </c>
    </row>
    <row r="6" spans="1:35">
      <c r="A6" s="936">
        <v>45658</v>
      </c>
      <c r="B6" s="937">
        <v>590</v>
      </c>
      <c r="C6" s="938">
        <f>((B6-357)/357)*100</f>
        <v>65.266106442577026</v>
      </c>
      <c r="AI6" s="337" t="s">
        <v>525</v>
      </c>
    </row>
    <row r="7" spans="1:35">
      <c r="A7" s="936">
        <v>45689</v>
      </c>
      <c r="B7" s="939">
        <v>610</v>
      </c>
      <c r="C7" s="938">
        <f>((B7-B6)/B6)*100</f>
        <v>3.3898305084745761</v>
      </c>
    </row>
    <row r="8" spans="1:35">
      <c r="A8" s="936">
        <v>45717</v>
      </c>
      <c r="B8" s="939">
        <v>650</v>
      </c>
      <c r="C8" s="938">
        <f>((B8-B7)/B7)*100</f>
        <v>6.557377049180328</v>
      </c>
    </row>
    <row r="9" spans="1:35">
      <c r="A9" s="936">
        <v>45748</v>
      </c>
      <c r="B9" s="939">
        <v>776</v>
      </c>
      <c r="C9" s="938">
        <f>((B9-B8)/B8)*100</f>
        <v>19.384615384615383</v>
      </c>
    </row>
    <row r="10" spans="1:35">
      <c r="A10" s="936">
        <v>45778</v>
      </c>
      <c r="B10" s="939">
        <v>600</v>
      </c>
      <c r="C10" s="938">
        <f>((B10-B9)/B9)*100</f>
        <v>-22.680412371134022</v>
      </c>
    </row>
    <row r="11" spans="1:35">
      <c r="A11" s="936">
        <v>45809</v>
      </c>
      <c r="B11" s="939"/>
      <c r="C11" s="940"/>
    </row>
    <row r="12" spans="1:35">
      <c r="A12" s="936">
        <v>45839</v>
      </c>
      <c r="B12" s="939"/>
      <c r="C12" s="940"/>
    </row>
    <row r="13" spans="1:35">
      <c r="A13" s="936">
        <v>45870</v>
      </c>
      <c r="B13" s="939"/>
      <c r="C13" s="940"/>
    </row>
    <row r="14" spans="1:35">
      <c r="A14" s="936">
        <v>45901</v>
      </c>
      <c r="B14" s="939"/>
      <c r="C14" s="940"/>
    </row>
    <row r="15" spans="1:35">
      <c r="A15" s="936">
        <v>45931</v>
      </c>
      <c r="B15" s="939"/>
      <c r="C15" s="940"/>
    </row>
    <row r="16" spans="1:35">
      <c r="A16" s="936">
        <v>45962</v>
      </c>
      <c r="B16" s="941"/>
      <c r="C16" s="940"/>
    </row>
    <row r="17" spans="1:41" ht="15.75" thickBot="1">
      <c r="A17" s="936">
        <v>45992</v>
      </c>
      <c r="B17" s="942"/>
      <c r="C17" s="943"/>
    </row>
    <row r="18" spans="1:41" ht="15.75" thickBot="1">
      <c r="A18" s="524" t="s">
        <v>5</v>
      </c>
      <c r="B18" s="522">
        <f>SUM(B6:B17)</f>
        <v>3226</v>
      </c>
      <c r="C18"/>
    </row>
    <row r="19" spans="1:41" ht="15.75" thickBot="1">
      <c r="A19" s="523" t="s">
        <v>6</v>
      </c>
      <c r="B19" s="199">
        <f>AVERAGE(B6:B17)</f>
        <v>645.20000000000005</v>
      </c>
      <c r="C19"/>
    </row>
    <row r="20" spans="1:41" ht="15.75" thickBot="1">
      <c r="A20" s="72"/>
      <c r="B20" s="72"/>
      <c r="E20" s="72"/>
      <c r="F20" s="72"/>
      <c r="G20" s="72"/>
      <c r="H20" s="72"/>
      <c r="I20" s="72"/>
      <c r="J20" s="72"/>
      <c r="K20" s="72"/>
      <c r="L20" s="72"/>
      <c r="M20" s="72"/>
      <c r="N20" s="72"/>
    </row>
    <row r="21" spans="1:41" customFormat="1" ht="24.95" customHeight="1" thickBot="1">
      <c r="A21" s="200" t="s">
        <v>265</v>
      </c>
      <c r="B21" s="201">
        <v>45992</v>
      </c>
      <c r="C21" s="201">
        <v>45962</v>
      </c>
      <c r="D21" s="201">
        <v>45931</v>
      </c>
      <c r="E21" s="201">
        <v>45901</v>
      </c>
      <c r="F21" s="201">
        <v>45870</v>
      </c>
      <c r="G21" s="201">
        <v>45839</v>
      </c>
      <c r="H21" s="201">
        <v>45809</v>
      </c>
      <c r="I21" s="201">
        <v>45778</v>
      </c>
      <c r="J21" s="201">
        <v>45748</v>
      </c>
      <c r="K21" s="201">
        <v>45717</v>
      </c>
      <c r="L21" s="201">
        <v>45689</v>
      </c>
      <c r="M21" s="201">
        <v>45658</v>
      </c>
      <c r="N21" s="201" t="s">
        <v>5</v>
      </c>
      <c r="O21" s="202" t="s">
        <v>6</v>
      </c>
      <c r="P21" s="203" t="s">
        <v>8</v>
      </c>
      <c r="Q21" s="204"/>
      <c r="S21" s="1123" t="s">
        <v>266</v>
      </c>
      <c r="T21" s="1123"/>
      <c r="U21" s="1123"/>
      <c r="V21" s="1123"/>
      <c r="W21" s="1123"/>
      <c r="X21" s="1123"/>
      <c r="Y21" s="1123"/>
      <c r="Z21" s="1123"/>
      <c r="AA21" s="1123"/>
      <c r="AB21" s="1123"/>
      <c r="AC21" s="1123"/>
      <c r="AD21" s="1123"/>
      <c r="AE21" s="1123"/>
      <c r="AF21" s="1123"/>
      <c r="AG21" s="1123"/>
      <c r="AH21" s="205">
        <v>12</v>
      </c>
      <c r="AI21" s="205">
        <v>7</v>
      </c>
      <c r="AJ21" s="205">
        <v>11</v>
      </c>
      <c r="AK21" s="205">
        <v>7</v>
      </c>
      <c r="AL21" s="205">
        <v>2</v>
      </c>
      <c r="AM21" s="205">
        <v>10</v>
      </c>
      <c r="AN21" s="205">
        <v>7</v>
      </c>
      <c r="AO21" s="90"/>
    </row>
    <row r="22" spans="1:41" customFormat="1" ht="34.5" customHeight="1" thickBot="1">
      <c r="A22" s="1021" t="s">
        <v>267</v>
      </c>
      <c r="B22" s="206"/>
      <c r="C22" s="207"/>
      <c r="D22" s="207"/>
      <c r="E22" s="207"/>
      <c r="F22" s="207"/>
      <c r="G22" s="207"/>
      <c r="H22" s="207"/>
      <c r="I22" s="207">
        <v>0</v>
      </c>
      <c r="J22" s="208">
        <v>0</v>
      </c>
      <c r="K22" s="209">
        <v>0</v>
      </c>
      <c r="L22" s="208">
        <v>0</v>
      </c>
      <c r="M22" s="210">
        <v>0</v>
      </c>
      <c r="N22" s="211">
        <f>SUM(B22:M22)</f>
        <v>0</v>
      </c>
      <c r="O22" s="212">
        <f>AVERAGE(B22:M22)</f>
        <v>0</v>
      </c>
      <c r="P22" s="213">
        <f>(N22/N100)*100</f>
        <v>0</v>
      </c>
      <c r="Q22" s="214"/>
      <c r="R22" s="112"/>
      <c r="S22" s="215"/>
      <c r="T22" s="216">
        <v>45992</v>
      </c>
      <c r="U22" s="216">
        <v>45962</v>
      </c>
      <c r="V22" s="216">
        <v>45931</v>
      </c>
      <c r="W22" s="216">
        <v>45901</v>
      </c>
      <c r="X22" s="216">
        <v>45870</v>
      </c>
      <c r="Y22" s="216">
        <v>45839</v>
      </c>
      <c r="Z22" s="216">
        <v>45809</v>
      </c>
      <c r="AA22" s="216">
        <v>45778</v>
      </c>
      <c r="AB22" s="216">
        <v>45748</v>
      </c>
      <c r="AC22" s="216">
        <v>45717</v>
      </c>
      <c r="AD22" s="216">
        <v>45689</v>
      </c>
      <c r="AE22" s="217">
        <v>45658</v>
      </c>
      <c r="AF22" s="484" t="s">
        <v>5</v>
      </c>
      <c r="AG22" s="485" t="s">
        <v>6</v>
      </c>
      <c r="AH22" s="205">
        <v>84</v>
      </c>
      <c r="AI22" s="205">
        <v>49</v>
      </c>
      <c r="AJ22" s="205">
        <v>90</v>
      </c>
      <c r="AK22" s="205">
        <v>117</v>
      </c>
      <c r="AL22" s="205">
        <v>58</v>
      </c>
      <c r="AM22" s="205">
        <v>49</v>
      </c>
      <c r="AN22" s="205">
        <v>22</v>
      </c>
      <c r="AO22" s="90"/>
    </row>
    <row r="23" spans="1:41" customFormat="1" ht="24.95" customHeight="1" thickBot="1">
      <c r="A23" s="1022" t="s">
        <v>268</v>
      </c>
      <c r="B23" s="206"/>
      <c r="C23" s="207"/>
      <c r="D23" s="207"/>
      <c r="E23" s="207"/>
      <c r="F23" s="207"/>
      <c r="G23" s="207"/>
      <c r="H23" s="207"/>
      <c r="I23" s="207">
        <v>0</v>
      </c>
      <c r="J23" s="218">
        <v>0</v>
      </c>
      <c r="K23" s="219">
        <v>0</v>
      </c>
      <c r="L23" s="218">
        <v>0</v>
      </c>
      <c r="M23" s="210">
        <v>0</v>
      </c>
      <c r="N23" s="211">
        <f t="shared" ref="N23:N53" si="0">SUM(B23:M23)</f>
        <v>0</v>
      </c>
      <c r="O23" s="212">
        <f t="shared" ref="O23:O53" si="1">AVERAGE(B23:M23)</f>
        <v>0</v>
      </c>
      <c r="P23" s="213">
        <f>(N23/N100)*100</f>
        <v>0</v>
      </c>
      <c r="Q23" s="214"/>
      <c r="R23" s="112"/>
      <c r="S23" s="1124" t="s">
        <v>269</v>
      </c>
      <c r="T23" s="1124"/>
      <c r="U23" s="1124"/>
      <c r="V23" s="1124"/>
      <c r="W23" s="1124"/>
      <c r="X23" s="1124"/>
      <c r="Y23" s="1124"/>
      <c r="Z23" s="1124"/>
      <c r="AA23" s="1124"/>
      <c r="AB23" s="1124"/>
      <c r="AC23" s="1124"/>
      <c r="AD23" s="1124"/>
      <c r="AE23" s="1124"/>
      <c r="AF23" s="486"/>
      <c r="AG23" s="487"/>
      <c r="AH23" s="90"/>
      <c r="AI23" s="90"/>
      <c r="AJ23" s="90"/>
      <c r="AK23" s="90"/>
      <c r="AL23" s="90"/>
      <c r="AM23" s="90"/>
      <c r="AN23" s="90"/>
      <c r="AO23" s="90"/>
    </row>
    <row r="24" spans="1:41" customFormat="1" ht="24.95" customHeight="1" thickBot="1">
      <c r="A24" s="1022" t="s">
        <v>163</v>
      </c>
      <c r="B24" s="221"/>
      <c r="C24" s="222"/>
      <c r="D24" s="222"/>
      <c r="E24" s="222"/>
      <c r="F24" s="222"/>
      <c r="G24" s="207"/>
      <c r="H24" s="222"/>
      <c r="I24" s="222">
        <v>3</v>
      </c>
      <c r="J24" s="218">
        <v>5</v>
      </c>
      <c r="K24" s="223">
        <v>11</v>
      </c>
      <c r="L24" s="218">
        <v>4</v>
      </c>
      <c r="M24" s="224">
        <v>11</v>
      </c>
      <c r="N24" s="225">
        <f t="shared" si="0"/>
        <v>34</v>
      </c>
      <c r="O24" s="226">
        <f t="shared" si="1"/>
        <v>6.8</v>
      </c>
      <c r="P24" s="227">
        <f t="shared" ref="P24:P55" si="2">(N24/$N$100)*100</f>
        <v>1.0539367637941723</v>
      </c>
      <c r="Q24" s="214"/>
      <c r="R24" s="112"/>
      <c r="S24" s="228" t="s">
        <v>5</v>
      </c>
      <c r="T24" s="229"/>
      <c r="U24" s="229"/>
      <c r="V24" s="229"/>
      <c r="W24" s="229"/>
      <c r="X24" s="229"/>
      <c r="Y24" s="229"/>
      <c r="Z24" s="229"/>
      <c r="AA24" s="229">
        <v>600</v>
      </c>
      <c r="AB24" s="229">
        <v>776</v>
      </c>
      <c r="AC24" s="229">
        <v>650</v>
      </c>
      <c r="AD24" s="229">
        <v>610</v>
      </c>
      <c r="AE24" s="230">
        <v>590</v>
      </c>
      <c r="AF24" s="488">
        <f>SUM(T24:AE24)</f>
        <v>3226</v>
      </c>
      <c r="AG24" s="489">
        <f>AVERAGE(T24:AE24)</f>
        <v>645.20000000000005</v>
      </c>
      <c r="AH24" s="90"/>
      <c r="AI24" s="90"/>
      <c r="AJ24" s="90"/>
      <c r="AK24" s="90"/>
      <c r="AL24" s="90"/>
      <c r="AM24" s="90"/>
      <c r="AN24" s="90"/>
      <c r="AO24" s="90"/>
    </row>
    <row r="25" spans="1:41" customFormat="1" ht="24.95" customHeight="1">
      <c r="A25" s="1022" t="s">
        <v>270</v>
      </c>
      <c r="B25" s="221"/>
      <c r="C25" s="222"/>
      <c r="D25" s="222"/>
      <c r="E25" s="222"/>
      <c r="F25" s="222"/>
      <c r="G25" s="207"/>
      <c r="H25" s="222"/>
      <c r="I25" s="222">
        <v>53</v>
      </c>
      <c r="J25" s="218">
        <v>51</v>
      </c>
      <c r="K25" s="223">
        <v>57</v>
      </c>
      <c r="L25" s="218">
        <v>68</v>
      </c>
      <c r="M25" s="224">
        <v>69</v>
      </c>
      <c r="N25" s="225">
        <f t="shared" si="0"/>
        <v>298</v>
      </c>
      <c r="O25" s="226">
        <f t="shared" si="1"/>
        <v>59.6</v>
      </c>
      <c r="P25" s="227">
        <f>(N25/$N$100)*100</f>
        <v>9.2374457532548035</v>
      </c>
      <c r="Q25" s="214"/>
      <c r="R25" s="112"/>
      <c r="S25" s="231"/>
      <c r="T25" s="232"/>
      <c r="U25" s="232"/>
      <c r="V25" s="232"/>
      <c r="W25" s="232"/>
      <c r="X25" s="232"/>
      <c r="Y25" s="233"/>
      <c r="Z25" s="234"/>
      <c r="AA25" s="232"/>
      <c r="AB25" s="232"/>
      <c r="AC25" s="232"/>
      <c r="AD25" s="232" t="s">
        <v>410</v>
      </c>
      <c r="AE25" s="233"/>
      <c r="AF25" s="490"/>
      <c r="AG25" s="491"/>
      <c r="AH25" s="235"/>
      <c r="AI25" s="90"/>
      <c r="AJ25" s="90"/>
      <c r="AK25" s="90"/>
      <c r="AL25" s="90"/>
      <c r="AM25" s="90"/>
      <c r="AN25" s="90"/>
      <c r="AO25" s="90"/>
    </row>
    <row r="26" spans="1:41" customFormat="1" ht="24.95" customHeight="1" thickBot="1">
      <c r="A26" s="1022" t="s">
        <v>271</v>
      </c>
      <c r="B26" s="221"/>
      <c r="C26" s="222"/>
      <c r="D26" s="222"/>
      <c r="E26" s="222"/>
      <c r="F26" s="222"/>
      <c r="G26" s="207"/>
      <c r="H26" s="222"/>
      <c r="I26" s="222">
        <v>6</v>
      </c>
      <c r="J26" s="218">
        <v>4</v>
      </c>
      <c r="K26" s="223">
        <v>4</v>
      </c>
      <c r="L26" s="218">
        <v>7</v>
      </c>
      <c r="M26" s="224">
        <v>8</v>
      </c>
      <c r="N26" s="225">
        <f t="shared" si="0"/>
        <v>29</v>
      </c>
      <c r="O26" s="226">
        <f t="shared" si="1"/>
        <v>5.8</v>
      </c>
      <c r="P26" s="227">
        <f t="shared" si="2"/>
        <v>0.89894606323620585</v>
      </c>
      <c r="Q26" s="214"/>
      <c r="R26" s="112"/>
      <c r="S26" s="1125" t="s">
        <v>272</v>
      </c>
      <c r="T26" s="1125"/>
      <c r="U26" s="1125"/>
      <c r="V26" s="1125"/>
      <c r="W26" s="1125"/>
      <c r="X26" s="1125"/>
      <c r="Y26" s="1125"/>
      <c r="Z26" s="1125"/>
      <c r="AA26" s="1125"/>
      <c r="AB26" s="1125"/>
      <c r="AC26" s="1125"/>
      <c r="AD26" s="1125"/>
      <c r="AE26" s="1125"/>
      <c r="AF26" s="492"/>
      <c r="AG26" s="493"/>
      <c r="AH26" s="235"/>
      <c r="AI26" s="90"/>
      <c r="AJ26" s="90"/>
      <c r="AK26" s="90"/>
      <c r="AL26" s="90"/>
      <c r="AM26" s="90"/>
      <c r="AN26" s="90"/>
      <c r="AO26" s="90"/>
    </row>
    <row r="27" spans="1:41" customFormat="1" ht="24.95" customHeight="1" thickBot="1">
      <c r="A27" s="1022" t="s">
        <v>273</v>
      </c>
      <c r="B27" s="221"/>
      <c r="C27" s="222"/>
      <c r="D27" s="222"/>
      <c r="E27" s="222"/>
      <c r="F27" s="222"/>
      <c r="G27" s="207"/>
      <c r="H27" s="222"/>
      <c r="I27" s="222">
        <v>14</v>
      </c>
      <c r="J27" s="218">
        <v>7</v>
      </c>
      <c r="K27" s="223">
        <v>12</v>
      </c>
      <c r="L27" s="218">
        <v>13</v>
      </c>
      <c r="M27" s="224">
        <v>21</v>
      </c>
      <c r="N27" s="225">
        <f t="shared" si="0"/>
        <v>67</v>
      </c>
      <c r="O27" s="226">
        <f t="shared" si="1"/>
        <v>13.4</v>
      </c>
      <c r="P27" s="227">
        <f t="shared" si="2"/>
        <v>2.0768753874767514</v>
      </c>
      <c r="Q27" s="214"/>
      <c r="R27" s="112"/>
      <c r="S27" s="236" t="s">
        <v>274</v>
      </c>
      <c r="T27" s="237">
        <f t="shared" ref="T27:AC27" si="3">SUM(T28:T29)</f>
        <v>0</v>
      </c>
      <c r="U27" s="238">
        <f t="shared" si="3"/>
        <v>0</v>
      </c>
      <c r="V27" s="238">
        <f t="shared" si="3"/>
        <v>0</v>
      </c>
      <c r="W27" s="238">
        <f t="shared" si="3"/>
        <v>0</v>
      </c>
      <c r="X27" s="238">
        <f t="shared" si="3"/>
        <v>0</v>
      </c>
      <c r="Y27" s="238">
        <f t="shared" si="3"/>
        <v>0</v>
      </c>
      <c r="Z27" s="238">
        <f t="shared" si="3"/>
        <v>0</v>
      </c>
      <c r="AA27" s="238">
        <f t="shared" si="3"/>
        <v>643</v>
      </c>
      <c r="AB27" s="238">
        <f t="shared" si="3"/>
        <v>602</v>
      </c>
      <c r="AC27" s="238">
        <f t="shared" si="3"/>
        <v>584</v>
      </c>
      <c r="AD27" s="238">
        <f>SUM(AD28:AD29)</f>
        <v>527</v>
      </c>
      <c r="AE27" s="238">
        <f>SUM(AE28:AE29)</f>
        <v>409</v>
      </c>
      <c r="AF27" s="494">
        <f>SUM(T27:AE27)</f>
        <v>2765</v>
      </c>
      <c r="AG27" s="489">
        <f>SUM(AG28:AG29)</f>
        <v>553</v>
      </c>
      <c r="AH27" s="235"/>
      <c r="AI27" s="90"/>
      <c r="AJ27" s="90"/>
      <c r="AK27" s="90"/>
      <c r="AL27" s="90"/>
      <c r="AM27" s="90"/>
      <c r="AN27" s="90"/>
      <c r="AO27" s="90"/>
    </row>
    <row r="28" spans="1:41" customFormat="1" ht="24.95" customHeight="1">
      <c r="A28" s="1022" t="s">
        <v>526</v>
      </c>
      <c r="B28" s="221"/>
      <c r="C28" s="222"/>
      <c r="D28" s="222"/>
      <c r="E28" s="222"/>
      <c r="F28" s="222"/>
      <c r="G28" s="207"/>
      <c r="H28" s="222"/>
      <c r="I28" s="222">
        <v>0</v>
      </c>
      <c r="J28" s="218">
        <v>0</v>
      </c>
      <c r="K28" s="223">
        <v>1</v>
      </c>
      <c r="L28" s="218">
        <v>0</v>
      </c>
      <c r="M28" s="224">
        <v>1</v>
      </c>
      <c r="N28" s="225">
        <f t="shared" si="0"/>
        <v>2</v>
      </c>
      <c r="O28" s="226">
        <f t="shared" si="1"/>
        <v>0.4</v>
      </c>
      <c r="P28" s="227">
        <f t="shared" si="2"/>
        <v>6.1996280223186609E-2</v>
      </c>
      <c r="Q28" s="214"/>
      <c r="R28" s="112"/>
      <c r="S28" s="239" t="s">
        <v>275</v>
      </c>
      <c r="T28" s="240"/>
      <c r="U28" s="241"/>
      <c r="V28" s="241"/>
      <c r="W28" s="241"/>
      <c r="X28" s="241"/>
      <c r="Y28" s="241"/>
      <c r="Z28" s="241"/>
      <c r="AA28" s="241">
        <v>517</v>
      </c>
      <c r="AB28" s="241">
        <v>480</v>
      </c>
      <c r="AC28" s="242">
        <v>465</v>
      </c>
      <c r="AD28" s="242">
        <v>408</v>
      </c>
      <c r="AE28" s="243">
        <v>322</v>
      </c>
      <c r="AF28" s="495">
        <f>SUM(T28:AE28)</f>
        <v>2192</v>
      </c>
      <c r="AG28" s="496">
        <f>AVERAGE(T28:AE28)</f>
        <v>438.4</v>
      </c>
      <c r="AH28" s="235"/>
      <c r="AI28" s="90"/>
      <c r="AJ28" s="90"/>
      <c r="AK28" s="90"/>
      <c r="AL28" s="90"/>
      <c r="AM28" s="90"/>
      <c r="AN28" s="90"/>
      <c r="AO28" s="90"/>
    </row>
    <row r="29" spans="1:41" customFormat="1" ht="24.95" customHeight="1" thickBot="1">
      <c r="A29" s="1022" t="s">
        <v>276</v>
      </c>
      <c r="B29" s="221"/>
      <c r="C29" s="222"/>
      <c r="D29" s="222"/>
      <c r="E29" s="222"/>
      <c r="F29" s="222"/>
      <c r="G29" s="207"/>
      <c r="H29" s="222"/>
      <c r="I29" s="222">
        <v>0</v>
      </c>
      <c r="J29" s="218">
        <v>0</v>
      </c>
      <c r="K29" s="223">
        <v>0</v>
      </c>
      <c r="L29" s="218">
        <v>1</v>
      </c>
      <c r="M29" s="224">
        <v>1</v>
      </c>
      <c r="N29" s="225">
        <f t="shared" si="0"/>
        <v>2</v>
      </c>
      <c r="O29" s="226">
        <f t="shared" si="1"/>
        <v>0.4</v>
      </c>
      <c r="P29" s="227">
        <f t="shared" si="2"/>
        <v>6.1996280223186609E-2</v>
      </c>
      <c r="Q29" s="214"/>
      <c r="R29" s="112"/>
      <c r="S29" s="244" t="s">
        <v>277</v>
      </c>
      <c r="T29" s="245"/>
      <c r="U29" s="246"/>
      <c r="V29" s="246"/>
      <c r="W29" s="246"/>
      <c r="X29" s="246"/>
      <c r="Y29" s="246"/>
      <c r="Z29" s="246"/>
      <c r="AA29" s="246">
        <v>126</v>
      </c>
      <c r="AB29" s="246">
        <v>122</v>
      </c>
      <c r="AC29" s="247">
        <v>119</v>
      </c>
      <c r="AD29" s="247">
        <v>119</v>
      </c>
      <c r="AE29" s="248">
        <v>87</v>
      </c>
      <c r="AF29" s="497">
        <f>SUM(T29:AE29)</f>
        <v>573</v>
      </c>
      <c r="AG29" s="498">
        <f>AVERAGE(T29:AE29)</f>
        <v>114.6</v>
      </c>
      <c r="AH29" s="235"/>
      <c r="AI29" s="90"/>
      <c r="AJ29" s="90"/>
      <c r="AK29" s="90"/>
      <c r="AL29" s="90"/>
      <c r="AM29" s="90"/>
      <c r="AN29" s="90"/>
      <c r="AO29" s="90"/>
    </row>
    <row r="30" spans="1:41" customFormat="1" ht="24.95" customHeight="1" thickBot="1">
      <c r="A30" s="1023" t="s">
        <v>278</v>
      </c>
      <c r="B30" s="221"/>
      <c r="C30" s="222"/>
      <c r="D30" s="222"/>
      <c r="E30" s="222"/>
      <c r="F30" s="222"/>
      <c r="G30" s="207"/>
      <c r="H30" s="222"/>
      <c r="I30" s="222">
        <v>2</v>
      </c>
      <c r="J30" s="218">
        <v>3</v>
      </c>
      <c r="K30" s="223">
        <v>1</v>
      </c>
      <c r="L30" s="218">
        <v>3</v>
      </c>
      <c r="M30" s="224">
        <v>0</v>
      </c>
      <c r="N30" s="225">
        <f t="shared" si="0"/>
        <v>9</v>
      </c>
      <c r="O30" s="226">
        <f t="shared" si="1"/>
        <v>1.8</v>
      </c>
      <c r="P30" s="227">
        <f t="shared" si="2"/>
        <v>0.27898326100433973</v>
      </c>
      <c r="Q30" s="214"/>
      <c r="R30" s="112"/>
      <c r="S30" s="249"/>
      <c r="T30" s="250"/>
      <c r="U30" s="250"/>
      <c r="V30" s="250"/>
      <c r="W30" s="250"/>
      <c r="X30" s="250"/>
      <c r="Y30" s="250"/>
      <c r="Z30" s="250"/>
      <c r="AA30" s="250"/>
      <c r="AB30" s="250"/>
      <c r="AC30" s="250"/>
      <c r="AD30" s="250"/>
      <c r="AE30" s="251"/>
      <c r="AF30" s="490"/>
      <c r="AG30" s="491"/>
      <c r="AH30" s="90"/>
      <c r="AI30" s="90"/>
      <c r="AJ30" s="90"/>
      <c r="AK30" s="90"/>
      <c r="AL30" s="90"/>
      <c r="AM30" s="90"/>
      <c r="AN30" s="90"/>
      <c r="AO30" s="90"/>
    </row>
    <row r="31" spans="1:41" customFormat="1" ht="36.75" customHeight="1" thickBot="1">
      <c r="A31" s="1022" t="s">
        <v>279</v>
      </c>
      <c r="B31" s="221"/>
      <c r="C31" s="222"/>
      <c r="D31" s="222"/>
      <c r="E31" s="222"/>
      <c r="F31" s="222"/>
      <c r="G31" s="207"/>
      <c r="H31" s="222"/>
      <c r="I31" s="222">
        <v>3</v>
      </c>
      <c r="J31" s="218">
        <v>4</v>
      </c>
      <c r="K31" s="223">
        <v>2</v>
      </c>
      <c r="L31" s="218">
        <v>5</v>
      </c>
      <c r="M31" s="224">
        <v>2</v>
      </c>
      <c r="N31" s="225">
        <f t="shared" si="0"/>
        <v>16</v>
      </c>
      <c r="O31" s="226">
        <f t="shared" si="1"/>
        <v>3.2</v>
      </c>
      <c r="P31" s="227">
        <f t="shared" si="2"/>
        <v>0.49597024178549287</v>
      </c>
      <c r="Q31" s="214"/>
      <c r="R31" s="112"/>
      <c r="S31" s="1126" t="s">
        <v>280</v>
      </c>
      <c r="T31" s="1126"/>
      <c r="U31" s="1126"/>
      <c r="V31" s="1126"/>
      <c r="W31" s="1126"/>
      <c r="X31" s="1126"/>
      <c r="Y31" s="1126"/>
      <c r="Z31" s="1126"/>
      <c r="AA31" s="1126"/>
      <c r="AB31" s="1126"/>
      <c r="AC31" s="1126"/>
      <c r="AD31" s="1126"/>
      <c r="AE31" s="1126"/>
      <c r="AF31" s="492"/>
      <c r="AG31" s="493"/>
      <c r="AH31" s="90"/>
      <c r="AI31" s="90"/>
      <c r="AJ31" s="90"/>
      <c r="AK31" s="90"/>
      <c r="AL31" s="90"/>
      <c r="AM31" s="90"/>
      <c r="AN31" s="90"/>
      <c r="AO31" s="90"/>
    </row>
    <row r="32" spans="1:41" customFormat="1" ht="27.75" customHeight="1" thickBot="1">
      <c r="A32" s="1022" t="s">
        <v>281</v>
      </c>
      <c r="B32" s="221"/>
      <c r="C32" s="222"/>
      <c r="D32" s="222"/>
      <c r="E32" s="222"/>
      <c r="F32" s="222"/>
      <c r="G32" s="207"/>
      <c r="H32" s="222"/>
      <c r="I32" s="222">
        <v>12</v>
      </c>
      <c r="J32" s="218">
        <v>8</v>
      </c>
      <c r="K32" s="223">
        <v>5</v>
      </c>
      <c r="L32" s="218">
        <v>6</v>
      </c>
      <c r="M32" s="224">
        <v>11</v>
      </c>
      <c r="N32" s="225">
        <f t="shared" si="0"/>
        <v>42</v>
      </c>
      <c r="O32" s="226">
        <f t="shared" si="1"/>
        <v>8.4</v>
      </c>
      <c r="P32" s="227">
        <f t="shared" si="2"/>
        <v>1.3019218846869189</v>
      </c>
      <c r="Q32" s="214"/>
      <c r="R32" s="112"/>
      <c r="S32" s="400" t="s">
        <v>282</v>
      </c>
      <c r="T32" s="401"/>
      <c r="U32" s="402"/>
      <c r="V32" s="402"/>
      <c r="W32" s="402"/>
      <c r="X32" s="402"/>
      <c r="Y32" s="402"/>
      <c r="Z32" s="402"/>
      <c r="AA32" s="402">
        <v>118</v>
      </c>
      <c r="AB32" s="403">
        <v>148</v>
      </c>
      <c r="AC32" s="403">
        <v>79</v>
      </c>
      <c r="AD32" s="403">
        <v>78</v>
      </c>
      <c r="AE32" s="404">
        <v>53</v>
      </c>
      <c r="AF32" s="499">
        <f>SUM(T32:AE32)</f>
        <v>476</v>
      </c>
      <c r="AG32" s="500">
        <f>AVERAGE(T32:AE32)</f>
        <v>95.2</v>
      </c>
      <c r="AM32" s="90"/>
    </row>
    <row r="33" spans="1:40" customFormat="1" ht="34.5" thickBot="1">
      <c r="A33" s="1022" t="s">
        <v>542</v>
      </c>
      <c r="B33" s="221"/>
      <c r="C33" s="222"/>
      <c r="D33" s="222"/>
      <c r="E33" s="222"/>
      <c r="F33" s="222"/>
      <c r="G33" s="207"/>
      <c r="H33" s="222"/>
      <c r="I33" s="222">
        <v>4</v>
      </c>
      <c r="J33" s="218">
        <v>5</v>
      </c>
      <c r="K33" s="223">
        <v>2</v>
      </c>
      <c r="L33" s="218">
        <v>1</v>
      </c>
      <c r="M33" s="224">
        <v>0</v>
      </c>
      <c r="N33" s="225">
        <f t="shared" si="0"/>
        <v>12</v>
      </c>
      <c r="O33" s="226">
        <f t="shared" si="1"/>
        <v>2.4</v>
      </c>
      <c r="P33" s="227">
        <f t="shared" si="2"/>
        <v>0.37197768133911968</v>
      </c>
      <c r="Q33" s="214"/>
      <c r="R33" s="112"/>
      <c r="S33" s="405" t="s">
        <v>283</v>
      </c>
      <c r="T33" s="406">
        <f t="shared" ref="T33:AC33" si="4">SUM(T34:T35)</f>
        <v>0</v>
      </c>
      <c r="U33" s="406">
        <f t="shared" si="4"/>
        <v>0</v>
      </c>
      <c r="V33" s="406">
        <f t="shared" si="4"/>
        <v>0</v>
      </c>
      <c r="W33" s="406">
        <f t="shared" si="4"/>
        <v>0</v>
      </c>
      <c r="X33" s="406">
        <f t="shared" si="4"/>
        <v>0</v>
      </c>
      <c r="Y33" s="406">
        <f t="shared" si="4"/>
        <v>0</v>
      </c>
      <c r="Z33" s="406">
        <f t="shared" si="4"/>
        <v>0</v>
      </c>
      <c r="AA33" s="406">
        <f t="shared" si="4"/>
        <v>72</v>
      </c>
      <c r="AB33" s="406">
        <f t="shared" si="4"/>
        <v>65</v>
      </c>
      <c r="AC33" s="406">
        <f t="shared" si="4"/>
        <v>55</v>
      </c>
      <c r="AD33" s="406">
        <f>SUM(AD34:AD35)</f>
        <v>62</v>
      </c>
      <c r="AE33" s="406">
        <f>SUM(AE34:AE35)</f>
        <v>35</v>
      </c>
      <c r="AF33" s="501">
        <f>SUM(T33:AE33)</f>
        <v>289</v>
      </c>
      <c r="AG33" s="502">
        <f>SUM(AG34:AG35)</f>
        <v>57.8</v>
      </c>
      <c r="AM33" s="90"/>
    </row>
    <row r="34" spans="1:40" customFormat="1" ht="22.5">
      <c r="A34" s="1022" t="s">
        <v>284</v>
      </c>
      <c r="B34" s="221"/>
      <c r="C34" s="222"/>
      <c r="D34" s="222"/>
      <c r="E34" s="222"/>
      <c r="F34" s="222"/>
      <c r="G34" s="207"/>
      <c r="H34" s="222"/>
      <c r="I34" s="222">
        <v>26</v>
      </c>
      <c r="J34" s="218">
        <v>39</v>
      </c>
      <c r="K34" s="223">
        <v>28</v>
      </c>
      <c r="L34" s="218">
        <v>25</v>
      </c>
      <c r="M34" s="224">
        <v>29</v>
      </c>
      <c r="N34" s="225">
        <f t="shared" si="0"/>
        <v>147</v>
      </c>
      <c r="O34" s="226">
        <f t="shared" si="1"/>
        <v>29.4</v>
      </c>
      <c r="P34" s="227">
        <f t="shared" si="2"/>
        <v>4.5567265964042152</v>
      </c>
      <c r="Q34" s="214"/>
      <c r="R34" s="112"/>
      <c r="S34" s="407" t="s">
        <v>285</v>
      </c>
      <c r="T34" s="408"/>
      <c r="U34" s="409"/>
      <c r="V34" s="410"/>
      <c r="W34" s="411"/>
      <c r="X34" s="412"/>
      <c r="Y34" s="413"/>
      <c r="Z34" s="414"/>
      <c r="AA34" s="409">
        <v>47</v>
      </c>
      <c r="AB34" s="409">
        <v>40</v>
      </c>
      <c r="AC34" s="409">
        <v>33</v>
      </c>
      <c r="AD34" s="409">
        <v>41</v>
      </c>
      <c r="AE34" s="412">
        <v>24</v>
      </c>
      <c r="AF34" s="503">
        <f>SUM(T34:AE34)</f>
        <v>185</v>
      </c>
      <c r="AG34" s="504">
        <f>AVERAGE(T34:AE34)</f>
        <v>37</v>
      </c>
      <c r="AM34" s="90"/>
      <c r="AN34" s="90"/>
    </row>
    <row r="35" spans="1:40" customFormat="1" ht="23.25" thickBot="1">
      <c r="A35" s="1022" t="s">
        <v>286</v>
      </c>
      <c r="B35" s="221"/>
      <c r="C35" s="222"/>
      <c r="D35" s="222"/>
      <c r="E35" s="222"/>
      <c r="F35" s="222"/>
      <c r="G35" s="207"/>
      <c r="H35" s="222"/>
      <c r="I35" s="222">
        <v>2</v>
      </c>
      <c r="J35" s="218">
        <v>4</v>
      </c>
      <c r="K35" s="223">
        <v>4</v>
      </c>
      <c r="L35" s="218">
        <v>2</v>
      </c>
      <c r="M35" s="224">
        <v>2</v>
      </c>
      <c r="N35" s="225">
        <f t="shared" si="0"/>
        <v>14</v>
      </c>
      <c r="O35" s="226">
        <f t="shared" si="1"/>
        <v>2.8</v>
      </c>
      <c r="P35" s="227">
        <f t="shared" si="2"/>
        <v>0.43397396156230628</v>
      </c>
      <c r="Q35" s="214"/>
      <c r="R35" s="112"/>
      <c r="S35" s="415" t="s">
        <v>277</v>
      </c>
      <c r="T35" s="416"/>
      <c r="U35" s="417"/>
      <c r="V35" s="417"/>
      <c r="W35" s="418"/>
      <c r="X35" s="419"/>
      <c r="Y35" s="420"/>
      <c r="Z35" s="421"/>
      <c r="AA35" s="417">
        <v>25</v>
      </c>
      <c r="AB35" s="417">
        <v>25</v>
      </c>
      <c r="AC35" s="417">
        <v>22</v>
      </c>
      <c r="AD35" s="417">
        <v>21</v>
      </c>
      <c r="AE35" s="419">
        <v>11</v>
      </c>
      <c r="AF35" s="505">
        <f>SUM(T35:AE35)</f>
        <v>104</v>
      </c>
      <c r="AG35" s="506">
        <f>AVERAGE(T35:AE35)</f>
        <v>20.8</v>
      </c>
      <c r="AM35" s="90"/>
      <c r="AN35" s="90"/>
    </row>
    <row r="36" spans="1:40" customFormat="1" ht="23.25" thickBot="1">
      <c r="A36" s="1022" t="s">
        <v>527</v>
      </c>
      <c r="B36" s="221"/>
      <c r="C36" s="222"/>
      <c r="D36" s="222"/>
      <c r="E36" s="222"/>
      <c r="F36" s="222"/>
      <c r="G36" s="207"/>
      <c r="H36" s="222"/>
      <c r="I36" s="222">
        <v>22</v>
      </c>
      <c r="J36" s="218">
        <v>13</v>
      </c>
      <c r="K36" s="223">
        <v>14</v>
      </c>
      <c r="L36" s="218">
        <v>13</v>
      </c>
      <c r="M36" s="224">
        <v>11</v>
      </c>
      <c r="N36" s="225">
        <f t="shared" si="0"/>
        <v>73</v>
      </c>
      <c r="O36" s="226">
        <f t="shared" si="1"/>
        <v>14.6</v>
      </c>
      <c r="P36" s="227">
        <f t="shared" si="2"/>
        <v>2.2628642281463112</v>
      </c>
      <c r="Q36" s="2"/>
      <c r="R36" s="112"/>
      <c r="S36" s="249"/>
      <c r="T36" s="250"/>
      <c r="U36" s="250"/>
      <c r="V36" s="250"/>
      <c r="W36" s="250"/>
      <c r="X36" s="250"/>
      <c r="Y36" s="250"/>
      <c r="Z36" s="250"/>
      <c r="AA36" s="250"/>
      <c r="AB36" s="250"/>
      <c r="AC36" s="250"/>
      <c r="AD36" s="250"/>
      <c r="AE36" s="251"/>
      <c r="AF36" s="486"/>
      <c r="AG36" s="491"/>
      <c r="AM36" s="90"/>
      <c r="AN36" s="90"/>
    </row>
    <row r="37" spans="1:40" customFormat="1" ht="23.25" thickBot="1">
      <c r="A37" s="1022" t="s">
        <v>287</v>
      </c>
      <c r="B37" s="221"/>
      <c r="C37" s="222"/>
      <c r="D37" s="222"/>
      <c r="E37" s="222"/>
      <c r="F37" s="222"/>
      <c r="G37" s="207"/>
      <c r="H37" s="222"/>
      <c r="I37" s="222">
        <v>23</v>
      </c>
      <c r="J37" s="218">
        <v>12</v>
      </c>
      <c r="K37" s="223">
        <v>14</v>
      </c>
      <c r="L37" s="218">
        <v>14</v>
      </c>
      <c r="M37" s="224">
        <v>18</v>
      </c>
      <c r="N37" s="225">
        <f t="shared" si="0"/>
        <v>81</v>
      </c>
      <c r="O37" s="226">
        <f t="shared" si="1"/>
        <v>16.2</v>
      </c>
      <c r="P37" s="227">
        <f t="shared" si="2"/>
        <v>2.510849349039058</v>
      </c>
      <c r="Q37" s="2"/>
      <c r="R37" s="112"/>
      <c r="S37" s="1127" t="s">
        <v>288</v>
      </c>
      <c r="T37" s="1127"/>
      <c r="U37" s="1127"/>
      <c r="V37" s="1127"/>
      <c r="W37" s="1127"/>
      <c r="X37" s="1127"/>
      <c r="Y37" s="1127"/>
      <c r="Z37" s="1127"/>
      <c r="AA37" s="1127"/>
      <c r="AB37" s="1127"/>
      <c r="AC37" s="1127"/>
      <c r="AD37" s="1127"/>
      <c r="AE37" s="1127"/>
      <c r="AF37" s="492"/>
      <c r="AG37" s="493"/>
      <c r="AM37" s="90"/>
      <c r="AN37" s="90"/>
    </row>
    <row r="38" spans="1:40" customFormat="1" ht="23.25" thickBot="1">
      <c r="A38" s="1022" t="s">
        <v>289</v>
      </c>
      <c r="B38" s="221"/>
      <c r="C38" s="222"/>
      <c r="D38" s="222"/>
      <c r="E38" s="222"/>
      <c r="F38" s="222"/>
      <c r="G38" s="207"/>
      <c r="H38" s="222"/>
      <c r="I38" s="222">
        <v>15</v>
      </c>
      <c r="J38" s="218">
        <v>18</v>
      </c>
      <c r="K38" s="223">
        <v>17</v>
      </c>
      <c r="L38" s="218">
        <v>1</v>
      </c>
      <c r="M38" s="224">
        <v>6</v>
      </c>
      <c r="N38" s="225">
        <f t="shared" si="0"/>
        <v>57</v>
      </c>
      <c r="O38" s="226">
        <f t="shared" si="1"/>
        <v>11.4</v>
      </c>
      <c r="P38" s="227">
        <f t="shared" si="2"/>
        <v>1.7668939863608184</v>
      </c>
      <c r="Q38" s="2"/>
      <c r="R38" s="112"/>
      <c r="S38" s="252" t="s">
        <v>282</v>
      </c>
      <c r="T38" s="253"/>
      <c r="U38" s="254"/>
      <c r="V38" s="254"/>
      <c r="W38" s="254"/>
      <c r="X38" s="254"/>
      <c r="Y38" s="254"/>
      <c r="Z38" s="254"/>
      <c r="AA38" s="254">
        <v>164</v>
      </c>
      <c r="AB38" s="254">
        <v>130</v>
      </c>
      <c r="AC38" s="254">
        <v>67</v>
      </c>
      <c r="AD38" s="254">
        <v>42</v>
      </c>
      <c r="AE38" s="255">
        <v>30</v>
      </c>
      <c r="AF38" s="507">
        <f t="shared" ref="AF38:AF43" si="5">SUM(T38:AE38)</f>
        <v>433</v>
      </c>
      <c r="AG38" s="489">
        <f>AVERAGE(T38:AE38)</f>
        <v>86.6</v>
      </c>
      <c r="AM38" s="90"/>
      <c r="AN38" s="90"/>
    </row>
    <row r="39" spans="1:40" customFormat="1" ht="29.25" thickBot="1">
      <c r="A39" s="1022" t="s">
        <v>290</v>
      </c>
      <c r="B39" s="221"/>
      <c r="C39" s="222"/>
      <c r="D39" s="222"/>
      <c r="E39" s="222"/>
      <c r="F39" s="222"/>
      <c r="G39" s="207"/>
      <c r="H39" s="222"/>
      <c r="I39" s="222">
        <v>1</v>
      </c>
      <c r="J39" s="218">
        <v>0</v>
      </c>
      <c r="K39" s="223">
        <v>1</v>
      </c>
      <c r="L39" s="218">
        <v>0</v>
      </c>
      <c r="M39" s="224">
        <v>0</v>
      </c>
      <c r="N39" s="225">
        <f t="shared" si="0"/>
        <v>2</v>
      </c>
      <c r="O39" s="226">
        <f t="shared" si="1"/>
        <v>0.4</v>
      </c>
      <c r="P39" s="227">
        <f t="shared" si="2"/>
        <v>6.1996280223186609E-2</v>
      </c>
      <c r="Q39" s="2"/>
      <c r="R39" s="112"/>
      <c r="S39" s="256" t="s">
        <v>291</v>
      </c>
      <c r="T39" s="257">
        <f t="shared" ref="T39:AC39" si="6">SUM(T40:T41)</f>
        <v>0</v>
      </c>
      <c r="U39" s="257">
        <f t="shared" si="6"/>
        <v>0</v>
      </c>
      <c r="V39" s="257">
        <f t="shared" si="6"/>
        <v>0</v>
      </c>
      <c r="W39" s="257">
        <f t="shared" si="6"/>
        <v>0</v>
      </c>
      <c r="X39" s="257">
        <f t="shared" si="6"/>
        <v>0</v>
      </c>
      <c r="Y39" s="257">
        <f t="shared" si="6"/>
        <v>0</v>
      </c>
      <c r="Z39" s="257">
        <f t="shared" si="6"/>
        <v>0</v>
      </c>
      <c r="AA39" s="257">
        <f t="shared" si="6"/>
        <v>134</v>
      </c>
      <c r="AB39" s="257">
        <f t="shared" si="6"/>
        <v>89</v>
      </c>
      <c r="AC39" s="257">
        <f t="shared" si="6"/>
        <v>33</v>
      </c>
      <c r="AD39" s="257">
        <f>SUM(AD40:AD41)</f>
        <v>31</v>
      </c>
      <c r="AE39" s="258">
        <f>SUM(AE40:AE41)</f>
        <v>34</v>
      </c>
      <c r="AF39" s="494">
        <f t="shared" si="5"/>
        <v>321</v>
      </c>
      <c r="AG39" s="489">
        <f>SUM(AG40:AG41)</f>
        <v>64.199999999999989</v>
      </c>
      <c r="AM39" s="90"/>
      <c r="AN39" s="90"/>
    </row>
    <row r="40" spans="1:40" customFormat="1" ht="22.5">
      <c r="A40" s="1022" t="s">
        <v>292</v>
      </c>
      <c r="B40" s="221"/>
      <c r="C40" s="222"/>
      <c r="D40" s="222"/>
      <c r="E40" s="222"/>
      <c r="F40" s="222"/>
      <c r="G40" s="207"/>
      <c r="H40" s="222"/>
      <c r="I40" s="222">
        <v>24</v>
      </c>
      <c r="J40" s="218">
        <v>30</v>
      </c>
      <c r="K40" s="223">
        <v>12</v>
      </c>
      <c r="L40" s="218">
        <v>23</v>
      </c>
      <c r="M40" s="224">
        <v>40</v>
      </c>
      <c r="N40" s="225">
        <f t="shared" si="0"/>
        <v>129</v>
      </c>
      <c r="O40" s="226">
        <f t="shared" si="1"/>
        <v>25.8</v>
      </c>
      <c r="P40" s="227">
        <f t="shared" si="2"/>
        <v>3.9987600743955363</v>
      </c>
      <c r="Q40" s="214"/>
      <c r="R40" s="112"/>
      <c r="S40" s="259" t="s">
        <v>285</v>
      </c>
      <c r="T40" s="260"/>
      <c r="U40" s="261"/>
      <c r="V40" s="262"/>
      <c r="W40" s="261"/>
      <c r="X40" s="262"/>
      <c r="Y40" s="262"/>
      <c r="Z40" s="261"/>
      <c r="AA40" s="261">
        <v>73</v>
      </c>
      <c r="AB40" s="261">
        <v>50</v>
      </c>
      <c r="AC40" s="261">
        <v>20</v>
      </c>
      <c r="AD40" s="261">
        <v>16</v>
      </c>
      <c r="AE40" s="263">
        <v>20</v>
      </c>
      <c r="AF40" s="508">
        <f t="shared" si="5"/>
        <v>179</v>
      </c>
      <c r="AG40" s="509">
        <f>AVERAGE(T40:AE40)</f>
        <v>35.799999999999997</v>
      </c>
      <c r="AM40" s="90"/>
      <c r="AN40" s="90"/>
    </row>
    <row r="41" spans="1:40" customFormat="1" ht="15.75" thickBot="1">
      <c r="A41" s="1022" t="s">
        <v>293</v>
      </c>
      <c r="B41" s="221"/>
      <c r="C41" s="222"/>
      <c r="D41" s="222"/>
      <c r="E41" s="222"/>
      <c r="F41" s="222"/>
      <c r="G41" s="207"/>
      <c r="H41" s="222"/>
      <c r="I41" s="222">
        <v>0</v>
      </c>
      <c r="J41" s="218">
        <v>0</v>
      </c>
      <c r="K41" s="223">
        <v>0</v>
      </c>
      <c r="L41" s="218">
        <v>0</v>
      </c>
      <c r="M41" s="224">
        <v>0</v>
      </c>
      <c r="N41" s="225">
        <f t="shared" si="0"/>
        <v>0</v>
      </c>
      <c r="O41" s="226">
        <f t="shared" si="1"/>
        <v>0</v>
      </c>
      <c r="P41" s="227">
        <f t="shared" si="2"/>
        <v>0</v>
      </c>
      <c r="Q41" s="2"/>
      <c r="R41" s="112"/>
      <c r="S41" s="264" t="s">
        <v>277</v>
      </c>
      <c r="T41" s="265"/>
      <c r="U41" s="262"/>
      <c r="V41" s="266"/>
      <c r="W41" s="262"/>
      <c r="X41" s="266"/>
      <c r="Y41" s="266"/>
      <c r="Z41" s="262"/>
      <c r="AA41" s="262">
        <v>61</v>
      </c>
      <c r="AB41" s="262">
        <v>39</v>
      </c>
      <c r="AC41" s="262">
        <v>13</v>
      </c>
      <c r="AD41" s="262">
        <v>15</v>
      </c>
      <c r="AE41" s="267">
        <v>14</v>
      </c>
      <c r="AF41" s="510">
        <f t="shared" si="5"/>
        <v>142</v>
      </c>
      <c r="AG41" s="511">
        <f>AVERAGE(T41:AE41)</f>
        <v>28.4</v>
      </c>
      <c r="AM41" s="90"/>
      <c r="AN41" s="90"/>
    </row>
    <row r="42" spans="1:40" customFormat="1" ht="23.25" thickBot="1">
      <c r="A42" s="1022" t="s">
        <v>294</v>
      </c>
      <c r="B42" s="221"/>
      <c r="C42" s="222"/>
      <c r="D42" s="222"/>
      <c r="E42" s="222"/>
      <c r="F42" s="222"/>
      <c r="G42" s="207"/>
      <c r="H42" s="222"/>
      <c r="I42" s="222">
        <v>15</v>
      </c>
      <c r="J42" s="218">
        <v>21</v>
      </c>
      <c r="K42" s="223">
        <v>12</v>
      </c>
      <c r="L42" s="218">
        <v>8</v>
      </c>
      <c r="M42" s="224">
        <v>10</v>
      </c>
      <c r="N42" s="225">
        <f t="shared" si="0"/>
        <v>66</v>
      </c>
      <c r="O42" s="226">
        <f t="shared" si="1"/>
        <v>13.2</v>
      </c>
      <c r="P42" s="227">
        <f t="shared" si="2"/>
        <v>2.0458772473651581</v>
      </c>
      <c r="Q42" s="2"/>
      <c r="R42" s="112"/>
      <c r="S42" s="268" t="s">
        <v>295</v>
      </c>
      <c r="T42" s="253"/>
      <c r="U42" s="254"/>
      <c r="V42" s="254"/>
      <c r="W42" s="254"/>
      <c r="X42" s="254"/>
      <c r="Y42" s="254"/>
      <c r="Z42" s="254"/>
      <c r="AA42" s="254">
        <v>152</v>
      </c>
      <c r="AB42" s="254">
        <v>114</v>
      </c>
      <c r="AC42" s="254">
        <v>62</v>
      </c>
      <c r="AD42" s="254">
        <v>26</v>
      </c>
      <c r="AE42" s="255">
        <v>20</v>
      </c>
      <c r="AF42" s="507">
        <f t="shared" si="5"/>
        <v>374</v>
      </c>
      <c r="AG42" s="512">
        <f>AVERAGE(T42:AE42)</f>
        <v>74.8</v>
      </c>
      <c r="AM42" s="90"/>
      <c r="AN42" s="90"/>
    </row>
    <row r="43" spans="1:40" customFormat="1" ht="26.25" thickBot="1">
      <c r="A43" s="1022" t="s">
        <v>296</v>
      </c>
      <c r="B43" s="221"/>
      <c r="C43" s="222"/>
      <c r="D43" s="222"/>
      <c r="E43" s="222"/>
      <c r="F43" s="222"/>
      <c r="G43" s="207"/>
      <c r="H43" s="222"/>
      <c r="I43" s="222">
        <v>24</v>
      </c>
      <c r="J43" s="218">
        <v>19</v>
      </c>
      <c r="K43" s="223">
        <v>13</v>
      </c>
      <c r="L43" s="218">
        <v>21</v>
      </c>
      <c r="M43" s="224">
        <v>14</v>
      </c>
      <c r="N43" s="225">
        <f t="shared" si="0"/>
        <v>91</v>
      </c>
      <c r="O43" s="226">
        <f t="shared" si="1"/>
        <v>18.2</v>
      </c>
      <c r="P43" s="227">
        <f t="shared" si="2"/>
        <v>2.820830750154991</v>
      </c>
      <c r="Q43" s="2"/>
      <c r="R43" s="112"/>
      <c r="S43" s="269" t="s">
        <v>297</v>
      </c>
      <c r="T43" s="1090"/>
      <c r="U43" s="1014"/>
      <c r="V43" s="1014"/>
      <c r="W43" s="1014"/>
      <c r="X43" s="1014"/>
      <c r="Y43" s="1014"/>
      <c r="Z43" s="1014"/>
      <c r="AA43" s="1014">
        <v>18</v>
      </c>
      <c r="AB43" s="1014">
        <v>7</v>
      </c>
      <c r="AC43" s="1014">
        <v>8</v>
      </c>
      <c r="AD43" s="1014">
        <v>11</v>
      </c>
      <c r="AE43" s="933">
        <v>2</v>
      </c>
      <c r="AF43" s="497">
        <f t="shared" si="5"/>
        <v>46</v>
      </c>
      <c r="AG43" s="489">
        <f>AVERAGE(T43:AE43)</f>
        <v>9.1999999999999993</v>
      </c>
      <c r="AM43" s="90"/>
      <c r="AN43" s="90"/>
    </row>
    <row r="44" spans="1:40" customFormat="1" ht="34.5" thickBot="1">
      <c r="A44" s="1022" t="s">
        <v>298</v>
      </c>
      <c r="B44" s="221"/>
      <c r="C44" s="222"/>
      <c r="D44" s="222"/>
      <c r="E44" s="222"/>
      <c r="F44" s="222"/>
      <c r="G44" s="207"/>
      <c r="H44" s="222"/>
      <c r="I44" s="222">
        <v>20</v>
      </c>
      <c r="J44" s="218">
        <v>14</v>
      </c>
      <c r="K44" s="223">
        <v>18</v>
      </c>
      <c r="L44" s="218">
        <v>6</v>
      </c>
      <c r="M44" s="224">
        <v>10</v>
      </c>
      <c r="N44" s="225">
        <f t="shared" si="0"/>
        <v>68</v>
      </c>
      <c r="O44" s="226">
        <f t="shared" si="1"/>
        <v>13.6</v>
      </c>
      <c r="P44" s="227">
        <f t="shared" si="2"/>
        <v>2.1078735275883447</v>
      </c>
      <c r="Q44" s="2"/>
      <c r="R44" s="112"/>
      <c r="S44" s="220"/>
      <c r="T44" s="270"/>
      <c r="U44" s="270"/>
      <c r="V44" s="270"/>
      <c r="W44" s="270"/>
      <c r="X44" s="270"/>
      <c r="Y44" s="270"/>
      <c r="Z44" s="270"/>
      <c r="AA44" s="270"/>
      <c r="AB44" s="270"/>
      <c r="AC44" s="270"/>
      <c r="AD44" s="270"/>
      <c r="AE44" s="271"/>
      <c r="AF44" s="492"/>
      <c r="AG44" s="487"/>
      <c r="AM44" s="90"/>
      <c r="AN44" s="90"/>
    </row>
    <row r="45" spans="1:40" customFormat="1" ht="23.25" thickBot="1">
      <c r="A45" s="1022" t="s">
        <v>528</v>
      </c>
      <c r="B45" s="221"/>
      <c r="C45" s="222"/>
      <c r="D45" s="222"/>
      <c r="E45" s="222"/>
      <c r="F45" s="222"/>
      <c r="G45" s="207"/>
      <c r="H45" s="222"/>
      <c r="I45" s="222">
        <v>24</v>
      </c>
      <c r="J45" s="218">
        <v>24</v>
      </c>
      <c r="K45" s="223">
        <v>22</v>
      </c>
      <c r="L45" s="218">
        <v>36</v>
      </c>
      <c r="M45" s="224">
        <v>14</v>
      </c>
      <c r="N45" s="225">
        <f t="shared" si="0"/>
        <v>120</v>
      </c>
      <c r="O45" s="226">
        <f t="shared" si="1"/>
        <v>24</v>
      </c>
      <c r="P45" s="227">
        <f t="shared" si="2"/>
        <v>3.7197768133911966</v>
      </c>
      <c r="Q45" s="2"/>
      <c r="R45" s="112"/>
      <c r="S45" s="1121" t="s">
        <v>299</v>
      </c>
      <c r="T45" s="1121"/>
      <c r="U45" s="1121"/>
      <c r="V45" s="1121"/>
      <c r="W45" s="1121"/>
      <c r="X45" s="1121"/>
      <c r="Y45" s="1121"/>
      <c r="Z45" s="1121"/>
      <c r="AA45" s="1121"/>
      <c r="AB45" s="1121"/>
      <c r="AC45" s="1121"/>
      <c r="AD45" s="1121"/>
      <c r="AE45" s="1121"/>
      <c r="AF45" s="513"/>
      <c r="AG45" s="514"/>
      <c r="AM45" s="90"/>
      <c r="AN45" s="90"/>
    </row>
    <row r="46" spans="1:40" customFormat="1" ht="34.5" thickBot="1">
      <c r="A46" s="1022" t="s">
        <v>300</v>
      </c>
      <c r="B46" s="221"/>
      <c r="C46" s="222"/>
      <c r="D46" s="222"/>
      <c r="E46" s="222"/>
      <c r="F46" s="222"/>
      <c r="G46" s="207"/>
      <c r="H46" s="222"/>
      <c r="I46" s="222">
        <v>10</v>
      </c>
      <c r="J46" s="218">
        <v>11</v>
      </c>
      <c r="K46" s="223">
        <v>12</v>
      </c>
      <c r="L46" s="218">
        <v>17</v>
      </c>
      <c r="M46" s="224">
        <v>20</v>
      </c>
      <c r="N46" s="225">
        <f t="shared" si="0"/>
        <v>70</v>
      </c>
      <c r="O46" s="226">
        <f t="shared" si="1"/>
        <v>14</v>
      </c>
      <c r="P46" s="227">
        <f t="shared" si="2"/>
        <v>2.1698698078115313</v>
      </c>
      <c r="Q46" s="2"/>
      <c r="R46" s="112"/>
      <c r="S46" s="272" t="s">
        <v>282</v>
      </c>
      <c r="T46" s="273"/>
      <c r="U46" s="274"/>
      <c r="V46" s="274"/>
      <c r="W46" s="274"/>
      <c r="X46" s="274"/>
      <c r="Y46" s="274"/>
      <c r="Z46" s="274"/>
      <c r="AA46" s="274">
        <v>60</v>
      </c>
      <c r="AB46" s="274">
        <v>23</v>
      </c>
      <c r="AC46" s="274">
        <v>6</v>
      </c>
      <c r="AD46" s="274">
        <v>8</v>
      </c>
      <c r="AE46" s="275">
        <v>16</v>
      </c>
      <c r="AF46" s="515">
        <f>SUM(T46:AE46)</f>
        <v>113</v>
      </c>
      <c r="AG46" s="512">
        <f>AVERAGE(T46:AE46)</f>
        <v>22.6</v>
      </c>
      <c r="AM46" s="90"/>
      <c r="AN46" s="90"/>
    </row>
    <row r="47" spans="1:40" customFormat="1" ht="34.5" thickBot="1">
      <c r="A47" s="1022" t="s">
        <v>301</v>
      </c>
      <c r="B47" s="221"/>
      <c r="C47" s="222"/>
      <c r="D47" s="222"/>
      <c r="E47" s="222"/>
      <c r="F47" s="222"/>
      <c r="G47" s="207"/>
      <c r="H47" s="222"/>
      <c r="I47" s="222">
        <v>9</v>
      </c>
      <c r="J47" s="218">
        <v>20</v>
      </c>
      <c r="K47" s="223">
        <v>13</v>
      </c>
      <c r="L47" s="218">
        <v>5</v>
      </c>
      <c r="M47" s="224">
        <v>10</v>
      </c>
      <c r="N47" s="225">
        <f t="shared" si="0"/>
        <v>57</v>
      </c>
      <c r="O47" s="226">
        <f t="shared" si="1"/>
        <v>11.4</v>
      </c>
      <c r="P47" s="227">
        <f t="shared" si="2"/>
        <v>1.7668939863608184</v>
      </c>
      <c r="Q47" s="2"/>
      <c r="R47" s="112"/>
      <c r="S47" s="276" t="s">
        <v>302</v>
      </c>
      <c r="T47" s="277">
        <f t="shared" ref="T47:AD47" si="7">SUM(T48:T49)</f>
        <v>0</v>
      </c>
      <c r="U47" s="277">
        <f t="shared" si="7"/>
        <v>0</v>
      </c>
      <c r="V47" s="277">
        <f t="shared" si="7"/>
        <v>0</v>
      </c>
      <c r="W47" s="277">
        <f t="shared" si="7"/>
        <v>0</v>
      </c>
      <c r="X47" s="277">
        <f t="shared" si="7"/>
        <v>0</v>
      </c>
      <c r="Y47" s="277">
        <f t="shared" si="7"/>
        <v>0</v>
      </c>
      <c r="Z47" s="277">
        <f t="shared" si="7"/>
        <v>0</v>
      </c>
      <c r="AA47" s="277">
        <v>9</v>
      </c>
      <c r="AB47" s="277">
        <f t="shared" si="7"/>
        <v>11</v>
      </c>
      <c r="AC47" s="277">
        <f t="shared" si="7"/>
        <v>9</v>
      </c>
      <c r="AD47" s="277">
        <f t="shared" si="7"/>
        <v>28</v>
      </c>
      <c r="AE47" s="278">
        <f>SUM(AE48:AE49)</f>
        <v>0</v>
      </c>
      <c r="AF47" s="494">
        <f>SUM(T47:AE47)</f>
        <v>57</v>
      </c>
      <c r="AG47" s="489">
        <f>SUM(AG48:AG49)</f>
        <v>11.399999999999999</v>
      </c>
      <c r="AM47" s="90"/>
      <c r="AN47" s="90"/>
    </row>
    <row r="48" spans="1:40" customFormat="1" ht="22.5">
      <c r="A48" s="1022" t="s">
        <v>303</v>
      </c>
      <c r="B48" s="221"/>
      <c r="C48" s="222"/>
      <c r="D48" s="222"/>
      <c r="E48" s="222"/>
      <c r="F48" s="222"/>
      <c r="G48" s="207"/>
      <c r="H48" s="222"/>
      <c r="I48" s="222">
        <v>26</v>
      </c>
      <c r="J48" s="218">
        <v>38</v>
      </c>
      <c r="K48" s="223">
        <v>41</v>
      </c>
      <c r="L48" s="218">
        <v>47</v>
      </c>
      <c r="M48" s="224">
        <v>39</v>
      </c>
      <c r="N48" s="225">
        <f t="shared" si="0"/>
        <v>191</v>
      </c>
      <c r="O48" s="226">
        <f t="shared" si="1"/>
        <v>38.200000000000003</v>
      </c>
      <c r="P48" s="227">
        <f t="shared" si="2"/>
        <v>5.9206447613143212</v>
      </c>
      <c r="Q48" s="2"/>
      <c r="R48" s="112"/>
      <c r="S48" s="279" t="s">
        <v>285</v>
      </c>
      <c r="T48" s="280"/>
      <c r="U48" s="281"/>
      <c r="V48" s="281"/>
      <c r="W48" s="281"/>
      <c r="X48" s="281"/>
      <c r="Y48" s="282"/>
      <c r="Z48" s="281"/>
      <c r="AA48" s="281">
        <v>0</v>
      </c>
      <c r="AB48" s="281">
        <v>5</v>
      </c>
      <c r="AC48" s="281">
        <v>6</v>
      </c>
      <c r="AD48" s="281">
        <v>17</v>
      </c>
      <c r="AE48" s="283">
        <v>0</v>
      </c>
      <c r="AF48" s="508">
        <f>SUM(T48:AE48)</f>
        <v>28</v>
      </c>
      <c r="AG48" s="509">
        <f>AVERAGE(T48:AE48)</f>
        <v>5.6</v>
      </c>
      <c r="AM48" s="90"/>
      <c r="AN48" s="90"/>
    </row>
    <row r="49" spans="1:55" ht="23.25" thickBot="1">
      <c r="A49" s="1022" t="s">
        <v>304</v>
      </c>
      <c r="B49" s="221"/>
      <c r="C49" s="222"/>
      <c r="D49" s="222"/>
      <c r="E49" s="222"/>
      <c r="F49" s="222"/>
      <c r="G49" s="207"/>
      <c r="H49" s="222"/>
      <c r="I49" s="222">
        <v>2</v>
      </c>
      <c r="J49" s="218">
        <v>5</v>
      </c>
      <c r="K49" s="223">
        <v>2</v>
      </c>
      <c r="L49" s="218">
        <v>12</v>
      </c>
      <c r="M49" s="224">
        <v>3</v>
      </c>
      <c r="N49" s="225">
        <f t="shared" si="0"/>
        <v>24</v>
      </c>
      <c r="O49" s="226">
        <f t="shared" si="1"/>
        <v>4.8</v>
      </c>
      <c r="P49" s="227">
        <f t="shared" si="2"/>
        <v>0.74395536267823936</v>
      </c>
      <c r="Q49" s="2"/>
      <c r="R49" s="112"/>
      <c r="S49" s="284" t="s">
        <v>277</v>
      </c>
      <c r="T49" s="285"/>
      <c r="U49" s="286"/>
      <c r="V49" s="286"/>
      <c r="W49" s="286"/>
      <c r="X49" s="286"/>
      <c r="Y49" s="287"/>
      <c r="Z49" s="286"/>
      <c r="AA49" s="286">
        <v>9</v>
      </c>
      <c r="AB49" s="286">
        <v>6</v>
      </c>
      <c r="AC49" s="286">
        <v>3</v>
      </c>
      <c r="AD49" s="286">
        <v>11</v>
      </c>
      <c r="AE49" s="288">
        <v>0</v>
      </c>
      <c r="AF49" s="510">
        <f>SUM(T49:AE49)</f>
        <v>29</v>
      </c>
      <c r="AG49" s="511">
        <f>AVERAGE(T49:AE49)</f>
        <v>5.8</v>
      </c>
      <c r="AM49" s="90"/>
      <c r="AN49" s="90"/>
      <c r="BB49"/>
    </row>
    <row r="50" spans="1:55" ht="22.5">
      <c r="A50" s="1022" t="s">
        <v>305</v>
      </c>
      <c r="B50" s="221"/>
      <c r="C50" s="222"/>
      <c r="D50" s="222"/>
      <c r="E50" s="222"/>
      <c r="F50" s="222"/>
      <c r="G50" s="207"/>
      <c r="H50" s="222"/>
      <c r="I50" s="222">
        <v>1</v>
      </c>
      <c r="J50" s="218">
        <v>1</v>
      </c>
      <c r="K50" s="223">
        <v>0</v>
      </c>
      <c r="L50" s="218">
        <v>0</v>
      </c>
      <c r="M50" s="224">
        <v>0</v>
      </c>
      <c r="N50" s="225">
        <f t="shared" si="0"/>
        <v>2</v>
      </c>
      <c r="O50" s="226">
        <f t="shared" si="1"/>
        <v>0.4</v>
      </c>
      <c r="P50" s="227">
        <f t="shared" si="2"/>
        <v>6.1996280223186609E-2</v>
      </c>
      <c r="Q50" s="2"/>
      <c r="R50" s="112"/>
      <c r="BC50" s="90"/>
    </row>
    <row r="51" spans="1:55" ht="22.5">
      <c r="A51" s="1022" t="s">
        <v>306</v>
      </c>
      <c r="B51" s="221"/>
      <c r="C51" s="222"/>
      <c r="D51" s="222"/>
      <c r="E51" s="222"/>
      <c r="F51" s="222"/>
      <c r="G51" s="207"/>
      <c r="H51" s="222"/>
      <c r="I51" s="222">
        <v>4</v>
      </c>
      <c r="J51" s="218">
        <v>2</v>
      </c>
      <c r="K51" s="223">
        <v>1</v>
      </c>
      <c r="L51" s="218">
        <v>1</v>
      </c>
      <c r="M51" s="224">
        <v>1</v>
      </c>
      <c r="N51" s="225">
        <f t="shared" si="0"/>
        <v>9</v>
      </c>
      <c r="O51" s="226">
        <f t="shared" si="1"/>
        <v>1.8</v>
      </c>
      <c r="P51" s="227">
        <f t="shared" si="2"/>
        <v>0.27898326100433973</v>
      </c>
      <c r="Q51" s="2"/>
      <c r="R51" s="112"/>
      <c r="BC51" s="90"/>
    </row>
    <row r="52" spans="1:55" ht="22.5">
      <c r="A52" s="1023" t="s">
        <v>307</v>
      </c>
      <c r="B52" s="221"/>
      <c r="C52" s="222"/>
      <c r="D52" s="222"/>
      <c r="E52" s="222"/>
      <c r="F52" s="222"/>
      <c r="G52" s="207"/>
      <c r="H52" s="222"/>
      <c r="I52" s="222">
        <v>2</v>
      </c>
      <c r="J52" s="218">
        <v>0</v>
      </c>
      <c r="K52" s="223">
        <v>0</v>
      </c>
      <c r="L52" s="218">
        <v>3</v>
      </c>
      <c r="M52" s="224">
        <v>0</v>
      </c>
      <c r="N52" s="225">
        <f t="shared" si="0"/>
        <v>5</v>
      </c>
      <c r="O52" s="226">
        <f t="shared" si="1"/>
        <v>1</v>
      </c>
      <c r="P52" s="227">
        <f t="shared" si="2"/>
        <v>0.15499070055796654</v>
      </c>
      <c r="Q52" s="214"/>
      <c r="R52" s="112"/>
      <c r="S52" s="112"/>
      <c r="AH52" s="72"/>
    </row>
    <row r="53" spans="1:55" ht="22.5">
      <c r="A53" s="1022" t="s">
        <v>308</v>
      </c>
      <c r="B53" s="221"/>
      <c r="C53" s="222"/>
      <c r="D53" s="222"/>
      <c r="E53" s="222"/>
      <c r="F53" s="222"/>
      <c r="G53" s="207"/>
      <c r="H53" s="222"/>
      <c r="I53" s="222">
        <v>51</v>
      </c>
      <c r="J53" s="218">
        <v>143</v>
      </c>
      <c r="K53" s="223">
        <v>130</v>
      </c>
      <c r="L53" s="218">
        <v>64</v>
      </c>
      <c r="M53" s="224">
        <v>54</v>
      </c>
      <c r="N53" s="225">
        <f t="shared" si="0"/>
        <v>442</v>
      </c>
      <c r="O53" s="226">
        <f t="shared" si="1"/>
        <v>88.4</v>
      </c>
      <c r="P53" s="227">
        <f t="shared" si="2"/>
        <v>13.70117792932424</v>
      </c>
      <c r="Q53" s="2"/>
      <c r="R53" s="112"/>
      <c r="S53" s="112"/>
    </row>
    <row r="54" spans="1:55" ht="22.5">
      <c r="A54" s="1022" t="s">
        <v>309</v>
      </c>
      <c r="B54" s="221"/>
      <c r="C54" s="222"/>
      <c r="D54" s="222"/>
      <c r="E54" s="222"/>
      <c r="F54" s="222"/>
      <c r="G54" s="207"/>
      <c r="H54" s="222"/>
      <c r="I54" s="222">
        <v>14</v>
      </c>
      <c r="J54" s="218">
        <v>32</v>
      </c>
      <c r="K54" s="223">
        <v>17</v>
      </c>
      <c r="L54" s="218">
        <v>25</v>
      </c>
      <c r="M54" s="224">
        <v>15</v>
      </c>
      <c r="N54" s="225">
        <f t="shared" ref="N54:N85" si="8">SUM(B54:M54)</f>
        <v>103</v>
      </c>
      <c r="O54" s="226">
        <f t="shared" ref="O54:O85" si="9">AVERAGE(B54:M54)</f>
        <v>20.6</v>
      </c>
      <c r="P54" s="227">
        <f t="shared" si="2"/>
        <v>3.1928084314941105</v>
      </c>
      <c r="Q54" s="2"/>
      <c r="R54" s="112"/>
      <c r="S54" s="112"/>
    </row>
    <row r="55" spans="1:55" ht="22.5">
      <c r="A55" s="1022" t="s">
        <v>310</v>
      </c>
      <c r="B55" s="221"/>
      <c r="C55" s="222"/>
      <c r="D55" s="222"/>
      <c r="E55" s="222"/>
      <c r="F55" s="222"/>
      <c r="G55" s="207"/>
      <c r="H55" s="222"/>
      <c r="I55" s="222">
        <v>25</v>
      </c>
      <c r="J55" s="218">
        <v>20</v>
      </c>
      <c r="K55" s="223">
        <v>22</v>
      </c>
      <c r="L55" s="218">
        <v>21</v>
      </c>
      <c r="M55" s="224">
        <v>27</v>
      </c>
      <c r="N55" s="225">
        <f t="shared" si="8"/>
        <v>115</v>
      </c>
      <c r="O55" s="226">
        <f t="shared" si="9"/>
        <v>23</v>
      </c>
      <c r="P55" s="227">
        <f t="shared" si="2"/>
        <v>3.5647861128332301</v>
      </c>
      <c r="Q55" s="2"/>
      <c r="R55" s="112"/>
      <c r="S55" s="112"/>
    </row>
    <row r="56" spans="1:55" ht="33.75">
      <c r="A56" s="1022" t="s">
        <v>529</v>
      </c>
      <c r="B56" s="221"/>
      <c r="C56" s="222"/>
      <c r="D56" s="222"/>
      <c r="E56" s="222"/>
      <c r="F56" s="222"/>
      <c r="G56" s="207"/>
      <c r="H56" s="222"/>
      <c r="I56" s="222">
        <v>12</v>
      </c>
      <c r="J56" s="218">
        <v>24</v>
      </c>
      <c r="K56" s="223">
        <v>21</v>
      </c>
      <c r="L56" s="218">
        <v>13</v>
      </c>
      <c r="M56" s="224">
        <v>12</v>
      </c>
      <c r="N56" s="225">
        <f t="shared" si="8"/>
        <v>82</v>
      </c>
      <c r="O56" s="226">
        <f t="shared" si="9"/>
        <v>16.399999999999999</v>
      </c>
      <c r="P56" s="227">
        <f t="shared" ref="P56:P87" si="10">(N56/$N$100)*100</f>
        <v>2.5418474891506513</v>
      </c>
      <c r="Q56" s="214"/>
      <c r="R56" s="112"/>
      <c r="S56" s="112"/>
    </row>
    <row r="57" spans="1:55" ht="22.5">
      <c r="A57" s="1023" t="s">
        <v>311</v>
      </c>
      <c r="B57" s="221"/>
      <c r="C57" s="222"/>
      <c r="D57" s="222"/>
      <c r="E57" s="222"/>
      <c r="F57" s="222"/>
      <c r="G57" s="207"/>
      <c r="H57" s="222"/>
      <c r="I57" s="222">
        <v>2</v>
      </c>
      <c r="J57" s="218">
        <v>0</v>
      </c>
      <c r="K57" s="223">
        <v>1</v>
      </c>
      <c r="L57" s="218">
        <v>0</v>
      </c>
      <c r="M57" s="224">
        <v>1</v>
      </c>
      <c r="N57" s="225">
        <f t="shared" si="8"/>
        <v>4</v>
      </c>
      <c r="O57" s="226">
        <f t="shared" si="9"/>
        <v>0.8</v>
      </c>
      <c r="P57" s="227">
        <f t="shared" si="10"/>
        <v>0.12399256044637322</v>
      </c>
      <c r="Q57" s="214"/>
      <c r="R57" s="112"/>
      <c r="S57" s="112"/>
    </row>
    <row r="58" spans="1:55" ht="22.5">
      <c r="A58" s="1022" t="s">
        <v>312</v>
      </c>
      <c r="B58" s="221"/>
      <c r="C58" s="222"/>
      <c r="D58" s="222"/>
      <c r="E58" s="222"/>
      <c r="F58" s="222"/>
      <c r="G58" s="207"/>
      <c r="H58" s="222"/>
      <c r="I58" s="222">
        <v>36</v>
      </c>
      <c r="J58" s="218">
        <v>39</v>
      </c>
      <c r="K58" s="223">
        <v>25</v>
      </c>
      <c r="L58" s="218">
        <v>13</v>
      </c>
      <c r="M58" s="224">
        <v>23</v>
      </c>
      <c r="N58" s="225">
        <f t="shared" si="8"/>
        <v>136</v>
      </c>
      <c r="O58" s="226">
        <f t="shared" si="9"/>
        <v>27.2</v>
      </c>
      <c r="P58" s="227">
        <f t="shared" si="10"/>
        <v>4.2157470551766894</v>
      </c>
      <c r="Q58" s="214"/>
      <c r="R58" s="112"/>
      <c r="S58" s="112"/>
    </row>
    <row r="59" spans="1:55" ht="22.5">
      <c r="A59" s="1022" t="s">
        <v>313</v>
      </c>
      <c r="B59" s="221"/>
      <c r="C59" s="222"/>
      <c r="D59" s="222"/>
      <c r="E59" s="222"/>
      <c r="F59" s="222"/>
      <c r="G59" s="207"/>
      <c r="H59" s="222"/>
      <c r="I59" s="222">
        <v>2</v>
      </c>
      <c r="J59" s="218">
        <v>1</v>
      </c>
      <c r="K59" s="223">
        <v>1</v>
      </c>
      <c r="L59" s="218">
        <v>0</v>
      </c>
      <c r="M59" s="224">
        <v>0</v>
      </c>
      <c r="N59" s="225">
        <f t="shared" si="8"/>
        <v>4</v>
      </c>
      <c r="O59" s="226">
        <f t="shared" si="9"/>
        <v>0.8</v>
      </c>
      <c r="P59" s="227">
        <f t="shared" si="10"/>
        <v>0.12399256044637322</v>
      </c>
      <c r="Q59" s="214"/>
      <c r="R59" s="112"/>
      <c r="S59" s="112"/>
    </row>
    <row r="60" spans="1:55">
      <c r="A60" s="1022" t="s">
        <v>314</v>
      </c>
      <c r="B60" s="221"/>
      <c r="C60" s="222"/>
      <c r="D60" s="222"/>
      <c r="E60" s="222"/>
      <c r="F60" s="222"/>
      <c r="G60" s="207"/>
      <c r="H60" s="222"/>
      <c r="I60" s="222">
        <v>1</v>
      </c>
      <c r="J60" s="218">
        <v>3</v>
      </c>
      <c r="K60" s="223">
        <v>10</v>
      </c>
      <c r="L60" s="218">
        <v>6</v>
      </c>
      <c r="M60" s="224">
        <v>6</v>
      </c>
      <c r="N60" s="225">
        <f t="shared" si="8"/>
        <v>26</v>
      </c>
      <c r="O60" s="226">
        <f t="shared" si="9"/>
        <v>5.2</v>
      </c>
      <c r="P60" s="227">
        <f t="shared" si="10"/>
        <v>0.80595164290142596</v>
      </c>
      <c r="Q60" s="214"/>
      <c r="R60" s="112"/>
      <c r="S60" s="112"/>
    </row>
    <row r="61" spans="1:55">
      <c r="A61" s="1024" t="s">
        <v>315</v>
      </c>
      <c r="B61" s="221"/>
      <c r="C61" s="222"/>
      <c r="D61" s="222"/>
      <c r="E61" s="222"/>
      <c r="F61" s="222"/>
      <c r="G61" s="207"/>
      <c r="H61" s="222"/>
      <c r="I61" s="222">
        <v>0</v>
      </c>
      <c r="J61" s="218">
        <v>0</v>
      </c>
      <c r="K61" s="223">
        <v>1</v>
      </c>
      <c r="L61" s="218">
        <v>1</v>
      </c>
      <c r="M61" s="224">
        <v>0</v>
      </c>
      <c r="N61" s="225">
        <f t="shared" si="8"/>
        <v>2</v>
      </c>
      <c r="O61" s="226">
        <f t="shared" si="9"/>
        <v>0.4</v>
      </c>
      <c r="P61" s="227">
        <f t="shared" si="10"/>
        <v>6.1996280223186609E-2</v>
      </c>
      <c r="Q61" s="2"/>
      <c r="R61" s="112"/>
      <c r="S61" s="112"/>
      <c r="AL61" s="289"/>
    </row>
    <row r="62" spans="1:55" ht="33.75">
      <c r="A62" s="1023" t="s">
        <v>316</v>
      </c>
      <c r="B62" s="221"/>
      <c r="C62" s="222"/>
      <c r="D62" s="222"/>
      <c r="E62" s="222"/>
      <c r="F62" s="222"/>
      <c r="G62" s="207"/>
      <c r="H62" s="222"/>
      <c r="I62" s="222">
        <v>9</v>
      </c>
      <c r="J62" s="218">
        <v>13</v>
      </c>
      <c r="K62" s="223">
        <v>8</v>
      </c>
      <c r="L62" s="218">
        <v>3</v>
      </c>
      <c r="M62" s="224">
        <v>13</v>
      </c>
      <c r="N62" s="225">
        <f t="shared" si="8"/>
        <v>46</v>
      </c>
      <c r="O62" s="226">
        <f t="shared" si="9"/>
        <v>9.1999999999999993</v>
      </c>
      <c r="P62" s="227">
        <f t="shared" si="10"/>
        <v>1.4259144451332921</v>
      </c>
      <c r="Q62" s="2"/>
      <c r="R62" s="112"/>
      <c r="S62" s="112"/>
    </row>
    <row r="63" spans="1:55" ht="22.5">
      <c r="A63" s="1023" t="s">
        <v>317</v>
      </c>
      <c r="B63" s="221"/>
      <c r="C63" s="222"/>
      <c r="D63" s="222"/>
      <c r="E63" s="222"/>
      <c r="F63" s="222"/>
      <c r="G63" s="207"/>
      <c r="H63" s="222"/>
      <c r="I63" s="222">
        <v>4</v>
      </c>
      <c r="J63" s="218">
        <v>1</v>
      </c>
      <c r="K63" s="223">
        <v>6</v>
      </c>
      <c r="L63" s="218">
        <v>1</v>
      </c>
      <c r="M63" s="224">
        <v>2</v>
      </c>
      <c r="N63" s="225">
        <f t="shared" si="8"/>
        <v>14</v>
      </c>
      <c r="O63" s="226">
        <f t="shared" si="9"/>
        <v>2.8</v>
      </c>
      <c r="P63" s="227">
        <f t="shared" si="10"/>
        <v>0.43397396156230628</v>
      </c>
      <c r="Q63" s="214"/>
      <c r="R63" s="112"/>
      <c r="S63" s="112"/>
    </row>
    <row r="64" spans="1:55" ht="33.75">
      <c r="A64" s="1023" t="s">
        <v>318</v>
      </c>
      <c r="B64" s="221"/>
      <c r="C64" s="222"/>
      <c r="D64" s="222"/>
      <c r="E64" s="222"/>
      <c r="F64" s="222"/>
      <c r="G64" s="207"/>
      <c r="H64" s="222"/>
      <c r="I64" s="222">
        <v>2</v>
      </c>
      <c r="J64" s="218">
        <v>4</v>
      </c>
      <c r="K64" s="223">
        <v>0</v>
      </c>
      <c r="L64" s="218">
        <v>3</v>
      </c>
      <c r="M64" s="224">
        <v>0</v>
      </c>
      <c r="N64" s="225">
        <f t="shared" si="8"/>
        <v>9</v>
      </c>
      <c r="O64" s="226">
        <f t="shared" si="9"/>
        <v>1.8</v>
      </c>
      <c r="P64" s="227">
        <f t="shared" si="10"/>
        <v>0.27898326100433973</v>
      </c>
      <c r="Q64" s="214"/>
      <c r="R64" s="112"/>
      <c r="S64" s="112"/>
    </row>
    <row r="65" spans="1:38" ht="24.95" customHeight="1">
      <c r="A65" s="1023" t="s">
        <v>319</v>
      </c>
      <c r="B65" s="221"/>
      <c r="C65" s="222"/>
      <c r="D65" s="222"/>
      <c r="E65" s="222"/>
      <c r="F65" s="222"/>
      <c r="G65" s="207"/>
      <c r="H65" s="222"/>
      <c r="I65" s="222">
        <v>0</v>
      </c>
      <c r="J65" s="218">
        <v>0</v>
      </c>
      <c r="K65" s="219">
        <v>0</v>
      </c>
      <c r="L65" s="218">
        <v>0</v>
      </c>
      <c r="M65" s="224">
        <v>0</v>
      </c>
      <c r="N65" s="225">
        <f t="shared" si="8"/>
        <v>0</v>
      </c>
      <c r="O65" s="226">
        <f t="shared" si="9"/>
        <v>0</v>
      </c>
      <c r="P65" s="227">
        <f t="shared" si="10"/>
        <v>0</v>
      </c>
      <c r="Q65" s="214"/>
      <c r="R65" s="112"/>
      <c r="S65" s="112"/>
    </row>
    <row r="66" spans="1:38" ht="24.95" customHeight="1">
      <c r="A66" s="1022" t="s">
        <v>320</v>
      </c>
      <c r="B66" s="221"/>
      <c r="C66" s="222"/>
      <c r="D66" s="222"/>
      <c r="E66" s="222"/>
      <c r="F66" s="222"/>
      <c r="G66" s="207"/>
      <c r="H66" s="222"/>
      <c r="I66" s="222">
        <v>5</v>
      </c>
      <c r="J66" s="218">
        <v>0</v>
      </c>
      <c r="K66" s="223">
        <v>3</v>
      </c>
      <c r="L66" s="218">
        <v>2</v>
      </c>
      <c r="M66" s="224">
        <v>2</v>
      </c>
      <c r="N66" s="225">
        <f t="shared" si="8"/>
        <v>12</v>
      </c>
      <c r="O66" s="226">
        <f t="shared" si="9"/>
        <v>2.4</v>
      </c>
      <c r="P66" s="227">
        <f t="shared" si="10"/>
        <v>0.37197768133911968</v>
      </c>
      <c r="Q66" s="214"/>
      <c r="R66" s="112"/>
      <c r="S66" s="112"/>
    </row>
    <row r="67" spans="1:38" ht="24.95" customHeight="1">
      <c r="A67" s="1022" t="s">
        <v>321</v>
      </c>
      <c r="B67" s="221"/>
      <c r="C67" s="222"/>
      <c r="D67" s="222"/>
      <c r="E67" s="222"/>
      <c r="F67" s="222"/>
      <c r="G67" s="207"/>
      <c r="H67" s="222"/>
      <c r="I67" s="222">
        <v>1</v>
      </c>
      <c r="J67" s="218">
        <v>2</v>
      </c>
      <c r="K67" s="223">
        <v>0</v>
      </c>
      <c r="L67" s="218">
        <v>2</v>
      </c>
      <c r="M67" s="224">
        <v>3</v>
      </c>
      <c r="N67" s="225">
        <f t="shared" si="8"/>
        <v>8</v>
      </c>
      <c r="O67" s="226">
        <f t="shared" si="9"/>
        <v>1.6</v>
      </c>
      <c r="P67" s="227">
        <f t="shared" si="10"/>
        <v>0.24798512089274644</v>
      </c>
      <c r="Q67" s="2"/>
      <c r="R67" s="112"/>
      <c r="S67" s="112"/>
      <c r="AL67" s="69"/>
    </row>
    <row r="68" spans="1:38" ht="24.95" customHeight="1">
      <c r="A68" s="1022" t="s">
        <v>187</v>
      </c>
      <c r="B68" s="221"/>
      <c r="C68" s="222"/>
      <c r="D68" s="222"/>
      <c r="E68" s="222"/>
      <c r="F68" s="222"/>
      <c r="G68" s="207"/>
      <c r="H68" s="222"/>
      <c r="I68" s="222">
        <v>5</v>
      </c>
      <c r="J68" s="218">
        <v>3</v>
      </c>
      <c r="K68" s="223">
        <v>3</v>
      </c>
      <c r="L68" s="218">
        <v>8</v>
      </c>
      <c r="M68" s="224">
        <v>5</v>
      </c>
      <c r="N68" s="225">
        <f t="shared" si="8"/>
        <v>24</v>
      </c>
      <c r="O68" s="226">
        <f t="shared" si="9"/>
        <v>4.8</v>
      </c>
      <c r="P68" s="227">
        <f t="shared" si="10"/>
        <v>0.74395536267823936</v>
      </c>
      <c r="Q68" s="2"/>
      <c r="R68" s="112"/>
      <c r="S68" s="112"/>
      <c r="AL68" s="69"/>
    </row>
    <row r="69" spans="1:38" ht="24.95" customHeight="1">
      <c r="A69" s="1022" t="s">
        <v>188</v>
      </c>
      <c r="B69" s="221"/>
      <c r="C69" s="222"/>
      <c r="D69" s="222"/>
      <c r="E69" s="222"/>
      <c r="F69" s="222"/>
      <c r="G69" s="207"/>
      <c r="H69" s="222"/>
      <c r="I69" s="222">
        <v>1</v>
      </c>
      <c r="J69" s="218">
        <v>2</v>
      </c>
      <c r="K69" s="223">
        <v>2</v>
      </c>
      <c r="L69" s="218">
        <v>1</v>
      </c>
      <c r="M69" s="224">
        <v>2</v>
      </c>
      <c r="N69" s="225">
        <f t="shared" si="8"/>
        <v>8</v>
      </c>
      <c r="O69" s="226">
        <f t="shared" si="9"/>
        <v>1.6</v>
      </c>
      <c r="P69" s="227">
        <f t="shared" si="10"/>
        <v>0.24798512089274644</v>
      </c>
      <c r="Q69" s="2"/>
      <c r="R69" s="112"/>
      <c r="S69" s="112"/>
      <c r="AL69" s="69"/>
    </row>
    <row r="70" spans="1:38" ht="24.95" customHeight="1">
      <c r="A70" s="1022" t="s">
        <v>189</v>
      </c>
      <c r="B70" s="221"/>
      <c r="C70" s="222"/>
      <c r="D70" s="222"/>
      <c r="E70" s="222"/>
      <c r="F70" s="222"/>
      <c r="G70" s="207"/>
      <c r="H70" s="222"/>
      <c r="I70" s="222">
        <v>1</v>
      </c>
      <c r="J70" s="218">
        <v>2</v>
      </c>
      <c r="K70" s="223">
        <v>3</v>
      </c>
      <c r="L70" s="218">
        <v>2</v>
      </c>
      <c r="M70" s="224">
        <v>3</v>
      </c>
      <c r="N70" s="225">
        <f t="shared" si="8"/>
        <v>11</v>
      </c>
      <c r="O70" s="226">
        <f t="shared" si="9"/>
        <v>2.2000000000000002</v>
      </c>
      <c r="P70" s="227">
        <f t="shared" si="10"/>
        <v>0.34097954122752638</v>
      </c>
      <c r="Q70" s="2"/>
      <c r="R70" s="112"/>
      <c r="S70" s="112"/>
      <c r="AL70" s="69"/>
    </row>
    <row r="71" spans="1:38" ht="24.95" customHeight="1">
      <c r="A71" s="1022" t="s">
        <v>322</v>
      </c>
      <c r="B71" s="221"/>
      <c r="C71" s="222"/>
      <c r="D71" s="222"/>
      <c r="E71" s="222"/>
      <c r="F71" s="222"/>
      <c r="G71" s="207"/>
      <c r="H71" s="222"/>
      <c r="I71" s="222">
        <v>2</v>
      </c>
      <c r="J71" s="218">
        <v>4</v>
      </c>
      <c r="K71" s="223">
        <v>1</v>
      </c>
      <c r="L71" s="218">
        <v>2</v>
      </c>
      <c r="M71" s="224">
        <v>0</v>
      </c>
      <c r="N71" s="225">
        <f t="shared" si="8"/>
        <v>9</v>
      </c>
      <c r="O71" s="226">
        <f t="shared" si="9"/>
        <v>1.8</v>
      </c>
      <c r="P71" s="227">
        <f t="shared" si="10"/>
        <v>0.27898326100433973</v>
      </c>
      <c r="Q71" s="2"/>
      <c r="R71" s="112"/>
      <c r="S71" s="112"/>
      <c r="AL71" s="69"/>
    </row>
    <row r="72" spans="1:38" ht="24.95" customHeight="1">
      <c r="A72" s="1022" t="s">
        <v>191</v>
      </c>
      <c r="B72" s="221"/>
      <c r="C72" s="222"/>
      <c r="D72" s="222"/>
      <c r="E72" s="222"/>
      <c r="F72" s="222"/>
      <c r="G72" s="207"/>
      <c r="H72" s="222"/>
      <c r="I72" s="222">
        <v>2</v>
      </c>
      <c r="J72" s="218">
        <v>2</v>
      </c>
      <c r="K72" s="223">
        <v>2</v>
      </c>
      <c r="L72" s="218">
        <v>2</v>
      </c>
      <c r="M72" s="224">
        <v>1</v>
      </c>
      <c r="N72" s="225">
        <f t="shared" si="8"/>
        <v>9</v>
      </c>
      <c r="O72" s="226">
        <f t="shared" si="9"/>
        <v>1.8</v>
      </c>
      <c r="P72" s="227">
        <f t="shared" si="10"/>
        <v>0.27898326100433973</v>
      </c>
      <c r="Q72" s="2"/>
      <c r="R72" s="112"/>
      <c r="S72" s="112"/>
    </row>
    <row r="73" spans="1:38" ht="24.95" customHeight="1">
      <c r="A73" s="1022" t="s">
        <v>192</v>
      </c>
      <c r="B73" s="221"/>
      <c r="C73" s="222"/>
      <c r="D73" s="222"/>
      <c r="E73" s="222"/>
      <c r="F73" s="222"/>
      <c r="G73" s="207"/>
      <c r="H73" s="222"/>
      <c r="I73" s="222">
        <v>1</v>
      </c>
      <c r="J73" s="218">
        <v>5</v>
      </c>
      <c r="K73" s="223">
        <v>1</v>
      </c>
      <c r="L73" s="218">
        <v>2</v>
      </c>
      <c r="M73" s="224">
        <v>1</v>
      </c>
      <c r="N73" s="225">
        <f t="shared" si="8"/>
        <v>10</v>
      </c>
      <c r="O73" s="226">
        <f t="shared" si="9"/>
        <v>2</v>
      </c>
      <c r="P73" s="227">
        <f t="shared" si="10"/>
        <v>0.30998140111593309</v>
      </c>
      <c r="Q73" s="2"/>
      <c r="R73" s="112"/>
      <c r="S73" s="112"/>
    </row>
    <row r="74" spans="1:38" ht="24.95" customHeight="1">
      <c r="A74" s="1022" t="s">
        <v>193</v>
      </c>
      <c r="B74" s="221"/>
      <c r="C74" s="222"/>
      <c r="D74" s="222"/>
      <c r="E74" s="222"/>
      <c r="F74" s="222"/>
      <c r="G74" s="207"/>
      <c r="H74" s="222"/>
      <c r="I74" s="222">
        <v>1</v>
      </c>
      <c r="J74" s="218">
        <v>2</v>
      </c>
      <c r="K74" s="223">
        <v>0</v>
      </c>
      <c r="L74" s="218">
        <v>2</v>
      </c>
      <c r="M74" s="224">
        <v>1</v>
      </c>
      <c r="N74" s="225">
        <f t="shared" si="8"/>
        <v>6</v>
      </c>
      <c r="O74" s="226">
        <f t="shared" si="9"/>
        <v>1.2</v>
      </c>
      <c r="P74" s="227">
        <f t="shared" si="10"/>
        <v>0.18598884066955984</v>
      </c>
      <c r="Q74" s="2"/>
      <c r="R74" s="112"/>
      <c r="S74" s="112"/>
    </row>
    <row r="75" spans="1:38" ht="24.95" customHeight="1">
      <c r="A75" s="1022" t="s">
        <v>323</v>
      </c>
      <c r="B75" s="221"/>
      <c r="C75" s="222"/>
      <c r="D75" s="222"/>
      <c r="E75" s="222"/>
      <c r="F75" s="222"/>
      <c r="G75" s="207"/>
      <c r="H75" s="222"/>
      <c r="I75" s="222">
        <v>2</v>
      </c>
      <c r="J75" s="218">
        <v>2</v>
      </c>
      <c r="K75" s="223">
        <v>2</v>
      </c>
      <c r="L75" s="218">
        <v>2</v>
      </c>
      <c r="M75" s="224">
        <v>0</v>
      </c>
      <c r="N75" s="225">
        <f t="shared" si="8"/>
        <v>8</v>
      </c>
      <c r="O75" s="226">
        <f t="shared" si="9"/>
        <v>1.6</v>
      </c>
      <c r="P75" s="227">
        <f t="shared" si="10"/>
        <v>0.24798512089274644</v>
      </c>
      <c r="Q75" s="2"/>
      <c r="R75" s="112"/>
      <c r="S75" s="112"/>
    </row>
    <row r="76" spans="1:38" ht="24.95" customHeight="1">
      <c r="A76" s="1022" t="s">
        <v>195</v>
      </c>
      <c r="B76" s="221"/>
      <c r="C76" s="222"/>
      <c r="D76" s="222"/>
      <c r="E76" s="222"/>
      <c r="F76" s="222"/>
      <c r="G76" s="207"/>
      <c r="H76" s="222"/>
      <c r="I76" s="222">
        <v>1</v>
      </c>
      <c r="J76" s="218">
        <v>4</v>
      </c>
      <c r="K76" s="223">
        <v>2</v>
      </c>
      <c r="L76" s="218">
        <v>3</v>
      </c>
      <c r="M76" s="224">
        <v>1</v>
      </c>
      <c r="N76" s="225">
        <f t="shared" si="8"/>
        <v>11</v>
      </c>
      <c r="O76" s="226">
        <f t="shared" si="9"/>
        <v>2.2000000000000002</v>
      </c>
      <c r="P76" s="227">
        <f t="shared" si="10"/>
        <v>0.34097954122752638</v>
      </c>
      <c r="Q76" s="2"/>
      <c r="R76" s="112"/>
      <c r="S76" s="112"/>
    </row>
    <row r="77" spans="1:38" ht="24.95" customHeight="1">
      <c r="A77" s="1022" t="s">
        <v>196</v>
      </c>
      <c r="B77" s="221"/>
      <c r="C77" s="222"/>
      <c r="D77" s="222"/>
      <c r="E77" s="222"/>
      <c r="F77" s="222"/>
      <c r="G77" s="207"/>
      <c r="H77" s="222"/>
      <c r="I77" s="222">
        <v>1</v>
      </c>
      <c r="J77" s="218">
        <v>3</v>
      </c>
      <c r="K77" s="223">
        <v>0</v>
      </c>
      <c r="L77" s="218">
        <v>2</v>
      </c>
      <c r="M77" s="224">
        <v>2</v>
      </c>
      <c r="N77" s="225">
        <f t="shared" si="8"/>
        <v>8</v>
      </c>
      <c r="O77" s="226">
        <f t="shared" si="9"/>
        <v>1.6</v>
      </c>
      <c r="P77" s="227">
        <f t="shared" si="10"/>
        <v>0.24798512089274644</v>
      </c>
      <c r="Q77" s="2"/>
      <c r="R77" s="112"/>
      <c r="S77" s="112"/>
    </row>
    <row r="78" spans="1:38" ht="24.95" customHeight="1">
      <c r="A78" s="1022" t="s">
        <v>197</v>
      </c>
      <c r="B78" s="221"/>
      <c r="C78" s="222"/>
      <c r="D78" s="222"/>
      <c r="E78" s="222"/>
      <c r="F78" s="222"/>
      <c r="G78" s="207"/>
      <c r="H78" s="222"/>
      <c r="I78" s="222">
        <v>1</v>
      </c>
      <c r="J78" s="218">
        <v>2</v>
      </c>
      <c r="K78" s="223">
        <v>0</v>
      </c>
      <c r="L78" s="218">
        <v>5</v>
      </c>
      <c r="M78" s="224">
        <v>1</v>
      </c>
      <c r="N78" s="225">
        <f t="shared" si="8"/>
        <v>9</v>
      </c>
      <c r="O78" s="226">
        <f t="shared" si="9"/>
        <v>1.8</v>
      </c>
      <c r="P78" s="227">
        <f t="shared" si="10"/>
        <v>0.27898326100433973</v>
      </c>
      <c r="Q78" s="2"/>
      <c r="R78" s="112"/>
      <c r="S78" s="112"/>
    </row>
    <row r="79" spans="1:38" ht="24.95" customHeight="1">
      <c r="A79" s="1022" t="s">
        <v>198</v>
      </c>
      <c r="B79" s="221"/>
      <c r="C79" s="222"/>
      <c r="D79" s="222"/>
      <c r="E79" s="222"/>
      <c r="F79" s="222"/>
      <c r="G79" s="207"/>
      <c r="H79" s="222"/>
      <c r="I79" s="222">
        <v>4</v>
      </c>
      <c r="J79" s="218">
        <v>4</v>
      </c>
      <c r="K79" s="223">
        <v>6</v>
      </c>
      <c r="L79" s="218">
        <v>2</v>
      </c>
      <c r="M79" s="224">
        <v>1</v>
      </c>
      <c r="N79" s="225">
        <f t="shared" si="8"/>
        <v>17</v>
      </c>
      <c r="O79" s="226">
        <f t="shared" si="9"/>
        <v>3.4</v>
      </c>
      <c r="P79" s="227">
        <f t="shared" si="10"/>
        <v>0.52696838189708617</v>
      </c>
      <c r="Q79" s="2"/>
      <c r="R79" s="112"/>
      <c r="S79" s="112"/>
    </row>
    <row r="80" spans="1:38" ht="24.95" customHeight="1">
      <c r="A80" s="1022" t="s">
        <v>199</v>
      </c>
      <c r="B80" s="221"/>
      <c r="C80" s="222"/>
      <c r="D80" s="222"/>
      <c r="E80" s="222"/>
      <c r="F80" s="222"/>
      <c r="G80" s="207"/>
      <c r="H80" s="222"/>
      <c r="I80" s="222">
        <v>1</v>
      </c>
      <c r="J80" s="218">
        <v>2</v>
      </c>
      <c r="K80" s="223">
        <v>1</v>
      </c>
      <c r="L80" s="218">
        <v>4</v>
      </c>
      <c r="M80" s="224">
        <v>1</v>
      </c>
      <c r="N80" s="225">
        <f t="shared" si="8"/>
        <v>9</v>
      </c>
      <c r="O80" s="226">
        <f t="shared" si="9"/>
        <v>1.8</v>
      </c>
      <c r="P80" s="227">
        <f t="shared" si="10"/>
        <v>0.27898326100433973</v>
      </c>
      <c r="Q80" s="2"/>
      <c r="R80" s="112"/>
      <c r="S80" s="112"/>
    </row>
    <row r="81" spans="1:19" ht="24.95" customHeight="1">
      <c r="A81" s="1022" t="s">
        <v>200</v>
      </c>
      <c r="B81" s="221"/>
      <c r="C81" s="222"/>
      <c r="D81" s="222"/>
      <c r="E81" s="222"/>
      <c r="F81" s="222"/>
      <c r="G81" s="207"/>
      <c r="H81" s="222"/>
      <c r="I81" s="222">
        <v>1</v>
      </c>
      <c r="J81" s="218">
        <v>2</v>
      </c>
      <c r="K81" s="223">
        <v>0</v>
      </c>
      <c r="L81" s="218">
        <v>4</v>
      </c>
      <c r="M81" s="224">
        <v>0</v>
      </c>
      <c r="N81" s="225">
        <f t="shared" si="8"/>
        <v>7</v>
      </c>
      <c r="O81" s="226">
        <f t="shared" si="9"/>
        <v>1.4</v>
      </c>
      <c r="P81" s="227">
        <f t="shared" si="10"/>
        <v>0.21698698078115314</v>
      </c>
      <c r="Q81" s="2"/>
      <c r="R81" s="112"/>
      <c r="S81" s="112"/>
    </row>
    <row r="82" spans="1:19" ht="24.95" customHeight="1">
      <c r="A82" s="1022" t="s">
        <v>201</v>
      </c>
      <c r="B82" s="221"/>
      <c r="C82" s="222"/>
      <c r="D82" s="222"/>
      <c r="E82" s="222"/>
      <c r="F82" s="222"/>
      <c r="G82" s="207"/>
      <c r="H82" s="222"/>
      <c r="I82" s="222">
        <v>1</v>
      </c>
      <c r="J82" s="218">
        <v>2</v>
      </c>
      <c r="K82" s="223">
        <v>0</v>
      </c>
      <c r="L82" s="218">
        <v>3</v>
      </c>
      <c r="M82" s="224">
        <v>3</v>
      </c>
      <c r="N82" s="225">
        <f t="shared" si="8"/>
        <v>9</v>
      </c>
      <c r="O82" s="226">
        <f t="shared" si="9"/>
        <v>1.8</v>
      </c>
      <c r="P82" s="227">
        <f t="shared" si="10"/>
        <v>0.27898326100433973</v>
      </c>
      <c r="Q82" s="2"/>
      <c r="R82" s="112"/>
      <c r="S82" s="112"/>
    </row>
    <row r="83" spans="1:19" ht="24.95" customHeight="1">
      <c r="A83" s="1025" t="s">
        <v>324</v>
      </c>
      <c r="B83" s="221"/>
      <c r="C83" s="222"/>
      <c r="D83" s="222"/>
      <c r="E83" s="222"/>
      <c r="F83" s="222"/>
      <c r="G83" s="207"/>
      <c r="H83" s="222"/>
      <c r="I83" s="222">
        <v>4</v>
      </c>
      <c r="J83" s="218">
        <v>2</v>
      </c>
      <c r="K83" s="223">
        <v>1</v>
      </c>
      <c r="L83" s="218">
        <v>3</v>
      </c>
      <c r="M83" s="224">
        <v>0</v>
      </c>
      <c r="N83" s="225">
        <f t="shared" si="8"/>
        <v>10</v>
      </c>
      <c r="O83" s="226">
        <f t="shared" si="9"/>
        <v>2</v>
      </c>
      <c r="P83" s="227">
        <f t="shared" si="10"/>
        <v>0.30998140111593309</v>
      </c>
      <c r="Q83" s="2"/>
      <c r="R83" s="112"/>
      <c r="S83" s="112"/>
    </row>
    <row r="84" spans="1:19" ht="24.95" customHeight="1">
      <c r="A84" s="1022" t="s">
        <v>203</v>
      </c>
      <c r="B84" s="221"/>
      <c r="C84" s="222"/>
      <c r="D84" s="222"/>
      <c r="E84" s="222"/>
      <c r="F84" s="222"/>
      <c r="G84" s="207"/>
      <c r="H84" s="222"/>
      <c r="I84" s="222">
        <v>6</v>
      </c>
      <c r="J84" s="218">
        <v>2</v>
      </c>
      <c r="K84" s="223">
        <v>6</v>
      </c>
      <c r="L84" s="218">
        <v>2</v>
      </c>
      <c r="M84" s="224">
        <v>2</v>
      </c>
      <c r="N84" s="225">
        <f t="shared" si="8"/>
        <v>18</v>
      </c>
      <c r="O84" s="226">
        <f t="shared" si="9"/>
        <v>3.6</v>
      </c>
      <c r="P84" s="227">
        <f t="shared" si="10"/>
        <v>0.55796652200867947</v>
      </c>
      <c r="Q84" s="2"/>
      <c r="R84" s="112"/>
      <c r="S84" s="112"/>
    </row>
    <row r="85" spans="1:19" ht="24.95" customHeight="1">
      <c r="A85" s="1022" t="s">
        <v>204</v>
      </c>
      <c r="B85" s="221"/>
      <c r="C85" s="222"/>
      <c r="D85" s="222"/>
      <c r="E85" s="222"/>
      <c r="F85" s="222"/>
      <c r="G85" s="207"/>
      <c r="H85" s="222"/>
      <c r="I85" s="222">
        <v>3</v>
      </c>
      <c r="J85" s="218">
        <v>5</v>
      </c>
      <c r="K85" s="223">
        <v>5</v>
      </c>
      <c r="L85" s="218">
        <v>2</v>
      </c>
      <c r="M85" s="224">
        <v>1</v>
      </c>
      <c r="N85" s="225">
        <f t="shared" si="8"/>
        <v>16</v>
      </c>
      <c r="O85" s="226">
        <f t="shared" si="9"/>
        <v>3.2</v>
      </c>
      <c r="P85" s="227">
        <f t="shared" si="10"/>
        <v>0.49597024178549287</v>
      </c>
      <c r="Q85" s="2"/>
      <c r="R85" s="112"/>
      <c r="S85" s="112"/>
    </row>
    <row r="86" spans="1:19" ht="24.95" customHeight="1">
      <c r="A86" s="1022" t="s">
        <v>205</v>
      </c>
      <c r="B86" s="221"/>
      <c r="C86" s="222"/>
      <c r="D86" s="222"/>
      <c r="E86" s="222"/>
      <c r="F86" s="222"/>
      <c r="G86" s="207"/>
      <c r="H86" s="222"/>
      <c r="I86" s="222">
        <v>3</v>
      </c>
      <c r="J86" s="218">
        <v>3</v>
      </c>
      <c r="K86" s="223">
        <v>0</v>
      </c>
      <c r="L86" s="218">
        <v>3</v>
      </c>
      <c r="M86" s="224">
        <v>5</v>
      </c>
      <c r="N86" s="225">
        <f t="shared" ref="N86:N99" si="11">SUM(B86:M86)</f>
        <v>14</v>
      </c>
      <c r="O86" s="226">
        <f t="shared" ref="O86:O100" si="12">AVERAGE(B86:M86)</f>
        <v>2.8</v>
      </c>
      <c r="P86" s="227">
        <f t="shared" si="10"/>
        <v>0.43397396156230628</v>
      </c>
      <c r="Q86" s="2"/>
      <c r="R86" s="112"/>
      <c r="S86" s="112"/>
    </row>
    <row r="87" spans="1:19" ht="24.95" customHeight="1">
      <c r="A87" s="1022" t="s">
        <v>206</v>
      </c>
      <c r="B87" s="221"/>
      <c r="C87" s="222"/>
      <c r="D87" s="222"/>
      <c r="E87" s="222"/>
      <c r="F87" s="222"/>
      <c r="G87" s="207"/>
      <c r="H87" s="222"/>
      <c r="I87" s="222">
        <v>2</v>
      </c>
      <c r="J87" s="218">
        <v>2</v>
      </c>
      <c r="K87" s="223">
        <v>1</v>
      </c>
      <c r="L87" s="218">
        <v>2</v>
      </c>
      <c r="M87" s="224">
        <v>1</v>
      </c>
      <c r="N87" s="225">
        <f t="shared" si="11"/>
        <v>8</v>
      </c>
      <c r="O87" s="226">
        <f t="shared" si="12"/>
        <v>1.6</v>
      </c>
      <c r="P87" s="227">
        <f t="shared" si="10"/>
        <v>0.24798512089274644</v>
      </c>
      <c r="Q87" s="2"/>
      <c r="R87" s="112"/>
      <c r="S87" s="112"/>
    </row>
    <row r="88" spans="1:19" ht="24.95" customHeight="1">
      <c r="A88" s="1022" t="s">
        <v>207</v>
      </c>
      <c r="B88" s="221"/>
      <c r="C88" s="222"/>
      <c r="D88" s="222"/>
      <c r="E88" s="222"/>
      <c r="F88" s="222"/>
      <c r="G88" s="207"/>
      <c r="H88" s="222"/>
      <c r="I88" s="222">
        <v>4</v>
      </c>
      <c r="J88" s="218">
        <v>5</v>
      </c>
      <c r="K88" s="223">
        <v>4</v>
      </c>
      <c r="L88" s="218">
        <v>10</v>
      </c>
      <c r="M88" s="224">
        <v>5</v>
      </c>
      <c r="N88" s="225">
        <f t="shared" si="11"/>
        <v>28</v>
      </c>
      <c r="O88" s="226">
        <f t="shared" si="12"/>
        <v>5.6</v>
      </c>
      <c r="P88" s="227">
        <f t="shared" ref="P88:P99" si="13">(N88/$N$100)*100</f>
        <v>0.86794792312461255</v>
      </c>
      <c r="Q88" s="2"/>
      <c r="R88" s="112"/>
      <c r="S88" s="112"/>
    </row>
    <row r="89" spans="1:19" ht="24.95" customHeight="1">
      <c r="A89" s="1022" t="s">
        <v>208</v>
      </c>
      <c r="B89" s="221"/>
      <c r="C89" s="222"/>
      <c r="D89" s="222"/>
      <c r="E89" s="222"/>
      <c r="F89" s="222"/>
      <c r="G89" s="207"/>
      <c r="H89" s="222"/>
      <c r="I89" s="222">
        <v>2</v>
      </c>
      <c r="J89" s="218">
        <v>9</v>
      </c>
      <c r="K89" s="223">
        <v>1</v>
      </c>
      <c r="L89" s="218">
        <v>2</v>
      </c>
      <c r="M89" s="224">
        <v>3</v>
      </c>
      <c r="N89" s="225">
        <f t="shared" si="11"/>
        <v>17</v>
      </c>
      <c r="O89" s="226">
        <f t="shared" si="12"/>
        <v>3.4</v>
      </c>
      <c r="P89" s="227">
        <f t="shared" si="13"/>
        <v>0.52696838189708617</v>
      </c>
      <c r="Q89" s="2"/>
      <c r="R89" s="112"/>
      <c r="S89" s="112"/>
    </row>
    <row r="90" spans="1:19" ht="24.95" customHeight="1">
      <c r="A90" s="1022" t="s">
        <v>209</v>
      </c>
      <c r="B90" s="221"/>
      <c r="C90" s="222"/>
      <c r="D90" s="222"/>
      <c r="E90" s="222"/>
      <c r="F90" s="222"/>
      <c r="G90" s="207"/>
      <c r="H90" s="222"/>
      <c r="I90" s="222">
        <v>2</v>
      </c>
      <c r="J90" s="218">
        <v>5</v>
      </c>
      <c r="K90" s="223">
        <v>3</v>
      </c>
      <c r="L90" s="218">
        <v>2</v>
      </c>
      <c r="M90" s="224">
        <v>0</v>
      </c>
      <c r="N90" s="225">
        <f t="shared" si="11"/>
        <v>12</v>
      </c>
      <c r="O90" s="226">
        <f t="shared" si="12"/>
        <v>2.4</v>
      </c>
      <c r="P90" s="227">
        <f t="shared" si="13"/>
        <v>0.37197768133911968</v>
      </c>
      <c r="Q90" s="2"/>
      <c r="R90" s="112"/>
      <c r="S90" s="112"/>
    </row>
    <row r="91" spans="1:19" ht="24.95" customHeight="1">
      <c r="A91" s="1022" t="s">
        <v>210</v>
      </c>
      <c r="B91" s="221"/>
      <c r="C91" s="222"/>
      <c r="D91" s="222"/>
      <c r="E91" s="222"/>
      <c r="F91" s="222"/>
      <c r="G91" s="207"/>
      <c r="H91" s="222"/>
      <c r="I91" s="222">
        <v>1</v>
      </c>
      <c r="J91" s="218">
        <v>4</v>
      </c>
      <c r="K91" s="223">
        <v>0</v>
      </c>
      <c r="L91" s="218">
        <v>7</v>
      </c>
      <c r="M91" s="224">
        <v>3</v>
      </c>
      <c r="N91" s="225">
        <f t="shared" si="11"/>
        <v>15</v>
      </c>
      <c r="O91" s="226">
        <f t="shared" si="12"/>
        <v>3</v>
      </c>
      <c r="P91" s="227">
        <f t="shared" si="13"/>
        <v>0.46497210167389957</v>
      </c>
      <c r="Q91" s="2"/>
      <c r="R91" s="112"/>
      <c r="S91" s="112"/>
    </row>
    <row r="92" spans="1:19" ht="24.95" customHeight="1">
      <c r="A92" s="1022" t="s">
        <v>211</v>
      </c>
      <c r="B92" s="221"/>
      <c r="C92" s="222"/>
      <c r="D92" s="222"/>
      <c r="E92" s="222"/>
      <c r="F92" s="222"/>
      <c r="G92" s="207"/>
      <c r="H92" s="222"/>
      <c r="I92" s="222">
        <v>5</v>
      </c>
      <c r="J92" s="218">
        <v>10</v>
      </c>
      <c r="K92" s="223">
        <v>7</v>
      </c>
      <c r="L92" s="218">
        <v>4</v>
      </c>
      <c r="M92" s="224">
        <v>2</v>
      </c>
      <c r="N92" s="225">
        <f t="shared" si="11"/>
        <v>28</v>
      </c>
      <c r="O92" s="226">
        <f t="shared" si="12"/>
        <v>5.6</v>
      </c>
      <c r="P92" s="227">
        <f t="shared" si="13"/>
        <v>0.86794792312461255</v>
      </c>
      <c r="Q92" s="2"/>
      <c r="R92" s="112"/>
      <c r="S92" s="112"/>
    </row>
    <row r="93" spans="1:19" ht="24.95" customHeight="1">
      <c r="A93" s="1022" t="s">
        <v>212</v>
      </c>
      <c r="B93" s="221"/>
      <c r="C93" s="222"/>
      <c r="D93" s="222"/>
      <c r="E93" s="222"/>
      <c r="F93" s="222"/>
      <c r="G93" s="207"/>
      <c r="H93" s="222"/>
      <c r="I93" s="222">
        <v>3</v>
      </c>
      <c r="J93" s="218">
        <v>3</v>
      </c>
      <c r="K93" s="223">
        <v>0</v>
      </c>
      <c r="L93" s="218">
        <v>4</v>
      </c>
      <c r="M93" s="224">
        <v>1</v>
      </c>
      <c r="N93" s="225">
        <f t="shared" si="11"/>
        <v>11</v>
      </c>
      <c r="O93" s="226">
        <f t="shared" si="12"/>
        <v>2.2000000000000002</v>
      </c>
      <c r="P93" s="227">
        <f t="shared" si="13"/>
        <v>0.34097954122752638</v>
      </c>
      <c r="Q93" s="2"/>
      <c r="R93" s="112"/>
      <c r="S93" s="112"/>
    </row>
    <row r="94" spans="1:19" ht="24.95" customHeight="1">
      <c r="A94" s="1022" t="s">
        <v>213</v>
      </c>
      <c r="B94" s="221"/>
      <c r="C94" s="222"/>
      <c r="D94" s="222"/>
      <c r="E94" s="222"/>
      <c r="F94" s="222"/>
      <c r="G94" s="207"/>
      <c r="H94" s="222"/>
      <c r="I94" s="222">
        <v>1</v>
      </c>
      <c r="J94" s="218">
        <v>2</v>
      </c>
      <c r="K94" s="223">
        <v>1</v>
      </c>
      <c r="L94" s="218">
        <v>2</v>
      </c>
      <c r="M94" s="224">
        <v>3</v>
      </c>
      <c r="N94" s="225">
        <f t="shared" si="11"/>
        <v>9</v>
      </c>
      <c r="O94" s="226">
        <f t="shared" si="12"/>
        <v>1.8</v>
      </c>
      <c r="P94" s="227">
        <f t="shared" si="13"/>
        <v>0.27898326100433973</v>
      </c>
      <c r="Q94" s="2"/>
      <c r="R94" s="112"/>
      <c r="S94" s="112"/>
    </row>
    <row r="95" spans="1:19" ht="24.95" customHeight="1">
      <c r="A95" s="1022" t="s">
        <v>214</v>
      </c>
      <c r="B95" s="221"/>
      <c r="C95" s="222"/>
      <c r="D95" s="222"/>
      <c r="E95" s="222"/>
      <c r="F95" s="222"/>
      <c r="G95" s="207"/>
      <c r="H95" s="222"/>
      <c r="I95" s="222">
        <v>3</v>
      </c>
      <c r="J95" s="218">
        <v>10</v>
      </c>
      <c r="K95" s="223">
        <v>5</v>
      </c>
      <c r="L95" s="218">
        <v>7</v>
      </c>
      <c r="M95" s="224">
        <v>2</v>
      </c>
      <c r="N95" s="225">
        <f t="shared" si="11"/>
        <v>27</v>
      </c>
      <c r="O95" s="226">
        <f t="shared" si="12"/>
        <v>5.4</v>
      </c>
      <c r="P95" s="227">
        <f t="shared" si="13"/>
        <v>0.83694978301301926</v>
      </c>
      <c r="Q95" s="2"/>
      <c r="R95" s="112"/>
      <c r="S95" s="112"/>
    </row>
    <row r="96" spans="1:19" ht="24.95" customHeight="1">
      <c r="A96" s="1022" t="s">
        <v>215</v>
      </c>
      <c r="B96" s="221"/>
      <c r="C96" s="222"/>
      <c r="D96" s="222"/>
      <c r="E96" s="222"/>
      <c r="F96" s="222"/>
      <c r="G96" s="207"/>
      <c r="H96" s="222"/>
      <c r="I96" s="222">
        <v>1</v>
      </c>
      <c r="J96" s="218">
        <v>4</v>
      </c>
      <c r="K96" s="223">
        <v>0</v>
      </c>
      <c r="L96" s="218">
        <v>4</v>
      </c>
      <c r="M96" s="224">
        <v>1</v>
      </c>
      <c r="N96" s="225">
        <f t="shared" si="11"/>
        <v>10</v>
      </c>
      <c r="O96" s="226">
        <f t="shared" si="12"/>
        <v>2</v>
      </c>
      <c r="P96" s="227">
        <f t="shared" si="13"/>
        <v>0.30998140111593309</v>
      </c>
      <c r="Q96" s="2"/>
      <c r="R96" s="112"/>
      <c r="S96" s="112"/>
    </row>
    <row r="97" spans="1:54" ht="24.95" customHeight="1">
      <c r="A97" s="1022" t="s">
        <v>216</v>
      </c>
      <c r="B97" s="221"/>
      <c r="C97" s="222"/>
      <c r="D97" s="222"/>
      <c r="E97" s="222"/>
      <c r="F97" s="222"/>
      <c r="G97" s="207"/>
      <c r="H97" s="222"/>
      <c r="I97" s="222">
        <v>2</v>
      </c>
      <c r="J97" s="218">
        <v>4</v>
      </c>
      <c r="K97" s="223">
        <v>6</v>
      </c>
      <c r="L97" s="218">
        <v>4</v>
      </c>
      <c r="M97" s="224">
        <v>2</v>
      </c>
      <c r="N97" s="225">
        <f t="shared" si="11"/>
        <v>18</v>
      </c>
      <c r="O97" s="226">
        <f t="shared" si="12"/>
        <v>3.6</v>
      </c>
      <c r="P97" s="227">
        <f t="shared" si="13"/>
        <v>0.55796652200867947</v>
      </c>
      <c r="Q97" s="2"/>
      <c r="R97" s="112"/>
      <c r="S97" s="112"/>
    </row>
    <row r="98" spans="1:54" s="65" customFormat="1" ht="24.95" customHeight="1">
      <c r="A98" s="1025" t="s">
        <v>217</v>
      </c>
      <c r="B98" s="397"/>
      <c r="C98" s="222"/>
      <c r="D98" s="292"/>
      <c r="E98" s="292"/>
      <c r="F98" s="292"/>
      <c r="G98" s="207"/>
      <c r="H98" s="292"/>
      <c r="I98" s="292">
        <v>1</v>
      </c>
      <c r="J98" s="218">
        <v>8</v>
      </c>
      <c r="K98" s="223">
        <v>2</v>
      </c>
      <c r="L98" s="218">
        <v>2</v>
      </c>
      <c r="M98" s="224">
        <v>6</v>
      </c>
      <c r="N98" s="225">
        <f t="shared" si="11"/>
        <v>19</v>
      </c>
      <c r="O98" s="290">
        <f t="shared" si="12"/>
        <v>3.8</v>
      </c>
      <c r="P98" s="291">
        <f t="shared" si="13"/>
        <v>0.58896466212027287</v>
      </c>
      <c r="Q98" s="214"/>
      <c r="T98" s="89"/>
      <c r="BB98" s="94"/>
    </row>
    <row r="99" spans="1:54" ht="24.95" customHeight="1" thickBot="1">
      <c r="A99" s="1026" t="s">
        <v>325</v>
      </c>
      <c r="B99" s="390"/>
      <c r="C99" s="292"/>
      <c r="D99" s="293"/>
      <c r="E99" s="293"/>
      <c r="F99" s="293"/>
      <c r="G99" s="378"/>
      <c r="H99" s="293"/>
      <c r="I99" s="293">
        <v>21</v>
      </c>
      <c r="J99" s="294">
        <v>17</v>
      </c>
      <c r="K99" s="295">
        <v>21</v>
      </c>
      <c r="L99" s="294">
        <v>10</v>
      </c>
      <c r="M99" s="296">
        <v>22</v>
      </c>
      <c r="N99" s="297">
        <f t="shared" si="11"/>
        <v>91</v>
      </c>
      <c r="O99" s="298">
        <f t="shared" si="12"/>
        <v>18.2</v>
      </c>
      <c r="P99" s="299">
        <f t="shared" si="13"/>
        <v>2.820830750154991</v>
      </c>
      <c r="Q99" s="300"/>
      <c r="R99" s="112"/>
      <c r="S99" s="301"/>
      <c r="T99" s="118"/>
      <c r="U99" s="90"/>
      <c r="V99" s="90"/>
      <c r="W99" s="90"/>
      <c r="X99" s="90"/>
      <c r="Y99" s="90"/>
      <c r="Z99" s="90"/>
      <c r="AA99" s="90"/>
      <c r="AB99" s="90"/>
      <c r="AC99" s="90"/>
      <c r="AD99" s="90"/>
      <c r="AE99" s="90"/>
    </row>
    <row r="100" spans="1:54" ht="24.95" customHeight="1" thickBot="1">
      <c r="A100" s="302" t="s">
        <v>250</v>
      </c>
      <c r="B100" s="379"/>
      <c r="C100" s="379"/>
      <c r="D100" s="741"/>
      <c r="E100" s="377"/>
      <c r="F100" s="377"/>
      <c r="G100" s="379"/>
      <c r="H100" s="304"/>
      <c r="I100" s="304">
        <f>SUM(I22:I99)</f>
        <v>600</v>
      </c>
      <c r="J100" s="304">
        <f>SUM(J22:J99)</f>
        <v>776</v>
      </c>
      <c r="K100" s="304">
        <f>SUM(K22:K99)</f>
        <v>650</v>
      </c>
      <c r="L100" s="304">
        <f>SUM(L22:L99)</f>
        <v>610</v>
      </c>
      <c r="M100" s="304">
        <f t="shared" ref="M100:N100" si="14">SUM(M22:M99)</f>
        <v>590</v>
      </c>
      <c r="N100" s="303">
        <f t="shared" si="14"/>
        <v>3226</v>
      </c>
      <c r="O100" s="305">
        <f t="shared" si="12"/>
        <v>645.20000000000005</v>
      </c>
      <c r="P100" s="306">
        <f>SUM(P22:P99)</f>
        <v>100.00000000000007</v>
      </c>
      <c r="Q100" s="307"/>
      <c r="R100" s="93"/>
      <c r="S100" s="112"/>
      <c r="T100" s="308"/>
      <c r="U100" s="65"/>
      <c r="V100" s="65"/>
      <c r="W100" s="65"/>
      <c r="X100" s="65"/>
      <c r="Y100" s="65"/>
      <c r="Z100" s="65"/>
      <c r="AA100" s="65"/>
      <c r="AB100" s="65"/>
      <c r="AC100" s="65"/>
      <c r="AD100" s="94"/>
      <c r="AE100" s="94"/>
      <c r="AH100" s="89"/>
    </row>
    <row r="101" spans="1:54" s="380" customFormat="1" ht="24.75" customHeight="1">
      <c r="C101" s="381"/>
      <c r="D101" s="381"/>
      <c r="F101" s="382"/>
      <c r="G101" s="382"/>
      <c r="H101" s="382"/>
      <c r="I101" s="383"/>
      <c r="J101" s="382"/>
      <c r="K101" s="382"/>
      <c r="L101" s="382"/>
      <c r="M101" s="384"/>
      <c r="N101" s="385"/>
      <c r="O101" s="381"/>
      <c r="P101" s="381"/>
      <c r="Q101" s="386"/>
      <c r="T101" s="450"/>
      <c r="U101" s="382"/>
      <c r="V101" s="382"/>
      <c r="W101" s="382"/>
      <c r="X101" s="382"/>
      <c r="Y101" s="382"/>
      <c r="Z101" s="382"/>
      <c r="AA101" s="382"/>
      <c r="AB101" s="382"/>
      <c r="AC101" s="382"/>
      <c r="AD101" s="382"/>
      <c r="AE101" s="382"/>
      <c r="AF101" s="382"/>
      <c r="AG101" s="382"/>
      <c r="AH101" s="384"/>
    </row>
    <row r="102" spans="1:54" s="380" customFormat="1" ht="33.75">
      <c r="A102" s="961" t="s">
        <v>536</v>
      </c>
      <c r="B102" s="688"/>
      <c r="C102" s="688"/>
      <c r="D102" s="688"/>
      <c r="E102" s="688"/>
      <c r="F102" s="688"/>
      <c r="G102" s="688"/>
      <c r="H102" s="688"/>
      <c r="I102" s="688"/>
      <c r="J102" s="688"/>
      <c r="K102" s="688"/>
      <c r="L102" s="688"/>
      <c r="M102" s="688"/>
      <c r="N102" s="688"/>
      <c r="O102" s="689"/>
      <c r="P102" s="386"/>
      <c r="Q102" s="381"/>
      <c r="R102" s="690"/>
      <c r="S102" s="382"/>
      <c r="T102" s="384"/>
      <c r="U102" s="382"/>
      <c r="V102" s="382"/>
      <c r="W102" s="382"/>
      <c r="X102" s="382"/>
      <c r="Y102" s="382"/>
      <c r="Z102" s="382"/>
      <c r="AA102" s="382"/>
      <c r="AB102" s="382"/>
      <c r="AC102" s="382"/>
      <c r="AD102" s="382"/>
      <c r="AE102" s="382"/>
      <c r="AF102" s="384"/>
      <c r="AG102" s="382"/>
    </row>
    <row r="103" spans="1:54" s="380" customFormat="1">
      <c r="B103" s="1038"/>
      <c r="C103" s="1038"/>
      <c r="D103" s="1038"/>
      <c r="E103" s="1039"/>
      <c r="F103" s="1039"/>
      <c r="G103" s="1039"/>
      <c r="H103" s="1039"/>
      <c r="I103" s="1039"/>
      <c r="J103" s="1039"/>
      <c r="K103" s="1039"/>
      <c r="L103" s="1039"/>
      <c r="M103" s="1039"/>
      <c r="N103" s="385"/>
      <c r="O103" s="382"/>
      <c r="P103" s="381"/>
      <c r="Q103" s="385"/>
      <c r="T103" s="450"/>
      <c r="U103" s="382"/>
      <c r="V103" s="382"/>
      <c r="W103" s="382"/>
      <c r="X103" s="382"/>
      <c r="Y103" s="382"/>
      <c r="Z103" s="382"/>
      <c r="AA103" s="382"/>
      <c r="AB103" s="382"/>
      <c r="AC103" s="382"/>
      <c r="AD103" s="382"/>
      <c r="AE103" s="382"/>
      <c r="AF103" s="382"/>
      <c r="AG103" s="382"/>
      <c r="AH103" s="384"/>
    </row>
    <row r="104" spans="1:54" s="1089" customFormat="1" ht="18.75" customHeight="1">
      <c r="A104" s="398" t="s">
        <v>265</v>
      </c>
      <c r="B104" s="364">
        <v>45992</v>
      </c>
      <c r="C104" s="364">
        <v>45962</v>
      </c>
      <c r="D104" s="365">
        <v>45931</v>
      </c>
      <c r="E104" s="365">
        <v>45901</v>
      </c>
      <c r="F104" s="365">
        <v>45870</v>
      </c>
      <c r="G104" s="365">
        <v>45839</v>
      </c>
      <c r="H104" s="365">
        <v>45809</v>
      </c>
      <c r="I104" s="365">
        <v>45778</v>
      </c>
      <c r="J104" s="365">
        <v>45748</v>
      </c>
      <c r="K104" s="365">
        <v>45717</v>
      </c>
      <c r="L104" s="366">
        <v>45689</v>
      </c>
      <c r="M104" s="365">
        <v>45658</v>
      </c>
      <c r="N104" s="368" t="s">
        <v>5</v>
      </c>
      <c r="O104" s="367"/>
      <c r="P104" s="957"/>
      <c r="Q104" s="742"/>
      <c r="T104" s="958"/>
      <c r="U104" s="340"/>
      <c r="V104" s="340"/>
      <c r="W104" s="340"/>
      <c r="X104" s="340"/>
      <c r="Y104" s="340"/>
      <c r="Z104" s="340"/>
      <c r="AA104" s="340"/>
      <c r="AB104" s="340"/>
      <c r="AC104" s="340"/>
      <c r="AD104" s="340"/>
      <c r="AE104" s="340"/>
      <c r="AF104" s="340"/>
      <c r="AG104" s="340"/>
      <c r="AH104" s="935"/>
    </row>
    <row r="105" spans="1:54" s="1089" customFormat="1" ht="18.75" customHeight="1">
      <c r="A105" s="398" t="s">
        <v>326</v>
      </c>
      <c r="B105" s="368"/>
      <c r="C105" s="368"/>
      <c r="D105" s="368"/>
      <c r="E105" s="368"/>
      <c r="F105" s="368"/>
      <c r="G105" s="368"/>
      <c r="H105" s="368"/>
      <c r="I105" s="368">
        <v>51</v>
      </c>
      <c r="J105" s="369">
        <v>143</v>
      </c>
      <c r="K105" s="369">
        <v>130</v>
      </c>
      <c r="L105" s="369">
        <v>64</v>
      </c>
      <c r="M105" s="369">
        <v>54</v>
      </c>
      <c r="N105" s="368">
        <v>442</v>
      </c>
      <c r="O105" s="370">
        <f>N105/$N$115*100</f>
        <v>24.943566591422123</v>
      </c>
      <c r="P105" s="957"/>
      <c r="Q105" s="742"/>
      <c r="T105" s="958"/>
      <c r="U105" s="340"/>
      <c r="V105" s="340"/>
      <c r="W105" s="340"/>
      <c r="X105" s="340"/>
      <c r="Y105" s="340"/>
      <c r="Z105" s="340"/>
      <c r="AA105" s="340"/>
      <c r="AB105" s="340"/>
      <c r="AC105" s="340"/>
      <c r="AD105" s="340"/>
      <c r="AE105" s="340"/>
      <c r="AF105" s="340"/>
      <c r="AG105" s="340"/>
      <c r="AH105" s="935"/>
    </row>
    <row r="106" spans="1:54" s="1089" customFormat="1" ht="18.75" customHeight="1">
      <c r="A106" s="398" t="s">
        <v>327</v>
      </c>
      <c r="B106" s="368"/>
      <c r="C106" s="368"/>
      <c r="D106" s="368"/>
      <c r="E106" s="368"/>
      <c r="F106" s="368"/>
      <c r="G106" s="368"/>
      <c r="H106" s="368"/>
      <c r="I106" s="368">
        <v>53</v>
      </c>
      <c r="J106" s="369">
        <v>51</v>
      </c>
      <c r="K106" s="369">
        <v>57</v>
      </c>
      <c r="L106" s="369">
        <v>68</v>
      </c>
      <c r="M106" s="369">
        <v>69</v>
      </c>
      <c r="N106" s="368">
        <v>298</v>
      </c>
      <c r="O106" s="370">
        <f t="shared" ref="O106:O113" si="15">N106/$N$115*100</f>
        <v>16.817155756207676</v>
      </c>
      <c r="P106" s="957"/>
      <c r="Q106" s="742"/>
      <c r="T106" s="958"/>
      <c r="U106" s="340"/>
      <c r="V106" s="340"/>
      <c r="W106" s="340"/>
      <c r="X106" s="340"/>
      <c r="Y106" s="340"/>
      <c r="Z106" s="340"/>
      <c r="AA106" s="340"/>
      <c r="AB106" s="340"/>
      <c r="AC106" s="340"/>
      <c r="AD106" s="340"/>
      <c r="AE106" s="340"/>
      <c r="AF106" s="340"/>
      <c r="AG106" s="340"/>
      <c r="AH106" s="935"/>
    </row>
    <row r="107" spans="1:54" s="1089" customFormat="1" ht="18.75" customHeight="1">
      <c r="A107" s="398" t="s">
        <v>328</v>
      </c>
      <c r="B107" s="368"/>
      <c r="C107" s="368"/>
      <c r="D107" s="368"/>
      <c r="E107" s="368"/>
      <c r="F107" s="368"/>
      <c r="G107" s="368"/>
      <c r="H107" s="368"/>
      <c r="I107" s="368">
        <v>26</v>
      </c>
      <c r="J107" s="369">
        <v>38</v>
      </c>
      <c r="K107" s="369">
        <v>41</v>
      </c>
      <c r="L107" s="369">
        <v>47</v>
      </c>
      <c r="M107" s="369">
        <v>39</v>
      </c>
      <c r="N107" s="368">
        <v>191</v>
      </c>
      <c r="O107" s="370">
        <f t="shared" si="15"/>
        <v>10.778781038374719</v>
      </c>
      <c r="P107" s="957"/>
      <c r="Q107" s="742"/>
      <c r="T107" s="958"/>
      <c r="U107" s="340"/>
      <c r="V107" s="340"/>
      <c r="W107" s="340"/>
      <c r="X107" s="340"/>
      <c r="Y107" s="340"/>
      <c r="Z107" s="340"/>
      <c r="AA107" s="340"/>
      <c r="AB107" s="340"/>
      <c r="AC107" s="340"/>
      <c r="AD107" s="340"/>
      <c r="AE107" s="340"/>
      <c r="AF107" s="340"/>
      <c r="AG107" s="340"/>
      <c r="AH107" s="935"/>
    </row>
    <row r="108" spans="1:54" s="1089" customFormat="1" ht="18.75" customHeight="1">
      <c r="A108" s="398" t="s">
        <v>329</v>
      </c>
      <c r="B108" s="368"/>
      <c r="C108" s="368"/>
      <c r="D108" s="368"/>
      <c r="E108" s="368"/>
      <c r="F108" s="368"/>
      <c r="G108" s="368"/>
      <c r="H108" s="368"/>
      <c r="I108" s="368">
        <v>26</v>
      </c>
      <c r="J108" s="369">
        <v>39</v>
      </c>
      <c r="K108" s="369">
        <v>28</v>
      </c>
      <c r="L108" s="369">
        <v>25</v>
      </c>
      <c r="M108" s="369">
        <v>29</v>
      </c>
      <c r="N108" s="368">
        <v>147</v>
      </c>
      <c r="O108" s="370">
        <f t="shared" si="15"/>
        <v>8.2957110609480811</v>
      </c>
      <c r="P108" s="957"/>
      <c r="Q108" s="742"/>
      <c r="T108" s="338"/>
      <c r="AF108" s="340"/>
      <c r="AG108" s="340"/>
    </row>
    <row r="109" spans="1:54" s="1089" customFormat="1" ht="18.75" customHeight="1">
      <c r="A109" s="517" t="s">
        <v>370</v>
      </c>
      <c r="B109" s="368"/>
      <c r="C109" s="368"/>
      <c r="D109" s="368"/>
      <c r="E109" s="368"/>
      <c r="F109" s="368"/>
      <c r="G109" s="368"/>
      <c r="H109" s="368"/>
      <c r="I109" s="368">
        <v>36</v>
      </c>
      <c r="J109" s="369">
        <v>39</v>
      </c>
      <c r="K109" s="369">
        <v>25</v>
      </c>
      <c r="L109" s="369">
        <v>13</v>
      </c>
      <c r="M109" s="369">
        <v>23</v>
      </c>
      <c r="N109" s="368">
        <v>136</v>
      </c>
      <c r="O109" s="370">
        <f t="shared" si="15"/>
        <v>7.6749435665914216</v>
      </c>
      <c r="P109" s="957"/>
      <c r="Q109" s="742"/>
      <c r="T109" s="338"/>
      <c r="AF109" s="340"/>
      <c r="AG109" s="340"/>
    </row>
    <row r="110" spans="1:54" s="1089" customFormat="1" ht="18.75" customHeight="1">
      <c r="A110" s="398" t="s">
        <v>330</v>
      </c>
      <c r="B110" s="368"/>
      <c r="C110" s="368"/>
      <c r="D110" s="368"/>
      <c r="E110" s="368"/>
      <c r="F110" s="368"/>
      <c r="G110" s="368"/>
      <c r="H110" s="368"/>
      <c r="I110" s="368">
        <v>24</v>
      </c>
      <c r="J110" s="369">
        <v>30</v>
      </c>
      <c r="K110" s="369">
        <v>12</v>
      </c>
      <c r="L110" s="369">
        <v>23</v>
      </c>
      <c r="M110" s="369">
        <v>40</v>
      </c>
      <c r="N110" s="368">
        <v>129</v>
      </c>
      <c r="O110" s="370">
        <f t="shared" si="15"/>
        <v>7.2799097065462757</v>
      </c>
      <c r="P110" s="957"/>
      <c r="Q110" s="742"/>
      <c r="T110" s="338"/>
      <c r="AF110" s="340"/>
      <c r="AG110" s="340"/>
    </row>
    <row r="111" spans="1:54" s="1089" customFormat="1" ht="18.75" customHeight="1">
      <c r="A111" s="398" t="s">
        <v>543</v>
      </c>
      <c r="B111" s="368"/>
      <c r="C111" s="368"/>
      <c r="D111" s="368"/>
      <c r="E111" s="368"/>
      <c r="F111" s="368"/>
      <c r="G111" s="368"/>
      <c r="H111" s="368"/>
      <c r="I111" s="368">
        <v>24</v>
      </c>
      <c r="J111" s="369">
        <v>24</v>
      </c>
      <c r="K111" s="369">
        <v>22</v>
      </c>
      <c r="L111" s="369">
        <v>36</v>
      </c>
      <c r="M111" s="369">
        <v>14</v>
      </c>
      <c r="N111" s="368">
        <v>120</v>
      </c>
      <c r="O111" s="370">
        <f t="shared" si="15"/>
        <v>6.772009029345373</v>
      </c>
      <c r="P111" s="957"/>
      <c r="Q111" s="742"/>
      <c r="T111" s="338"/>
      <c r="AF111" s="340"/>
      <c r="AG111" s="340"/>
    </row>
    <row r="112" spans="1:54" s="1089" customFormat="1" ht="18.75" customHeight="1">
      <c r="A112" s="398" t="s">
        <v>331</v>
      </c>
      <c r="B112" s="368"/>
      <c r="C112" s="368"/>
      <c r="D112" s="368"/>
      <c r="E112" s="368"/>
      <c r="F112" s="368"/>
      <c r="G112" s="368"/>
      <c r="H112" s="368"/>
      <c r="I112" s="368">
        <v>25</v>
      </c>
      <c r="J112" s="369">
        <v>20</v>
      </c>
      <c r="K112" s="369">
        <v>22</v>
      </c>
      <c r="L112" s="369">
        <v>21</v>
      </c>
      <c r="M112" s="369">
        <v>27</v>
      </c>
      <c r="N112" s="368">
        <v>115</v>
      </c>
      <c r="O112" s="370">
        <f t="shared" si="15"/>
        <v>6.4898419864559829</v>
      </c>
      <c r="P112" s="957"/>
      <c r="Q112" s="742"/>
      <c r="T112" s="338"/>
      <c r="AF112" s="340"/>
      <c r="AG112" s="340"/>
    </row>
    <row r="113" spans="1:33" s="1089" customFormat="1" ht="18.75" customHeight="1">
      <c r="A113" s="398" t="s">
        <v>544</v>
      </c>
      <c r="B113" s="368"/>
      <c r="C113" s="368"/>
      <c r="D113" s="368"/>
      <c r="E113" s="368"/>
      <c r="F113" s="368"/>
      <c r="G113" s="368"/>
      <c r="H113" s="368"/>
      <c r="I113" s="368">
        <v>14</v>
      </c>
      <c r="J113" s="369">
        <v>32</v>
      </c>
      <c r="K113" s="369">
        <v>17</v>
      </c>
      <c r="L113" s="369">
        <v>25</v>
      </c>
      <c r="M113" s="369">
        <v>15</v>
      </c>
      <c r="N113" s="368">
        <v>103</v>
      </c>
      <c r="O113" s="370">
        <f t="shared" si="15"/>
        <v>5.812641083521445</v>
      </c>
      <c r="P113" s="957"/>
      <c r="Q113" s="742"/>
      <c r="T113" s="338"/>
      <c r="AF113" s="340"/>
      <c r="AG113" s="340"/>
    </row>
    <row r="114" spans="1:33" s="1089" customFormat="1" ht="18.75" customHeight="1">
      <c r="A114" s="517" t="s">
        <v>562</v>
      </c>
      <c r="B114" s="368"/>
      <c r="C114" s="368"/>
      <c r="D114" s="368"/>
      <c r="E114" s="368"/>
      <c r="F114" s="368"/>
      <c r="G114" s="368"/>
      <c r="H114" s="368"/>
      <c r="I114" s="368">
        <v>24</v>
      </c>
      <c r="J114" s="369">
        <v>19</v>
      </c>
      <c r="K114" s="369">
        <v>13</v>
      </c>
      <c r="L114" s="369">
        <v>21</v>
      </c>
      <c r="M114" s="369">
        <v>14</v>
      </c>
      <c r="N114" s="368">
        <v>91</v>
      </c>
      <c r="O114" s="370">
        <f>N114/$N$115*100</f>
        <v>5.1354401805869072</v>
      </c>
      <c r="P114" s="957"/>
      <c r="Q114" s="362"/>
      <c r="T114" s="338"/>
      <c r="AF114" s="340"/>
      <c r="AG114" s="340"/>
    </row>
    <row r="115" spans="1:33" s="1089" customFormat="1">
      <c r="A115" s="363"/>
      <c r="B115" s="371"/>
      <c r="C115" s="372"/>
      <c r="D115" s="373"/>
      <c r="E115" s="371"/>
      <c r="F115" s="374"/>
      <c r="G115" s="374"/>
      <c r="H115" s="374"/>
      <c r="I115" s="375"/>
      <c r="J115" s="374"/>
      <c r="K115" s="374"/>
      <c r="L115" s="376"/>
      <c r="M115" s="376"/>
      <c r="N115" s="374">
        <f>SUM(N105:N114)</f>
        <v>1772</v>
      </c>
      <c r="O115" s="367"/>
      <c r="P115" s="957"/>
      <c r="Q115" s="362"/>
      <c r="AF115" s="340"/>
      <c r="AG115" s="340"/>
    </row>
    <row r="116" spans="1:33" s="1089" customFormat="1">
      <c r="A116" s="376"/>
      <c r="B116" s="371"/>
      <c r="C116" s="372"/>
      <c r="D116" s="373"/>
      <c r="E116" s="371"/>
      <c r="F116" s="374"/>
      <c r="G116" s="374"/>
      <c r="H116" s="374"/>
      <c r="I116" s="375"/>
      <c r="J116" s="374"/>
      <c r="K116" s="374"/>
      <c r="L116" s="376"/>
      <c r="M116" s="376"/>
      <c r="N116" s="374"/>
      <c r="O116" s="367"/>
      <c r="P116" s="957"/>
      <c r="Q116" s="362"/>
      <c r="AF116" s="340"/>
      <c r="AG116" s="340"/>
    </row>
    <row r="117" spans="1:33" s="1089" customFormat="1">
      <c r="A117" s="398"/>
      <c r="B117" s="368"/>
      <c r="C117" s="368"/>
      <c r="D117" s="399"/>
      <c r="E117" s="368"/>
      <c r="F117" s="368"/>
      <c r="G117" s="368"/>
      <c r="H117" s="368"/>
      <c r="I117" s="368"/>
      <c r="J117" s="369"/>
      <c r="K117" s="369"/>
      <c r="L117" s="369"/>
      <c r="M117" s="369"/>
      <c r="N117" s="368"/>
      <c r="O117" s="367"/>
      <c r="P117" s="957"/>
      <c r="Q117" s="362"/>
      <c r="AF117" s="340"/>
      <c r="AG117" s="340"/>
    </row>
    <row r="118" spans="1:33" s="1089" customFormat="1">
      <c r="A118" s="398" t="s">
        <v>265</v>
      </c>
      <c r="B118" s="364">
        <v>45992</v>
      </c>
      <c r="C118" s="364">
        <v>45962</v>
      </c>
      <c r="D118" s="365">
        <v>45931</v>
      </c>
      <c r="E118" s="365">
        <v>45901</v>
      </c>
      <c r="F118" s="365">
        <v>45870</v>
      </c>
      <c r="G118" s="365">
        <v>45839</v>
      </c>
      <c r="H118" s="365">
        <v>45809</v>
      </c>
      <c r="I118" s="365">
        <v>45778</v>
      </c>
      <c r="J118" s="365">
        <v>45748</v>
      </c>
      <c r="K118" s="365">
        <v>45717</v>
      </c>
      <c r="L118" s="366">
        <v>45689</v>
      </c>
      <c r="M118" s="365">
        <v>45658</v>
      </c>
      <c r="N118" s="368" t="s">
        <v>5</v>
      </c>
      <c r="O118" s="373"/>
      <c r="P118" s="959"/>
      <c r="Q118" s="362"/>
      <c r="AF118" s="340"/>
      <c r="AG118" s="340"/>
    </row>
    <row r="119" spans="1:33" s="1089" customFormat="1" ht="23.25">
      <c r="A119" s="398" t="s">
        <v>308</v>
      </c>
      <c r="B119" s="368"/>
      <c r="C119" s="368"/>
      <c r="D119" s="368"/>
      <c r="E119" s="368"/>
      <c r="F119" s="368"/>
      <c r="G119" s="368"/>
      <c r="H119" s="368"/>
      <c r="I119" s="368">
        <v>51</v>
      </c>
      <c r="J119" s="369">
        <v>143</v>
      </c>
      <c r="K119" s="369">
        <v>130</v>
      </c>
      <c r="L119" s="369">
        <v>64</v>
      </c>
      <c r="M119" s="369">
        <v>54</v>
      </c>
      <c r="N119" s="368">
        <v>442</v>
      </c>
      <c r="O119" s="362"/>
      <c r="P119" s="362"/>
      <c r="Q119" s="362"/>
      <c r="AF119" s="340"/>
      <c r="AG119" s="340"/>
    </row>
    <row r="120" spans="1:33" s="1089" customFormat="1" ht="23.25">
      <c r="A120" s="398" t="s">
        <v>270</v>
      </c>
      <c r="B120" s="368"/>
      <c r="C120" s="368"/>
      <c r="D120" s="368"/>
      <c r="E120" s="368"/>
      <c r="F120" s="368"/>
      <c r="G120" s="368"/>
      <c r="H120" s="368"/>
      <c r="I120" s="368">
        <v>53</v>
      </c>
      <c r="J120" s="369">
        <v>51</v>
      </c>
      <c r="K120" s="369">
        <v>57</v>
      </c>
      <c r="L120" s="369">
        <v>68</v>
      </c>
      <c r="M120" s="369">
        <v>69</v>
      </c>
      <c r="N120" s="368">
        <v>298</v>
      </c>
      <c r="O120" s="362"/>
      <c r="P120" s="362"/>
      <c r="Q120" s="362"/>
      <c r="AF120" s="340"/>
      <c r="AG120" s="340"/>
    </row>
    <row r="121" spans="1:33" s="1089" customFormat="1" ht="23.25">
      <c r="A121" s="398" t="s">
        <v>303</v>
      </c>
      <c r="B121" s="368"/>
      <c r="C121" s="368"/>
      <c r="D121" s="368"/>
      <c r="E121" s="368"/>
      <c r="F121" s="368"/>
      <c r="G121" s="368"/>
      <c r="H121" s="368"/>
      <c r="I121" s="368">
        <v>26</v>
      </c>
      <c r="J121" s="369">
        <v>38</v>
      </c>
      <c r="K121" s="369">
        <v>41</v>
      </c>
      <c r="L121" s="369">
        <v>47</v>
      </c>
      <c r="M121" s="369">
        <v>39</v>
      </c>
      <c r="N121" s="368">
        <v>191</v>
      </c>
      <c r="O121" s="362"/>
      <c r="P121" s="362"/>
      <c r="Q121" s="362"/>
      <c r="AF121" s="340"/>
      <c r="AG121" s="340"/>
    </row>
    <row r="122" spans="1:33" s="1089" customFormat="1" ht="23.25">
      <c r="A122" s="398" t="s">
        <v>284</v>
      </c>
      <c r="B122" s="368"/>
      <c r="C122" s="368"/>
      <c r="D122" s="368"/>
      <c r="E122" s="368"/>
      <c r="F122" s="368"/>
      <c r="G122" s="368"/>
      <c r="H122" s="368"/>
      <c r="I122" s="368">
        <v>26</v>
      </c>
      <c r="J122" s="369">
        <v>39</v>
      </c>
      <c r="K122" s="369">
        <v>28</v>
      </c>
      <c r="L122" s="369">
        <v>25</v>
      </c>
      <c r="M122" s="369">
        <v>29</v>
      </c>
      <c r="N122" s="368">
        <v>147</v>
      </c>
      <c r="O122" s="362"/>
      <c r="P122" s="362"/>
      <c r="Q122" s="362"/>
      <c r="AF122" s="340"/>
      <c r="AG122" s="340"/>
    </row>
    <row r="123" spans="1:33" s="1089" customFormat="1" ht="23.25">
      <c r="A123" s="517" t="s">
        <v>312</v>
      </c>
      <c r="B123" s="368"/>
      <c r="C123" s="368"/>
      <c r="D123" s="368"/>
      <c r="E123" s="368"/>
      <c r="F123" s="368"/>
      <c r="G123" s="368"/>
      <c r="H123" s="368"/>
      <c r="I123" s="368">
        <v>36</v>
      </c>
      <c r="J123" s="369">
        <v>39</v>
      </c>
      <c r="K123" s="369">
        <v>25</v>
      </c>
      <c r="L123" s="369">
        <v>13</v>
      </c>
      <c r="M123" s="369">
        <v>23</v>
      </c>
      <c r="N123" s="368">
        <v>136</v>
      </c>
      <c r="O123" s="362"/>
      <c r="P123" s="362"/>
      <c r="Q123" s="362"/>
      <c r="AF123" s="340"/>
      <c r="AG123" s="340"/>
    </row>
    <row r="124" spans="1:33" s="1089" customFormat="1" ht="23.25">
      <c r="A124" s="398" t="s">
        <v>292</v>
      </c>
      <c r="B124" s="368"/>
      <c r="C124" s="368"/>
      <c r="D124" s="368"/>
      <c r="E124" s="368"/>
      <c r="F124" s="368"/>
      <c r="G124" s="368"/>
      <c r="H124" s="368"/>
      <c r="I124" s="368">
        <v>24</v>
      </c>
      <c r="J124" s="369">
        <v>30</v>
      </c>
      <c r="K124" s="369">
        <v>12</v>
      </c>
      <c r="L124" s="369">
        <v>23</v>
      </c>
      <c r="M124" s="369">
        <v>40</v>
      </c>
      <c r="N124" s="368">
        <v>129</v>
      </c>
      <c r="O124" s="362"/>
      <c r="P124" s="362"/>
      <c r="Q124" s="362"/>
      <c r="AF124" s="340"/>
      <c r="AG124" s="340"/>
    </row>
    <row r="125" spans="1:33" s="1089" customFormat="1" ht="23.25">
      <c r="A125" s="398" t="s">
        <v>528</v>
      </c>
      <c r="B125" s="368"/>
      <c r="C125" s="368"/>
      <c r="D125" s="368"/>
      <c r="E125" s="368"/>
      <c r="F125" s="368"/>
      <c r="G125" s="368"/>
      <c r="H125" s="368"/>
      <c r="I125" s="368">
        <v>24</v>
      </c>
      <c r="J125" s="369">
        <v>24</v>
      </c>
      <c r="K125" s="369">
        <v>22</v>
      </c>
      <c r="L125" s="369">
        <v>36</v>
      </c>
      <c r="M125" s="369">
        <v>14</v>
      </c>
      <c r="N125" s="368">
        <v>120</v>
      </c>
      <c r="O125" s="362"/>
      <c r="P125" s="362"/>
      <c r="Q125" s="362"/>
      <c r="AF125" s="340"/>
      <c r="AG125" s="340"/>
    </row>
    <row r="126" spans="1:33" s="1089" customFormat="1" ht="23.25">
      <c r="A126" s="398" t="s">
        <v>310</v>
      </c>
      <c r="B126" s="368"/>
      <c r="C126" s="368"/>
      <c r="D126" s="368"/>
      <c r="E126" s="368"/>
      <c r="F126" s="368"/>
      <c r="G126" s="368"/>
      <c r="H126" s="368"/>
      <c r="I126" s="368">
        <v>25</v>
      </c>
      <c r="J126" s="369">
        <v>20</v>
      </c>
      <c r="K126" s="369">
        <v>22</v>
      </c>
      <c r="L126" s="369">
        <v>21</v>
      </c>
      <c r="M126" s="369">
        <v>27</v>
      </c>
      <c r="N126" s="368">
        <v>115</v>
      </c>
      <c r="O126" s="362"/>
      <c r="P126" s="362"/>
      <c r="Q126" s="362"/>
      <c r="AF126" s="340"/>
      <c r="AG126" s="340"/>
    </row>
    <row r="127" spans="1:33" s="1089" customFormat="1" ht="23.25">
      <c r="A127" s="398" t="s">
        <v>309</v>
      </c>
      <c r="B127" s="368"/>
      <c r="C127" s="368"/>
      <c r="D127" s="368"/>
      <c r="E127" s="368"/>
      <c r="F127" s="368"/>
      <c r="G127" s="368"/>
      <c r="H127" s="368"/>
      <c r="I127" s="368">
        <v>14</v>
      </c>
      <c r="J127" s="369">
        <v>32</v>
      </c>
      <c r="K127" s="369">
        <v>17</v>
      </c>
      <c r="L127" s="369">
        <v>25</v>
      </c>
      <c r="M127" s="369">
        <v>15</v>
      </c>
      <c r="N127" s="368">
        <v>103</v>
      </c>
      <c r="O127" s="362"/>
      <c r="P127" s="362"/>
      <c r="Q127" s="362"/>
      <c r="AF127" s="340"/>
      <c r="AG127" s="340"/>
    </row>
    <row r="128" spans="1:33" s="1089" customFormat="1" ht="23.25">
      <c r="A128" s="517" t="s">
        <v>296</v>
      </c>
      <c r="B128" s="368"/>
      <c r="C128" s="368"/>
      <c r="D128" s="368"/>
      <c r="E128" s="368"/>
      <c r="F128" s="368"/>
      <c r="G128" s="368"/>
      <c r="H128" s="368"/>
      <c r="I128" s="368">
        <v>24</v>
      </c>
      <c r="J128" s="369">
        <v>19</v>
      </c>
      <c r="K128" s="369">
        <v>13</v>
      </c>
      <c r="L128" s="369">
        <v>21</v>
      </c>
      <c r="M128" s="369">
        <v>14</v>
      </c>
      <c r="N128" s="368">
        <v>91</v>
      </c>
      <c r="O128" s="362"/>
      <c r="P128" s="362"/>
      <c r="Q128" s="362"/>
      <c r="AF128" s="340"/>
      <c r="AG128" s="340"/>
    </row>
    <row r="129" spans="1:33" s="1089" customFormat="1" ht="23.25">
      <c r="A129" s="398" t="s">
        <v>325</v>
      </c>
      <c r="B129" s="368"/>
      <c r="C129" s="368"/>
      <c r="D129" s="368"/>
      <c r="E129" s="368"/>
      <c r="F129" s="368"/>
      <c r="G129" s="368"/>
      <c r="H129" s="368"/>
      <c r="I129" s="368">
        <v>21</v>
      </c>
      <c r="J129" s="369">
        <v>17</v>
      </c>
      <c r="K129" s="369">
        <v>21</v>
      </c>
      <c r="L129" s="369">
        <v>10</v>
      </c>
      <c r="M129" s="369">
        <v>22</v>
      </c>
      <c r="N129" s="368">
        <v>91</v>
      </c>
      <c r="O129" s="362"/>
      <c r="P129" s="362"/>
      <c r="Q129" s="362"/>
      <c r="AF129" s="340"/>
      <c r="AG129" s="340"/>
    </row>
    <row r="130" spans="1:33" s="1089" customFormat="1" ht="34.5">
      <c r="A130" s="517" t="s">
        <v>529</v>
      </c>
      <c r="B130" s="368"/>
      <c r="C130" s="368"/>
      <c r="D130" s="368"/>
      <c r="E130" s="368"/>
      <c r="F130" s="368"/>
      <c r="G130" s="368"/>
      <c r="H130" s="368"/>
      <c r="I130" s="368">
        <v>12</v>
      </c>
      <c r="J130" s="369">
        <v>24</v>
      </c>
      <c r="K130" s="368">
        <v>21</v>
      </c>
      <c r="L130" s="369">
        <v>13</v>
      </c>
      <c r="M130" s="368">
        <v>12</v>
      </c>
      <c r="N130" s="368">
        <v>82</v>
      </c>
      <c r="O130" s="362"/>
      <c r="P130" s="362"/>
      <c r="Q130" s="362"/>
      <c r="AF130" s="340"/>
      <c r="AG130" s="340"/>
    </row>
    <row r="131" spans="1:33" s="1089" customFormat="1" ht="23.25">
      <c r="A131" s="398" t="s">
        <v>287</v>
      </c>
      <c r="B131" s="368"/>
      <c r="C131" s="368"/>
      <c r="D131" s="368"/>
      <c r="E131" s="368"/>
      <c r="F131" s="368"/>
      <c r="G131" s="368"/>
      <c r="H131" s="368"/>
      <c r="I131" s="368">
        <v>23</v>
      </c>
      <c r="J131" s="369">
        <v>12</v>
      </c>
      <c r="K131" s="369">
        <v>14</v>
      </c>
      <c r="L131" s="369">
        <v>14</v>
      </c>
      <c r="M131" s="369">
        <v>18</v>
      </c>
      <c r="N131" s="368">
        <v>81</v>
      </c>
      <c r="O131" s="362"/>
      <c r="P131" s="362"/>
      <c r="Q131" s="362"/>
      <c r="AF131" s="340"/>
      <c r="AG131" s="340"/>
    </row>
    <row r="132" spans="1:33" s="1089" customFormat="1" ht="23.25">
      <c r="A132" s="398" t="s">
        <v>527</v>
      </c>
      <c r="B132" s="368"/>
      <c r="C132" s="368"/>
      <c r="D132" s="368"/>
      <c r="E132" s="368"/>
      <c r="F132" s="368"/>
      <c r="G132" s="368"/>
      <c r="H132" s="368"/>
      <c r="I132" s="368">
        <v>22</v>
      </c>
      <c r="J132" s="369">
        <v>13</v>
      </c>
      <c r="K132" s="369">
        <v>14</v>
      </c>
      <c r="L132" s="369">
        <v>13</v>
      </c>
      <c r="M132" s="369">
        <v>11</v>
      </c>
      <c r="N132" s="368">
        <v>73</v>
      </c>
      <c r="O132" s="362"/>
      <c r="P132" s="362"/>
      <c r="Q132" s="362"/>
      <c r="AF132" s="340"/>
      <c r="AG132" s="340"/>
    </row>
    <row r="133" spans="1:33" s="1089" customFormat="1" ht="34.5">
      <c r="A133" s="398" t="s">
        <v>300</v>
      </c>
      <c r="B133" s="368"/>
      <c r="C133" s="368"/>
      <c r="D133" s="368"/>
      <c r="E133" s="368"/>
      <c r="F133" s="368"/>
      <c r="G133" s="368"/>
      <c r="H133" s="368"/>
      <c r="I133" s="368">
        <v>10</v>
      </c>
      <c r="J133" s="369">
        <v>11</v>
      </c>
      <c r="K133" s="369">
        <v>12</v>
      </c>
      <c r="L133" s="369">
        <v>17</v>
      </c>
      <c r="M133" s="369">
        <v>20</v>
      </c>
      <c r="N133" s="368">
        <v>70</v>
      </c>
      <c r="O133" s="362"/>
      <c r="P133" s="362"/>
      <c r="Q133" s="362"/>
      <c r="AF133" s="340"/>
      <c r="AG133" s="340"/>
    </row>
    <row r="134" spans="1:33" s="1089" customFormat="1" ht="34.5">
      <c r="A134" s="398" t="s">
        <v>298</v>
      </c>
      <c r="B134" s="368"/>
      <c r="C134" s="368"/>
      <c r="D134" s="368"/>
      <c r="E134" s="368"/>
      <c r="F134" s="368"/>
      <c r="G134" s="368"/>
      <c r="H134" s="368"/>
      <c r="I134" s="368">
        <v>20</v>
      </c>
      <c r="J134" s="369">
        <v>14</v>
      </c>
      <c r="K134" s="369">
        <v>18</v>
      </c>
      <c r="L134" s="369">
        <v>6</v>
      </c>
      <c r="M134" s="369">
        <v>10</v>
      </c>
      <c r="N134" s="368">
        <v>68</v>
      </c>
      <c r="O134" s="362"/>
      <c r="P134" s="362"/>
      <c r="Q134" s="362"/>
      <c r="AF134" s="340"/>
      <c r="AG134" s="340"/>
    </row>
    <row r="135" spans="1:33" s="1089" customFormat="1" ht="23.25">
      <c r="A135" s="398" t="s">
        <v>273</v>
      </c>
      <c r="B135" s="368"/>
      <c r="C135" s="368"/>
      <c r="D135" s="368"/>
      <c r="E135" s="368"/>
      <c r="F135" s="368"/>
      <c r="G135" s="368"/>
      <c r="H135" s="368"/>
      <c r="I135" s="368">
        <v>14</v>
      </c>
      <c r="J135" s="369">
        <v>7</v>
      </c>
      <c r="K135" s="369">
        <v>12</v>
      </c>
      <c r="L135" s="369">
        <v>13</v>
      </c>
      <c r="M135" s="369">
        <v>21</v>
      </c>
      <c r="N135" s="368">
        <v>67</v>
      </c>
      <c r="O135" s="362"/>
      <c r="P135" s="362"/>
      <c r="Q135" s="362"/>
      <c r="AF135" s="340"/>
      <c r="AG135" s="340"/>
    </row>
    <row r="136" spans="1:33" s="1089" customFormat="1" ht="23.25">
      <c r="A136" s="398" t="s">
        <v>294</v>
      </c>
      <c r="B136" s="368"/>
      <c r="C136" s="368"/>
      <c r="D136" s="368"/>
      <c r="E136" s="368"/>
      <c r="F136" s="368"/>
      <c r="G136" s="368"/>
      <c r="H136" s="368"/>
      <c r="I136" s="368">
        <v>15</v>
      </c>
      <c r="J136" s="369">
        <v>21</v>
      </c>
      <c r="K136" s="369">
        <v>12</v>
      </c>
      <c r="L136" s="369">
        <v>8</v>
      </c>
      <c r="M136" s="369">
        <v>10</v>
      </c>
      <c r="N136" s="368">
        <v>66</v>
      </c>
      <c r="O136" s="362"/>
      <c r="P136" s="362"/>
      <c r="Q136" s="362"/>
      <c r="AF136" s="340"/>
      <c r="AG136" s="340"/>
    </row>
    <row r="137" spans="1:33" s="1089" customFormat="1" ht="22.5">
      <c r="A137" s="369" t="s">
        <v>289</v>
      </c>
      <c r="B137" s="368"/>
      <c r="C137" s="368"/>
      <c r="D137" s="368"/>
      <c r="E137" s="368"/>
      <c r="F137" s="368"/>
      <c r="G137" s="368"/>
      <c r="H137" s="368"/>
      <c r="I137" s="368">
        <v>15</v>
      </c>
      <c r="J137" s="369">
        <v>18</v>
      </c>
      <c r="K137" s="369">
        <v>17</v>
      </c>
      <c r="L137" s="369">
        <v>1</v>
      </c>
      <c r="M137" s="369">
        <v>6</v>
      </c>
      <c r="N137" s="368">
        <v>57</v>
      </c>
      <c r="O137" s="362"/>
      <c r="P137" s="362"/>
      <c r="Q137" s="362"/>
      <c r="AF137" s="340"/>
      <c r="AG137" s="340"/>
    </row>
    <row r="138" spans="1:33" s="1089" customFormat="1" ht="33.75">
      <c r="A138" s="516" t="s">
        <v>301</v>
      </c>
      <c r="B138" s="368"/>
      <c r="C138" s="368"/>
      <c r="D138" s="368"/>
      <c r="E138" s="368"/>
      <c r="F138" s="368"/>
      <c r="G138" s="368"/>
      <c r="H138" s="368"/>
      <c r="I138" s="368">
        <v>9</v>
      </c>
      <c r="J138" s="369">
        <v>20</v>
      </c>
      <c r="K138" s="369">
        <v>13</v>
      </c>
      <c r="L138" s="369">
        <v>5</v>
      </c>
      <c r="M138" s="369">
        <v>10</v>
      </c>
      <c r="N138" s="368">
        <v>57</v>
      </c>
      <c r="O138" s="362"/>
      <c r="P138" s="362"/>
      <c r="Q138" s="362"/>
      <c r="AF138" s="340"/>
      <c r="AG138" s="340"/>
    </row>
    <row r="139" spans="1:33" s="1089" customFormat="1" ht="34.5">
      <c r="A139" s="398" t="s">
        <v>316</v>
      </c>
      <c r="B139" s="368"/>
      <c r="C139" s="368"/>
      <c r="D139" s="368"/>
      <c r="E139" s="368"/>
      <c r="F139" s="368"/>
      <c r="G139" s="368"/>
      <c r="H139" s="368"/>
      <c r="I139" s="368">
        <v>9</v>
      </c>
      <c r="J139" s="369">
        <v>13</v>
      </c>
      <c r="K139" s="369">
        <v>8</v>
      </c>
      <c r="L139" s="369">
        <v>3</v>
      </c>
      <c r="M139" s="369">
        <v>13</v>
      </c>
      <c r="N139" s="368">
        <v>46</v>
      </c>
      <c r="O139" s="362"/>
      <c r="P139" s="362"/>
      <c r="Q139" s="362"/>
      <c r="AF139" s="340"/>
      <c r="AG139" s="340"/>
    </row>
    <row r="140" spans="1:33" s="1089" customFormat="1" ht="23.25">
      <c r="A140" s="398" t="s">
        <v>281</v>
      </c>
      <c r="B140" s="368"/>
      <c r="C140" s="368"/>
      <c r="D140" s="368"/>
      <c r="E140" s="368"/>
      <c r="F140" s="368"/>
      <c r="G140" s="368"/>
      <c r="H140" s="368"/>
      <c r="I140" s="368">
        <v>12</v>
      </c>
      <c r="J140" s="369">
        <v>8</v>
      </c>
      <c r="K140" s="369">
        <v>5</v>
      </c>
      <c r="L140" s="369">
        <v>6</v>
      </c>
      <c r="M140" s="369">
        <v>11</v>
      </c>
      <c r="N140" s="368">
        <v>42</v>
      </c>
      <c r="O140" s="362"/>
      <c r="P140" s="362"/>
      <c r="Q140" s="362"/>
      <c r="AF140" s="340"/>
      <c r="AG140" s="340"/>
    </row>
    <row r="141" spans="1:33" s="1089" customFormat="1">
      <c r="A141" s="398" t="s">
        <v>163</v>
      </c>
      <c r="B141" s="368"/>
      <c r="C141" s="368"/>
      <c r="D141" s="368"/>
      <c r="E141" s="368"/>
      <c r="F141" s="368"/>
      <c r="G141" s="368"/>
      <c r="H141" s="368"/>
      <c r="I141" s="368">
        <v>3</v>
      </c>
      <c r="J141" s="369">
        <v>5</v>
      </c>
      <c r="K141" s="369">
        <v>11</v>
      </c>
      <c r="L141" s="369">
        <v>4</v>
      </c>
      <c r="M141" s="369">
        <v>11</v>
      </c>
      <c r="N141" s="368">
        <v>34</v>
      </c>
      <c r="O141" s="362"/>
      <c r="P141" s="362"/>
      <c r="Q141" s="362"/>
      <c r="AF141" s="340"/>
      <c r="AG141" s="340"/>
    </row>
    <row r="142" spans="1:33" s="1089" customFormat="1" ht="23.25">
      <c r="A142" s="398" t="s">
        <v>271</v>
      </c>
      <c r="B142" s="368"/>
      <c r="C142" s="368"/>
      <c r="D142" s="368"/>
      <c r="E142" s="368"/>
      <c r="F142" s="368"/>
      <c r="G142" s="368"/>
      <c r="H142" s="368"/>
      <c r="I142" s="368">
        <v>6</v>
      </c>
      <c r="J142" s="369">
        <v>4</v>
      </c>
      <c r="K142" s="369">
        <v>4</v>
      </c>
      <c r="L142" s="369">
        <v>7</v>
      </c>
      <c r="M142" s="369">
        <v>8</v>
      </c>
      <c r="N142" s="368">
        <v>29</v>
      </c>
      <c r="O142" s="362"/>
      <c r="P142" s="362"/>
      <c r="Q142" s="362"/>
      <c r="AF142" s="340"/>
      <c r="AG142" s="340"/>
    </row>
    <row r="143" spans="1:33" s="1089" customFormat="1">
      <c r="A143" s="398" t="s">
        <v>207</v>
      </c>
      <c r="B143" s="368"/>
      <c r="C143" s="368"/>
      <c r="D143" s="368"/>
      <c r="E143" s="368"/>
      <c r="F143" s="368"/>
      <c r="G143" s="368"/>
      <c r="H143" s="368"/>
      <c r="I143" s="368">
        <v>4</v>
      </c>
      <c r="J143" s="369">
        <v>5</v>
      </c>
      <c r="K143" s="369">
        <v>4</v>
      </c>
      <c r="L143" s="369">
        <v>10</v>
      </c>
      <c r="M143" s="369">
        <v>5</v>
      </c>
      <c r="N143" s="368">
        <v>28</v>
      </c>
      <c r="O143" s="362"/>
      <c r="P143" s="362"/>
      <c r="Q143" s="362"/>
      <c r="AF143" s="340"/>
      <c r="AG143" s="340"/>
    </row>
    <row r="144" spans="1:33" s="1089" customFormat="1">
      <c r="A144" s="369" t="s">
        <v>211</v>
      </c>
      <c r="B144" s="368"/>
      <c r="C144" s="368"/>
      <c r="D144" s="368"/>
      <c r="E144" s="368"/>
      <c r="F144" s="368"/>
      <c r="G144" s="368"/>
      <c r="H144" s="368"/>
      <c r="I144" s="368">
        <v>5</v>
      </c>
      <c r="J144" s="369">
        <v>10</v>
      </c>
      <c r="K144" s="369">
        <v>7</v>
      </c>
      <c r="L144" s="369">
        <v>4</v>
      </c>
      <c r="M144" s="369">
        <v>2</v>
      </c>
      <c r="N144" s="368">
        <v>28</v>
      </c>
      <c r="O144" s="362"/>
      <c r="P144" s="362"/>
      <c r="Q144" s="362"/>
      <c r="AF144" s="340"/>
      <c r="AG144" s="340"/>
    </row>
    <row r="145" spans="1:33" s="1089" customFormat="1">
      <c r="A145" s="398" t="s">
        <v>214</v>
      </c>
      <c r="B145" s="368"/>
      <c r="C145" s="368"/>
      <c r="D145" s="368"/>
      <c r="E145" s="368"/>
      <c r="F145" s="368"/>
      <c r="G145" s="368"/>
      <c r="H145" s="368"/>
      <c r="I145" s="368">
        <v>3</v>
      </c>
      <c r="J145" s="369">
        <v>10</v>
      </c>
      <c r="K145" s="369">
        <v>5</v>
      </c>
      <c r="L145" s="369">
        <v>7</v>
      </c>
      <c r="M145" s="369">
        <v>2</v>
      </c>
      <c r="N145" s="368">
        <v>27</v>
      </c>
      <c r="O145" s="362"/>
      <c r="P145" s="362"/>
      <c r="Q145" s="362"/>
      <c r="AF145" s="340"/>
      <c r="AG145" s="340"/>
    </row>
    <row r="146" spans="1:33" s="1089" customFormat="1">
      <c r="A146" s="398" t="s">
        <v>314</v>
      </c>
      <c r="B146" s="368"/>
      <c r="C146" s="368"/>
      <c r="D146" s="368"/>
      <c r="E146" s="368"/>
      <c r="F146" s="368"/>
      <c r="G146" s="368"/>
      <c r="H146" s="368"/>
      <c r="I146" s="368">
        <v>1</v>
      </c>
      <c r="J146" s="369">
        <v>3</v>
      </c>
      <c r="K146" s="369">
        <v>10</v>
      </c>
      <c r="L146" s="369">
        <v>6</v>
      </c>
      <c r="M146" s="369">
        <v>6</v>
      </c>
      <c r="N146" s="368">
        <v>26</v>
      </c>
      <c r="O146" s="362"/>
      <c r="P146" s="362"/>
      <c r="Q146" s="362"/>
      <c r="AF146" s="340"/>
      <c r="AG146" s="340"/>
    </row>
    <row r="147" spans="1:33" s="1089" customFormat="1" ht="23.25">
      <c r="A147" s="398" t="s">
        <v>304</v>
      </c>
      <c r="B147" s="368"/>
      <c r="C147" s="368"/>
      <c r="D147" s="368"/>
      <c r="E147" s="368"/>
      <c r="F147" s="368"/>
      <c r="G147" s="368"/>
      <c r="H147" s="368"/>
      <c r="I147" s="368">
        <v>2</v>
      </c>
      <c r="J147" s="369">
        <v>5</v>
      </c>
      <c r="K147" s="369">
        <v>2</v>
      </c>
      <c r="L147" s="369">
        <v>12</v>
      </c>
      <c r="M147" s="369">
        <v>3</v>
      </c>
      <c r="N147" s="368">
        <v>24</v>
      </c>
      <c r="O147" s="362"/>
      <c r="P147" s="362"/>
      <c r="Q147" s="362"/>
      <c r="AF147" s="340"/>
      <c r="AG147" s="340"/>
    </row>
    <row r="148" spans="1:33" s="1089" customFormat="1">
      <c r="A148" s="369" t="s">
        <v>187</v>
      </c>
      <c r="B148" s="368"/>
      <c r="C148" s="368"/>
      <c r="D148" s="368"/>
      <c r="E148" s="368"/>
      <c r="F148" s="368"/>
      <c r="G148" s="368"/>
      <c r="H148" s="368"/>
      <c r="I148" s="368">
        <v>5</v>
      </c>
      <c r="J148" s="369">
        <v>3</v>
      </c>
      <c r="K148" s="369">
        <v>3</v>
      </c>
      <c r="L148" s="369">
        <v>8</v>
      </c>
      <c r="M148" s="369">
        <v>5</v>
      </c>
      <c r="N148" s="368">
        <v>24</v>
      </c>
      <c r="O148" s="362"/>
      <c r="P148" s="362"/>
      <c r="Q148" s="362"/>
      <c r="AF148" s="340"/>
      <c r="AG148" s="340"/>
    </row>
    <row r="149" spans="1:33" s="1089" customFormat="1">
      <c r="A149" s="398" t="s">
        <v>217</v>
      </c>
      <c r="B149" s="368"/>
      <c r="C149" s="368"/>
      <c r="D149" s="368"/>
      <c r="E149" s="368"/>
      <c r="F149" s="368"/>
      <c r="G149" s="368"/>
      <c r="H149" s="368"/>
      <c r="I149" s="368">
        <v>1</v>
      </c>
      <c r="J149" s="369">
        <v>8</v>
      </c>
      <c r="K149" s="369">
        <v>2</v>
      </c>
      <c r="L149" s="369">
        <v>2</v>
      </c>
      <c r="M149" s="369">
        <v>6</v>
      </c>
      <c r="N149" s="368">
        <v>19</v>
      </c>
      <c r="O149" s="362"/>
      <c r="P149" s="362"/>
      <c r="Q149" s="362"/>
      <c r="AF149" s="340"/>
      <c r="AG149" s="340"/>
    </row>
    <row r="150" spans="1:33" s="1089" customFormat="1">
      <c r="A150" s="398" t="s">
        <v>203</v>
      </c>
      <c r="B150" s="368"/>
      <c r="C150" s="368"/>
      <c r="D150" s="368"/>
      <c r="E150" s="368"/>
      <c r="F150" s="368"/>
      <c r="G150" s="368"/>
      <c r="H150" s="368"/>
      <c r="I150" s="368">
        <v>6</v>
      </c>
      <c r="J150" s="369">
        <v>2</v>
      </c>
      <c r="K150" s="369">
        <v>6</v>
      </c>
      <c r="L150" s="369">
        <v>2</v>
      </c>
      <c r="M150" s="369">
        <v>2</v>
      </c>
      <c r="N150" s="368">
        <v>18</v>
      </c>
      <c r="O150" s="362"/>
      <c r="P150" s="362"/>
      <c r="Q150" s="362"/>
      <c r="AF150" s="340"/>
      <c r="AG150" s="340"/>
    </row>
    <row r="151" spans="1:33" s="1089" customFormat="1">
      <c r="A151" s="398" t="s">
        <v>216</v>
      </c>
      <c r="B151" s="368"/>
      <c r="C151" s="368"/>
      <c r="D151" s="368"/>
      <c r="E151" s="368"/>
      <c r="F151" s="368"/>
      <c r="G151" s="368"/>
      <c r="H151" s="368"/>
      <c r="I151" s="368">
        <v>2</v>
      </c>
      <c r="J151" s="369">
        <v>4</v>
      </c>
      <c r="K151" s="369">
        <v>6</v>
      </c>
      <c r="L151" s="369">
        <v>4</v>
      </c>
      <c r="M151" s="369">
        <v>2</v>
      </c>
      <c r="N151" s="368">
        <v>18</v>
      </c>
      <c r="O151" s="362"/>
      <c r="P151" s="362"/>
      <c r="Q151" s="362"/>
      <c r="AF151" s="340"/>
      <c r="AG151" s="340"/>
    </row>
    <row r="152" spans="1:33" s="1089" customFormat="1">
      <c r="A152" s="398" t="s">
        <v>198</v>
      </c>
      <c r="B152" s="368"/>
      <c r="C152" s="368"/>
      <c r="D152" s="368"/>
      <c r="E152" s="368"/>
      <c r="F152" s="368"/>
      <c r="G152" s="368"/>
      <c r="H152" s="368"/>
      <c r="I152" s="368">
        <v>4</v>
      </c>
      <c r="J152" s="369">
        <v>4</v>
      </c>
      <c r="K152" s="369">
        <v>6</v>
      </c>
      <c r="L152" s="369">
        <v>2</v>
      </c>
      <c r="M152" s="369">
        <v>1</v>
      </c>
      <c r="N152" s="368">
        <v>17</v>
      </c>
      <c r="O152" s="362"/>
      <c r="P152" s="362"/>
      <c r="Q152" s="362"/>
      <c r="AF152" s="340"/>
      <c r="AG152" s="340"/>
    </row>
    <row r="153" spans="1:33" s="1089" customFormat="1">
      <c r="A153" s="518" t="s">
        <v>208</v>
      </c>
      <c r="B153" s="368"/>
      <c r="C153" s="368"/>
      <c r="D153" s="368"/>
      <c r="E153" s="368"/>
      <c r="F153" s="368"/>
      <c r="G153" s="368"/>
      <c r="H153" s="368"/>
      <c r="I153" s="368">
        <v>2</v>
      </c>
      <c r="J153" s="369">
        <v>9</v>
      </c>
      <c r="K153" s="369">
        <v>1</v>
      </c>
      <c r="L153" s="369">
        <v>2</v>
      </c>
      <c r="M153" s="369">
        <v>3</v>
      </c>
      <c r="N153" s="368">
        <v>17</v>
      </c>
      <c r="O153" s="362"/>
      <c r="P153" s="362"/>
      <c r="Q153" s="362"/>
      <c r="AF153" s="340"/>
      <c r="AG153" s="340"/>
    </row>
    <row r="154" spans="1:33" s="1089" customFormat="1" ht="34.5">
      <c r="A154" s="398" t="s">
        <v>279</v>
      </c>
      <c r="B154" s="368"/>
      <c r="C154" s="368"/>
      <c r="D154" s="368"/>
      <c r="E154" s="368"/>
      <c r="F154" s="368"/>
      <c r="G154" s="368"/>
      <c r="H154" s="368"/>
      <c r="I154" s="368">
        <v>3</v>
      </c>
      <c r="J154" s="369">
        <v>4</v>
      </c>
      <c r="K154" s="369">
        <v>2</v>
      </c>
      <c r="L154" s="369">
        <v>5</v>
      </c>
      <c r="M154" s="369">
        <v>2</v>
      </c>
      <c r="N154" s="368">
        <v>16</v>
      </c>
      <c r="O154" s="362"/>
      <c r="P154" s="362"/>
      <c r="Q154" s="362"/>
      <c r="AF154" s="340"/>
      <c r="AG154" s="340"/>
    </row>
    <row r="155" spans="1:33" s="1089" customFormat="1">
      <c r="A155" s="398" t="s">
        <v>204</v>
      </c>
      <c r="B155" s="368"/>
      <c r="C155" s="368"/>
      <c r="D155" s="368"/>
      <c r="E155" s="368"/>
      <c r="F155" s="368"/>
      <c r="G155" s="368"/>
      <c r="H155" s="368"/>
      <c r="I155" s="368">
        <v>3</v>
      </c>
      <c r="J155" s="369">
        <v>5</v>
      </c>
      <c r="K155" s="369">
        <v>5</v>
      </c>
      <c r="L155" s="369">
        <v>2</v>
      </c>
      <c r="M155" s="369">
        <v>1</v>
      </c>
      <c r="N155" s="368">
        <v>16</v>
      </c>
      <c r="O155" s="362"/>
      <c r="P155" s="362"/>
      <c r="Q155" s="362"/>
      <c r="AF155" s="340"/>
      <c r="AG155" s="340"/>
    </row>
    <row r="156" spans="1:33" s="1089" customFormat="1">
      <c r="A156" s="398" t="s">
        <v>210</v>
      </c>
      <c r="B156" s="368"/>
      <c r="C156" s="368"/>
      <c r="D156" s="368"/>
      <c r="E156" s="368"/>
      <c r="F156" s="368"/>
      <c r="G156" s="368"/>
      <c r="H156" s="368"/>
      <c r="I156" s="368">
        <v>1</v>
      </c>
      <c r="J156" s="369">
        <v>4</v>
      </c>
      <c r="K156" s="369">
        <v>0</v>
      </c>
      <c r="L156" s="369">
        <v>7</v>
      </c>
      <c r="M156" s="369">
        <v>3</v>
      </c>
      <c r="N156" s="368">
        <v>15</v>
      </c>
      <c r="O156" s="362"/>
      <c r="P156" s="362"/>
      <c r="Q156" s="362"/>
      <c r="AF156" s="340"/>
      <c r="AG156" s="340"/>
    </row>
    <row r="157" spans="1:33" s="1089" customFormat="1" ht="23.25">
      <c r="A157" s="398" t="s">
        <v>286</v>
      </c>
      <c r="B157" s="368"/>
      <c r="C157" s="368"/>
      <c r="D157" s="368"/>
      <c r="E157" s="368"/>
      <c r="F157" s="368"/>
      <c r="G157" s="368"/>
      <c r="H157" s="368"/>
      <c r="I157" s="368">
        <v>2</v>
      </c>
      <c r="J157" s="369">
        <v>4</v>
      </c>
      <c r="K157" s="369">
        <v>4</v>
      </c>
      <c r="L157" s="369">
        <v>2</v>
      </c>
      <c r="M157" s="369">
        <v>2</v>
      </c>
      <c r="N157" s="368">
        <v>14</v>
      </c>
      <c r="O157" s="362"/>
      <c r="P157" s="362"/>
      <c r="Q157" s="362"/>
      <c r="AF157" s="340"/>
      <c r="AG157" s="340"/>
    </row>
    <row r="158" spans="1:33" s="1089" customFormat="1" ht="23.25">
      <c r="A158" s="398" t="s">
        <v>317</v>
      </c>
      <c r="B158" s="368"/>
      <c r="C158" s="368"/>
      <c r="D158" s="368"/>
      <c r="E158" s="368"/>
      <c r="F158" s="368"/>
      <c r="G158" s="368"/>
      <c r="H158" s="368"/>
      <c r="I158" s="368">
        <v>4</v>
      </c>
      <c r="J158" s="369">
        <v>1</v>
      </c>
      <c r="K158" s="369">
        <v>6</v>
      </c>
      <c r="L158" s="369">
        <v>1</v>
      </c>
      <c r="M158" s="369">
        <v>2</v>
      </c>
      <c r="N158" s="368">
        <v>14</v>
      </c>
      <c r="O158" s="362"/>
      <c r="P158" s="362"/>
      <c r="Q158" s="362"/>
      <c r="AF158" s="340"/>
      <c r="AG158" s="340"/>
    </row>
    <row r="159" spans="1:33" s="1089" customFormat="1">
      <c r="A159" s="398" t="s">
        <v>205</v>
      </c>
      <c r="B159" s="368"/>
      <c r="C159" s="368"/>
      <c r="D159" s="368"/>
      <c r="E159" s="368"/>
      <c r="F159" s="368"/>
      <c r="G159" s="368"/>
      <c r="H159" s="368"/>
      <c r="I159" s="368">
        <v>3</v>
      </c>
      <c r="J159" s="369">
        <v>3</v>
      </c>
      <c r="K159" s="369">
        <v>0</v>
      </c>
      <c r="L159" s="369">
        <v>3</v>
      </c>
      <c r="M159" s="369">
        <v>5</v>
      </c>
      <c r="N159" s="368">
        <v>14</v>
      </c>
      <c r="O159" s="362"/>
      <c r="P159" s="362"/>
      <c r="Q159" s="362"/>
      <c r="AF159" s="340"/>
      <c r="AG159" s="340"/>
    </row>
    <row r="160" spans="1:33" s="1089" customFormat="1">
      <c r="A160" s="519" t="s">
        <v>542</v>
      </c>
      <c r="B160" s="368"/>
      <c r="C160" s="368"/>
      <c r="D160" s="368"/>
      <c r="E160" s="368"/>
      <c r="F160" s="368"/>
      <c r="G160" s="368"/>
      <c r="H160" s="368"/>
      <c r="I160" s="368">
        <v>4</v>
      </c>
      <c r="J160" s="369">
        <v>5</v>
      </c>
      <c r="K160" s="369">
        <v>2</v>
      </c>
      <c r="L160" s="369">
        <v>1</v>
      </c>
      <c r="M160" s="369">
        <v>0</v>
      </c>
      <c r="N160" s="368">
        <v>12</v>
      </c>
      <c r="O160" s="362"/>
      <c r="P160" s="362"/>
      <c r="Q160" s="362"/>
      <c r="AF160" s="340"/>
      <c r="AG160" s="340"/>
    </row>
    <row r="161" spans="1:33" s="1089" customFormat="1">
      <c r="A161" s="369" t="s">
        <v>320</v>
      </c>
      <c r="B161" s="368"/>
      <c r="C161" s="368"/>
      <c r="D161" s="368"/>
      <c r="E161" s="368"/>
      <c r="F161" s="368"/>
      <c r="G161" s="368"/>
      <c r="H161" s="368"/>
      <c r="I161" s="368">
        <v>5</v>
      </c>
      <c r="J161" s="369">
        <v>0</v>
      </c>
      <c r="K161" s="368">
        <v>3</v>
      </c>
      <c r="L161" s="369">
        <v>2</v>
      </c>
      <c r="M161" s="369">
        <v>2</v>
      </c>
      <c r="N161" s="368">
        <v>12</v>
      </c>
      <c r="O161" s="362"/>
      <c r="P161" s="362"/>
      <c r="Q161" s="362"/>
      <c r="AF161" s="340"/>
      <c r="AG161" s="340"/>
    </row>
    <row r="162" spans="1:33" s="1089" customFormat="1" ht="23.25">
      <c r="A162" s="398" t="s">
        <v>209</v>
      </c>
      <c r="B162" s="368"/>
      <c r="C162" s="368"/>
      <c r="D162" s="368"/>
      <c r="E162" s="368"/>
      <c r="F162" s="368"/>
      <c r="G162" s="368"/>
      <c r="H162" s="368"/>
      <c r="I162" s="368">
        <v>2</v>
      </c>
      <c r="J162" s="369">
        <v>5</v>
      </c>
      <c r="K162" s="369">
        <v>3</v>
      </c>
      <c r="L162" s="369">
        <v>2</v>
      </c>
      <c r="M162" s="369">
        <v>0</v>
      </c>
      <c r="N162" s="368">
        <v>12</v>
      </c>
      <c r="O162" s="362"/>
      <c r="P162" s="362"/>
      <c r="Q162" s="362"/>
      <c r="AF162" s="340"/>
      <c r="AG162" s="340"/>
    </row>
    <row r="163" spans="1:33" s="1089" customFormat="1" ht="23.25">
      <c r="A163" s="398" t="s">
        <v>189</v>
      </c>
      <c r="B163" s="368"/>
      <c r="C163" s="368"/>
      <c r="D163" s="368"/>
      <c r="E163" s="368"/>
      <c r="F163" s="368"/>
      <c r="G163" s="368"/>
      <c r="H163" s="368"/>
      <c r="I163" s="368">
        <v>1</v>
      </c>
      <c r="J163" s="369">
        <v>2</v>
      </c>
      <c r="K163" s="369">
        <v>3</v>
      </c>
      <c r="L163" s="369">
        <v>2</v>
      </c>
      <c r="M163" s="369">
        <v>3</v>
      </c>
      <c r="N163" s="368">
        <v>11</v>
      </c>
      <c r="O163" s="362"/>
      <c r="P163" s="362"/>
      <c r="Q163" s="362"/>
      <c r="AF163" s="340"/>
      <c r="AG163" s="340"/>
    </row>
    <row r="164" spans="1:33" s="1089" customFormat="1">
      <c r="A164" s="398" t="s">
        <v>195</v>
      </c>
      <c r="B164" s="368"/>
      <c r="C164" s="368"/>
      <c r="D164" s="368"/>
      <c r="E164" s="368"/>
      <c r="F164" s="368"/>
      <c r="G164" s="368"/>
      <c r="H164" s="368"/>
      <c r="I164" s="368">
        <v>1</v>
      </c>
      <c r="J164" s="369">
        <v>4</v>
      </c>
      <c r="K164" s="369">
        <v>2</v>
      </c>
      <c r="L164" s="369">
        <v>3</v>
      </c>
      <c r="M164" s="369">
        <v>1</v>
      </c>
      <c r="N164" s="368">
        <v>11</v>
      </c>
      <c r="O164" s="362"/>
      <c r="P164" s="362"/>
      <c r="Q164" s="362"/>
      <c r="AF164" s="340"/>
      <c r="AG164" s="340"/>
    </row>
    <row r="165" spans="1:33" s="1089" customFormat="1" ht="23.25">
      <c r="A165" s="398" t="s">
        <v>212</v>
      </c>
      <c r="B165" s="368"/>
      <c r="C165" s="368"/>
      <c r="D165" s="368"/>
      <c r="E165" s="368"/>
      <c r="F165" s="368"/>
      <c r="G165" s="368"/>
      <c r="H165" s="368"/>
      <c r="I165" s="368">
        <v>3</v>
      </c>
      <c r="J165" s="369">
        <v>3</v>
      </c>
      <c r="K165" s="369">
        <v>0</v>
      </c>
      <c r="L165" s="369">
        <v>4</v>
      </c>
      <c r="M165" s="369">
        <v>1</v>
      </c>
      <c r="N165" s="368">
        <v>11</v>
      </c>
      <c r="O165" s="362"/>
      <c r="P165" s="362"/>
      <c r="Q165" s="362"/>
      <c r="AF165" s="340"/>
      <c r="AG165" s="340"/>
    </row>
    <row r="166" spans="1:33" s="1089" customFormat="1" ht="23.25">
      <c r="A166" s="398" t="s">
        <v>192</v>
      </c>
      <c r="B166" s="368"/>
      <c r="C166" s="368"/>
      <c r="D166" s="368"/>
      <c r="E166" s="368"/>
      <c r="F166" s="368"/>
      <c r="G166" s="368"/>
      <c r="H166" s="368"/>
      <c r="I166" s="368">
        <v>1</v>
      </c>
      <c r="J166" s="369">
        <v>5</v>
      </c>
      <c r="K166" s="369">
        <v>1</v>
      </c>
      <c r="L166" s="369">
        <v>2</v>
      </c>
      <c r="M166" s="369">
        <v>1</v>
      </c>
      <c r="N166" s="368">
        <v>10</v>
      </c>
      <c r="O166" s="362"/>
      <c r="P166" s="362"/>
      <c r="Q166" s="362"/>
      <c r="AF166" s="340"/>
      <c r="AG166" s="340"/>
    </row>
    <row r="167" spans="1:33" s="1089" customFormat="1">
      <c r="A167" s="517" t="s">
        <v>324</v>
      </c>
      <c r="B167" s="368"/>
      <c r="C167" s="368"/>
      <c r="D167" s="368"/>
      <c r="E167" s="368"/>
      <c r="F167" s="368"/>
      <c r="G167" s="368"/>
      <c r="H167" s="368"/>
      <c r="I167" s="368">
        <v>4</v>
      </c>
      <c r="J167" s="369">
        <v>2</v>
      </c>
      <c r="K167" s="369">
        <v>1</v>
      </c>
      <c r="L167" s="369">
        <v>3</v>
      </c>
      <c r="M167" s="369">
        <v>0</v>
      </c>
      <c r="N167" s="368">
        <v>10</v>
      </c>
      <c r="O167" s="362"/>
      <c r="P167" s="362"/>
      <c r="Q167" s="362"/>
      <c r="AF167" s="340"/>
      <c r="AG167" s="340"/>
    </row>
    <row r="168" spans="1:33" s="1089" customFormat="1" ht="23.25">
      <c r="A168" s="398" t="s">
        <v>215</v>
      </c>
      <c r="B168" s="368"/>
      <c r="C168" s="368"/>
      <c r="D168" s="368"/>
      <c r="E168" s="368"/>
      <c r="F168" s="368"/>
      <c r="G168" s="368"/>
      <c r="H168" s="368"/>
      <c r="I168" s="368">
        <v>1</v>
      </c>
      <c r="J168" s="369">
        <v>4</v>
      </c>
      <c r="K168" s="369">
        <v>0</v>
      </c>
      <c r="L168" s="369">
        <v>4</v>
      </c>
      <c r="M168" s="369">
        <v>1</v>
      </c>
      <c r="N168" s="368">
        <v>10</v>
      </c>
      <c r="O168" s="362"/>
      <c r="P168" s="362"/>
      <c r="Q168" s="362"/>
      <c r="AF168" s="340"/>
      <c r="AG168" s="340"/>
    </row>
    <row r="169" spans="1:33" s="1089" customFormat="1" ht="23.25">
      <c r="A169" s="398" t="s">
        <v>278</v>
      </c>
      <c r="B169" s="368"/>
      <c r="C169" s="368"/>
      <c r="D169" s="368"/>
      <c r="E169" s="368"/>
      <c r="F169" s="368"/>
      <c r="G169" s="368"/>
      <c r="H169" s="368"/>
      <c r="I169" s="368">
        <v>2</v>
      </c>
      <c r="J169" s="369">
        <v>3</v>
      </c>
      <c r="K169" s="369">
        <v>1</v>
      </c>
      <c r="L169" s="369">
        <v>3</v>
      </c>
      <c r="M169" s="369">
        <v>0</v>
      </c>
      <c r="N169" s="368">
        <v>9</v>
      </c>
      <c r="O169" s="362"/>
      <c r="P169" s="362"/>
      <c r="Q169" s="362"/>
      <c r="AF169" s="340"/>
      <c r="AG169" s="340"/>
    </row>
    <row r="170" spans="1:33" s="1089" customFormat="1" ht="23.25">
      <c r="A170" s="398" t="s">
        <v>306</v>
      </c>
      <c r="B170" s="368"/>
      <c r="C170" s="368"/>
      <c r="D170" s="368"/>
      <c r="E170" s="368"/>
      <c r="F170" s="368"/>
      <c r="G170" s="368"/>
      <c r="H170" s="368"/>
      <c r="I170" s="368">
        <v>4</v>
      </c>
      <c r="J170" s="369">
        <v>2</v>
      </c>
      <c r="K170" s="368">
        <v>1</v>
      </c>
      <c r="L170" s="369">
        <v>1</v>
      </c>
      <c r="M170" s="368">
        <v>1</v>
      </c>
      <c r="N170" s="368">
        <v>9</v>
      </c>
      <c r="O170" s="362"/>
      <c r="P170" s="362"/>
      <c r="Q170" s="362"/>
      <c r="AF170" s="340"/>
      <c r="AG170" s="340"/>
    </row>
    <row r="171" spans="1:33" s="1089" customFormat="1" ht="34.5">
      <c r="A171" s="398" t="s">
        <v>318</v>
      </c>
      <c r="B171" s="368"/>
      <c r="C171" s="368"/>
      <c r="D171" s="368"/>
      <c r="E171" s="368"/>
      <c r="F171" s="368"/>
      <c r="G171" s="368"/>
      <c r="H171" s="368"/>
      <c r="I171" s="368">
        <v>2</v>
      </c>
      <c r="J171" s="369">
        <v>4</v>
      </c>
      <c r="K171" s="369">
        <v>0</v>
      </c>
      <c r="L171" s="369">
        <v>3</v>
      </c>
      <c r="M171" s="369">
        <v>0</v>
      </c>
      <c r="N171" s="368">
        <v>9</v>
      </c>
      <c r="O171" s="362"/>
      <c r="P171" s="362"/>
      <c r="Q171" s="362"/>
      <c r="AF171" s="340"/>
      <c r="AG171" s="340"/>
    </row>
    <row r="172" spans="1:33" s="1089" customFormat="1" ht="23.25">
      <c r="A172" s="398" t="s">
        <v>322</v>
      </c>
      <c r="B172" s="368"/>
      <c r="C172" s="368"/>
      <c r="D172" s="368"/>
      <c r="E172" s="368"/>
      <c r="F172" s="368"/>
      <c r="G172" s="368"/>
      <c r="H172" s="368"/>
      <c r="I172" s="368">
        <v>2</v>
      </c>
      <c r="J172" s="369">
        <v>4</v>
      </c>
      <c r="K172" s="369">
        <v>1</v>
      </c>
      <c r="L172" s="369">
        <v>2</v>
      </c>
      <c r="M172" s="369">
        <v>0</v>
      </c>
      <c r="N172" s="368">
        <v>9</v>
      </c>
      <c r="O172" s="362"/>
      <c r="P172" s="362"/>
      <c r="Q172" s="362"/>
      <c r="AF172" s="340"/>
      <c r="AG172" s="340"/>
    </row>
    <row r="173" spans="1:33" s="1089" customFormat="1">
      <c r="A173" s="398" t="s">
        <v>191</v>
      </c>
      <c r="B173" s="368"/>
      <c r="C173" s="368"/>
      <c r="D173" s="368"/>
      <c r="E173" s="368"/>
      <c r="F173" s="368"/>
      <c r="G173" s="368"/>
      <c r="H173" s="368"/>
      <c r="I173" s="368">
        <v>2</v>
      </c>
      <c r="J173" s="369">
        <v>2</v>
      </c>
      <c r="K173" s="369">
        <v>2</v>
      </c>
      <c r="L173" s="369">
        <v>2</v>
      </c>
      <c r="M173" s="369">
        <v>1</v>
      </c>
      <c r="N173" s="368">
        <v>9</v>
      </c>
      <c r="O173" s="362"/>
      <c r="P173" s="362"/>
      <c r="Q173" s="362"/>
      <c r="AF173" s="340"/>
      <c r="AG173" s="340"/>
    </row>
    <row r="174" spans="1:33" s="1089" customFormat="1">
      <c r="A174" s="398" t="s">
        <v>197</v>
      </c>
      <c r="B174" s="368"/>
      <c r="C174" s="368"/>
      <c r="D174" s="368"/>
      <c r="E174" s="368"/>
      <c r="F174" s="368"/>
      <c r="G174" s="368"/>
      <c r="H174" s="368"/>
      <c r="I174" s="368">
        <v>1</v>
      </c>
      <c r="J174" s="369">
        <v>2</v>
      </c>
      <c r="K174" s="369">
        <v>0</v>
      </c>
      <c r="L174" s="369">
        <v>5</v>
      </c>
      <c r="M174" s="369">
        <v>1</v>
      </c>
      <c r="N174" s="368">
        <v>9</v>
      </c>
      <c r="O174" s="362"/>
      <c r="P174" s="362"/>
      <c r="Q174" s="362"/>
      <c r="AF174" s="340"/>
      <c r="AG174" s="340"/>
    </row>
    <row r="175" spans="1:33" s="1089" customFormat="1">
      <c r="A175" s="398" t="s">
        <v>199</v>
      </c>
      <c r="B175" s="368"/>
      <c r="C175" s="368"/>
      <c r="D175" s="368"/>
      <c r="E175" s="368"/>
      <c r="F175" s="368"/>
      <c r="G175" s="368"/>
      <c r="H175" s="368"/>
      <c r="I175" s="368">
        <v>1</v>
      </c>
      <c r="J175" s="369">
        <v>2</v>
      </c>
      <c r="K175" s="369">
        <v>1</v>
      </c>
      <c r="L175" s="369">
        <v>4</v>
      </c>
      <c r="M175" s="369">
        <v>1</v>
      </c>
      <c r="N175" s="368">
        <v>9</v>
      </c>
      <c r="O175" s="362"/>
      <c r="P175" s="362"/>
      <c r="Q175" s="362"/>
      <c r="AF175" s="340"/>
      <c r="AG175" s="340"/>
    </row>
    <row r="176" spans="1:33" s="1089" customFormat="1">
      <c r="A176" s="398" t="s">
        <v>201</v>
      </c>
      <c r="B176" s="368"/>
      <c r="C176" s="368"/>
      <c r="D176" s="368"/>
      <c r="E176" s="368"/>
      <c r="F176" s="368"/>
      <c r="G176" s="368"/>
      <c r="H176" s="368"/>
      <c r="I176" s="368">
        <v>1</v>
      </c>
      <c r="J176" s="369">
        <v>2</v>
      </c>
      <c r="K176" s="369">
        <v>0</v>
      </c>
      <c r="L176" s="369">
        <v>3</v>
      </c>
      <c r="M176" s="369">
        <v>3</v>
      </c>
      <c r="N176" s="368">
        <v>9</v>
      </c>
      <c r="O176" s="362"/>
      <c r="P176" s="362"/>
      <c r="Q176" s="362"/>
      <c r="AF176" s="340"/>
      <c r="AG176" s="340"/>
    </row>
    <row r="177" spans="1:33" s="1089" customFormat="1">
      <c r="A177" s="398" t="s">
        <v>213</v>
      </c>
      <c r="B177" s="368"/>
      <c r="C177" s="368"/>
      <c r="D177" s="368"/>
      <c r="E177" s="368"/>
      <c r="F177" s="368"/>
      <c r="G177" s="368"/>
      <c r="H177" s="368"/>
      <c r="I177" s="368">
        <v>1</v>
      </c>
      <c r="J177" s="369">
        <v>2</v>
      </c>
      <c r="K177" s="369">
        <v>1</v>
      </c>
      <c r="L177" s="369">
        <v>2</v>
      </c>
      <c r="M177" s="369">
        <v>3</v>
      </c>
      <c r="N177" s="368">
        <v>9</v>
      </c>
      <c r="O177" s="362"/>
      <c r="P177" s="362"/>
      <c r="Q177" s="362"/>
      <c r="AF177" s="340"/>
      <c r="AG177" s="340"/>
    </row>
    <row r="178" spans="1:33" s="1089" customFormat="1" ht="23.25">
      <c r="A178" s="398" t="s">
        <v>321</v>
      </c>
      <c r="B178" s="368"/>
      <c r="C178" s="368"/>
      <c r="D178" s="368"/>
      <c r="E178" s="368"/>
      <c r="F178" s="368"/>
      <c r="G178" s="368"/>
      <c r="H178" s="368"/>
      <c r="I178" s="368">
        <v>1</v>
      </c>
      <c r="J178" s="369">
        <v>2</v>
      </c>
      <c r="K178" s="369">
        <v>0</v>
      </c>
      <c r="L178" s="369">
        <v>2</v>
      </c>
      <c r="M178" s="369">
        <v>3</v>
      </c>
      <c r="N178" s="368">
        <v>8</v>
      </c>
      <c r="O178" s="362"/>
      <c r="P178" s="362"/>
      <c r="Q178" s="362"/>
      <c r="AF178" s="340"/>
      <c r="AG178" s="340"/>
    </row>
    <row r="179" spans="1:33" s="1089" customFormat="1">
      <c r="A179" s="398" t="s">
        <v>188</v>
      </c>
      <c r="B179" s="368"/>
      <c r="C179" s="368"/>
      <c r="D179" s="368"/>
      <c r="E179" s="368"/>
      <c r="F179" s="368"/>
      <c r="G179" s="368"/>
      <c r="H179" s="368"/>
      <c r="I179" s="368">
        <v>1</v>
      </c>
      <c r="J179" s="369">
        <v>2</v>
      </c>
      <c r="K179" s="369">
        <v>2</v>
      </c>
      <c r="L179" s="369">
        <v>1</v>
      </c>
      <c r="M179" s="369">
        <v>2</v>
      </c>
      <c r="N179" s="368">
        <v>8</v>
      </c>
      <c r="O179" s="362"/>
      <c r="P179" s="362"/>
      <c r="Q179" s="362"/>
      <c r="AF179" s="340"/>
      <c r="AG179" s="340"/>
    </row>
    <row r="180" spans="1:33" s="1089" customFormat="1" ht="23.25">
      <c r="A180" s="398" t="s">
        <v>323</v>
      </c>
      <c r="B180" s="368"/>
      <c r="C180" s="368"/>
      <c r="D180" s="368"/>
      <c r="E180" s="368"/>
      <c r="F180" s="368"/>
      <c r="G180" s="368"/>
      <c r="H180" s="368"/>
      <c r="I180" s="368">
        <v>2</v>
      </c>
      <c r="J180" s="369">
        <v>2</v>
      </c>
      <c r="K180" s="369">
        <v>2</v>
      </c>
      <c r="L180" s="369">
        <v>2</v>
      </c>
      <c r="M180" s="369">
        <v>0</v>
      </c>
      <c r="N180" s="368">
        <v>8</v>
      </c>
      <c r="O180" s="362"/>
      <c r="P180" s="362"/>
      <c r="Q180" s="362"/>
      <c r="AF180" s="340"/>
      <c r="AG180" s="340"/>
    </row>
    <row r="181" spans="1:33" s="1089" customFormat="1">
      <c r="A181" s="398" t="s">
        <v>196</v>
      </c>
      <c r="B181" s="368"/>
      <c r="C181" s="368"/>
      <c r="D181" s="368"/>
      <c r="E181" s="368"/>
      <c r="F181" s="368"/>
      <c r="G181" s="368"/>
      <c r="H181" s="368"/>
      <c r="I181" s="368">
        <v>1</v>
      </c>
      <c r="J181" s="369">
        <v>3</v>
      </c>
      <c r="K181" s="369">
        <v>0</v>
      </c>
      <c r="L181" s="369">
        <v>2</v>
      </c>
      <c r="M181" s="369">
        <v>2</v>
      </c>
      <c r="N181" s="368">
        <v>8</v>
      </c>
      <c r="O181" s="362"/>
      <c r="P181" s="362"/>
      <c r="Q181" s="362"/>
      <c r="AF181" s="340"/>
      <c r="AG181" s="340"/>
    </row>
    <row r="182" spans="1:33" s="1089" customFormat="1">
      <c r="A182" s="398" t="s">
        <v>206</v>
      </c>
      <c r="B182" s="368"/>
      <c r="C182" s="368"/>
      <c r="D182" s="368"/>
      <c r="E182" s="368"/>
      <c r="F182" s="368"/>
      <c r="G182" s="368"/>
      <c r="H182" s="368"/>
      <c r="I182" s="368">
        <v>2</v>
      </c>
      <c r="J182" s="369">
        <v>2</v>
      </c>
      <c r="K182" s="369">
        <v>1</v>
      </c>
      <c r="L182" s="369">
        <v>2</v>
      </c>
      <c r="M182" s="369">
        <v>1</v>
      </c>
      <c r="N182" s="368">
        <v>8</v>
      </c>
      <c r="O182" s="362"/>
      <c r="P182" s="362"/>
      <c r="Q182" s="362"/>
      <c r="AF182" s="340"/>
      <c r="AG182" s="340"/>
    </row>
    <row r="183" spans="1:33" s="1089" customFormat="1" ht="23.25">
      <c r="A183" s="398" t="s">
        <v>200</v>
      </c>
      <c r="B183" s="368"/>
      <c r="C183" s="368"/>
      <c r="D183" s="368"/>
      <c r="E183" s="368"/>
      <c r="F183" s="368"/>
      <c r="G183" s="368"/>
      <c r="H183" s="368"/>
      <c r="I183" s="368">
        <v>1</v>
      </c>
      <c r="J183" s="369">
        <v>2</v>
      </c>
      <c r="K183" s="369">
        <v>0</v>
      </c>
      <c r="L183" s="369">
        <v>4</v>
      </c>
      <c r="M183" s="369">
        <v>0</v>
      </c>
      <c r="N183" s="368">
        <v>7</v>
      </c>
      <c r="O183" s="362"/>
      <c r="P183" s="362"/>
      <c r="Q183" s="362"/>
      <c r="AF183" s="340"/>
      <c r="AG183" s="340"/>
    </row>
    <row r="184" spans="1:33" s="1089" customFormat="1" ht="23.25">
      <c r="A184" s="398" t="s">
        <v>193</v>
      </c>
      <c r="B184" s="368"/>
      <c r="C184" s="368"/>
      <c r="D184" s="368"/>
      <c r="E184" s="368"/>
      <c r="F184" s="368"/>
      <c r="G184" s="368"/>
      <c r="H184" s="368"/>
      <c r="I184" s="368">
        <v>1</v>
      </c>
      <c r="J184" s="369">
        <v>2</v>
      </c>
      <c r="K184" s="369">
        <v>0</v>
      </c>
      <c r="L184" s="369">
        <v>2</v>
      </c>
      <c r="M184" s="369">
        <v>1</v>
      </c>
      <c r="N184" s="368">
        <v>6</v>
      </c>
      <c r="O184" s="362"/>
      <c r="P184" s="362"/>
      <c r="Q184" s="362"/>
      <c r="AF184" s="340"/>
      <c r="AG184" s="340"/>
    </row>
    <row r="185" spans="1:33" s="1089" customFormat="1">
      <c r="A185" s="368" t="s">
        <v>307</v>
      </c>
      <c r="B185" s="368"/>
      <c r="C185" s="368"/>
      <c r="D185" s="368"/>
      <c r="E185" s="368"/>
      <c r="F185" s="368"/>
      <c r="G185" s="368"/>
      <c r="H185" s="368"/>
      <c r="I185" s="368">
        <v>2</v>
      </c>
      <c r="J185" s="369">
        <v>0</v>
      </c>
      <c r="K185" s="369">
        <v>0</v>
      </c>
      <c r="L185" s="369">
        <v>3</v>
      </c>
      <c r="M185" s="369">
        <v>0</v>
      </c>
      <c r="N185" s="368">
        <v>5</v>
      </c>
      <c r="O185" s="362"/>
      <c r="P185" s="362"/>
      <c r="Q185" s="362"/>
      <c r="AF185" s="340"/>
      <c r="AG185" s="340"/>
    </row>
    <row r="186" spans="1:33" s="1089" customFormat="1" ht="23.25">
      <c r="A186" s="398" t="s">
        <v>311</v>
      </c>
      <c r="B186" s="368"/>
      <c r="C186" s="368"/>
      <c r="D186" s="368"/>
      <c r="E186" s="368"/>
      <c r="F186" s="368"/>
      <c r="G186" s="368"/>
      <c r="H186" s="368"/>
      <c r="I186" s="368">
        <v>2</v>
      </c>
      <c r="J186" s="369">
        <v>0</v>
      </c>
      <c r="K186" s="369">
        <v>1</v>
      </c>
      <c r="L186" s="369">
        <v>0</v>
      </c>
      <c r="M186" s="369">
        <v>1</v>
      </c>
      <c r="N186" s="368">
        <v>4</v>
      </c>
      <c r="O186" s="362"/>
      <c r="P186" s="362"/>
      <c r="Q186" s="362"/>
      <c r="AF186" s="340"/>
      <c r="AG186" s="340"/>
    </row>
    <row r="187" spans="1:33" s="1089" customFormat="1" ht="23.25">
      <c r="A187" s="398" t="s">
        <v>313</v>
      </c>
      <c r="B187" s="368"/>
      <c r="C187" s="368"/>
      <c r="D187" s="368"/>
      <c r="E187" s="368"/>
      <c r="F187" s="368"/>
      <c r="G187" s="368"/>
      <c r="H187" s="368"/>
      <c r="I187" s="368">
        <v>2</v>
      </c>
      <c r="J187" s="369">
        <v>1</v>
      </c>
      <c r="K187" s="369">
        <v>1</v>
      </c>
      <c r="L187" s="369">
        <v>0</v>
      </c>
      <c r="M187" s="369">
        <v>0</v>
      </c>
      <c r="N187" s="368">
        <v>4</v>
      </c>
      <c r="O187" s="362"/>
      <c r="P187" s="362"/>
      <c r="Q187" s="362"/>
      <c r="AF187" s="340"/>
      <c r="AG187" s="340"/>
    </row>
    <row r="188" spans="1:33" s="1089" customFormat="1" ht="23.25">
      <c r="A188" s="398" t="s">
        <v>526</v>
      </c>
      <c r="B188" s="368"/>
      <c r="C188" s="368"/>
      <c r="D188" s="368"/>
      <c r="E188" s="368"/>
      <c r="F188" s="368"/>
      <c r="G188" s="368"/>
      <c r="H188" s="368"/>
      <c r="I188" s="368">
        <v>0</v>
      </c>
      <c r="J188" s="369">
        <v>0</v>
      </c>
      <c r="K188" s="369">
        <v>1</v>
      </c>
      <c r="L188" s="369">
        <v>0</v>
      </c>
      <c r="M188" s="369">
        <v>1</v>
      </c>
      <c r="N188" s="368">
        <v>2</v>
      </c>
      <c r="O188" s="362"/>
      <c r="P188" s="362"/>
      <c r="Q188" s="362"/>
      <c r="AF188" s="340"/>
      <c r="AG188" s="340"/>
    </row>
    <row r="189" spans="1:33" s="1089" customFormat="1" ht="23.25">
      <c r="A189" s="398" t="s">
        <v>276</v>
      </c>
      <c r="B189" s="368"/>
      <c r="C189" s="368"/>
      <c r="D189" s="368"/>
      <c r="E189" s="368"/>
      <c r="F189" s="368"/>
      <c r="G189" s="368"/>
      <c r="H189" s="368"/>
      <c r="I189" s="368">
        <v>0</v>
      </c>
      <c r="J189" s="369">
        <v>0</v>
      </c>
      <c r="K189" s="369">
        <v>0</v>
      </c>
      <c r="L189" s="369">
        <v>1</v>
      </c>
      <c r="M189" s="369">
        <v>1</v>
      </c>
      <c r="N189" s="368">
        <v>2</v>
      </c>
      <c r="O189" s="362"/>
      <c r="P189" s="362"/>
      <c r="Q189" s="362"/>
      <c r="AF189" s="340"/>
      <c r="AG189" s="340"/>
    </row>
    <row r="190" spans="1:33" s="1089" customFormat="1" ht="23.25">
      <c r="A190" s="398" t="s">
        <v>290</v>
      </c>
      <c r="B190" s="368"/>
      <c r="C190" s="368"/>
      <c r="D190" s="368"/>
      <c r="E190" s="368"/>
      <c r="F190" s="368"/>
      <c r="G190" s="368"/>
      <c r="H190" s="368"/>
      <c r="I190" s="368">
        <v>1</v>
      </c>
      <c r="J190" s="369">
        <v>0</v>
      </c>
      <c r="K190" s="369">
        <v>1</v>
      </c>
      <c r="L190" s="369">
        <v>0</v>
      </c>
      <c r="M190" s="369">
        <v>0</v>
      </c>
      <c r="N190" s="368">
        <v>2</v>
      </c>
      <c r="O190" s="362"/>
      <c r="P190" s="362"/>
      <c r="Q190" s="362"/>
      <c r="AF190" s="340"/>
      <c r="AG190" s="340"/>
    </row>
    <row r="191" spans="1:33" s="1089" customFormat="1" ht="23.25">
      <c r="A191" s="398" t="s">
        <v>305</v>
      </c>
      <c r="B191" s="368"/>
      <c r="C191" s="368"/>
      <c r="D191" s="368"/>
      <c r="E191" s="368"/>
      <c r="F191" s="368"/>
      <c r="G191" s="368"/>
      <c r="H191" s="368"/>
      <c r="I191" s="368">
        <v>1</v>
      </c>
      <c r="J191" s="369">
        <v>1</v>
      </c>
      <c r="K191" s="369">
        <v>0</v>
      </c>
      <c r="L191" s="369">
        <v>0</v>
      </c>
      <c r="M191" s="369">
        <v>0</v>
      </c>
      <c r="N191" s="368">
        <v>2</v>
      </c>
      <c r="O191" s="362"/>
      <c r="P191" s="362"/>
      <c r="Q191" s="362"/>
      <c r="AF191" s="340"/>
      <c r="AG191" s="340"/>
    </row>
    <row r="192" spans="1:33" s="1089" customFormat="1">
      <c r="A192" s="398" t="s">
        <v>315</v>
      </c>
      <c r="B192" s="368"/>
      <c r="C192" s="368"/>
      <c r="D192" s="368"/>
      <c r="E192" s="368"/>
      <c r="F192" s="368"/>
      <c r="G192" s="368"/>
      <c r="H192" s="368"/>
      <c r="I192" s="368">
        <v>0</v>
      </c>
      <c r="J192" s="369">
        <v>0</v>
      </c>
      <c r="K192" s="369">
        <v>1</v>
      </c>
      <c r="L192" s="369">
        <v>1</v>
      </c>
      <c r="M192" s="369">
        <v>0</v>
      </c>
      <c r="N192" s="368">
        <v>2</v>
      </c>
      <c r="O192" s="362"/>
      <c r="P192" s="362"/>
      <c r="Q192" s="362"/>
      <c r="AF192" s="340"/>
      <c r="AG192" s="340"/>
    </row>
    <row r="193" spans="1:33" s="1089" customFormat="1" ht="23.25">
      <c r="A193" s="398" t="s">
        <v>267</v>
      </c>
      <c r="B193" s="368"/>
      <c r="C193" s="368"/>
      <c r="D193" s="368"/>
      <c r="E193" s="368"/>
      <c r="F193" s="368"/>
      <c r="G193" s="368"/>
      <c r="H193" s="368"/>
      <c r="I193" s="368">
        <v>0</v>
      </c>
      <c r="J193" s="369">
        <v>0</v>
      </c>
      <c r="K193" s="369">
        <v>0</v>
      </c>
      <c r="L193" s="369">
        <v>0</v>
      </c>
      <c r="M193" s="369">
        <v>0</v>
      </c>
      <c r="N193" s="368">
        <v>0</v>
      </c>
      <c r="O193" s="362"/>
      <c r="P193" s="362"/>
      <c r="Q193" s="362"/>
      <c r="AF193" s="340"/>
      <c r="AG193" s="340"/>
    </row>
    <row r="194" spans="1:33" s="1089" customFormat="1" ht="22.5">
      <c r="A194" s="516" t="s">
        <v>268</v>
      </c>
      <c r="B194" s="368"/>
      <c r="C194" s="368"/>
      <c r="D194" s="368"/>
      <c r="E194" s="368"/>
      <c r="F194" s="368"/>
      <c r="G194" s="368"/>
      <c r="H194" s="368"/>
      <c r="I194" s="368">
        <v>0</v>
      </c>
      <c r="J194" s="369">
        <v>0</v>
      </c>
      <c r="K194" s="369">
        <v>0</v>
      </c>
      <c r="L194" s="369">
        <v>0</v>
      </c>
      <c r="M194" s="369">
        <v>0</v>
      </c>
      <c r="N194" s="368">
        <v>0</v>
      </c>
      <c r="O194" s="362"/>
      <c r="P194" s="362"/>
      <c r="Q194" s="362"/>
      <c r="AF194" s="340"/>
      <c r="AG194" s="340"/>
    </row>
    <row r="195" spans="1:33" s="1089" customFormat="1">
      <c r="A195" s="517" t="s">
        <v>293</v>
      </c>
      <c r="B195" s="368"/>
      <c r="C195" s="368"/>
      <c r="D195" s="368"/>
      <c r="E195" s="368"/>
      <c r="F195" s="368"/>
      <c r="G195" s="368"/>
      <c r="H195" s="368"/>
      <c r="I195" s="368">
        <v>0</v>
      </c>
      <c r="J195" s="369">
        <v>0</v>
      </c>
      <c r="K195" s="369">
        <v>0</v>
      </c>
      <c r="L195" s="369">
        <v>0</v>
      </c>
      <c r="M195" s="369">
        <v>0</v>
      </c>
      <c r="N195" s="368">
        <v>0</v>
      </c>
      <c r="O195" s="362"/>
      <c r="P195" s="362"/>
      <c r="Q195" s="362"/>
      <c r="AF195" s="340"/>
      <c r="AG195" s="340"/>
    </row>
    <row r="196" spans="1:33" s="1089" customFormat="1" ht="23.25">
      <c r="A196" s="398" t="s">
        <v>319</v>
      </c>
      <c r="B196" s="368"/>
      <c r="C196" s="368"/>
      <c r="D196" s="368"/>
      <c r="E196" s="368"/>
      <c r="F196" s="368"/>
      <c r="G196" s="368"/>
      <c r="H196" s="368"/>
      <c r="I196" s="368">
        <v>0</v>
      </c>
      <c r="J196" s="369">
        <v>0</v>
      </c>
      <c r="K196" s="369">
        <v>0</v>
      </c>
      <c r="L196" s="369">
        <v>0</v>
      </c>
      <c r="M196" s="369">
        <v>0</v>
      </c>
      <c r="N196" s="368">
        <v>0</v>
      </c>
      <c r="O196" s="362"/>
      <c r="P196" s="362"/>
      <c r="Q196" s="362"/>
      <c r="AF196" s="340"/>
      <c r="AG196" s="340"/>
    </row>
    <row r="197" spans="1:33" s="1089" customFormat="1">
      <c r="A197" s="1089" t="s">
        <v>250</v>
      </c>
      <c r="C197" s="362"/>
      <c r="D197" s="362"/>
      <c r="F197" s="340"/>
      <c r="G197" s="340"/>
      <c r="H197" s="340"/>
      <c r="I197" s="934">
        <v>600</v>
      </c>
      <c r="J197" s="340">
        <v>776</v>
      </c>
      <c r="K197" s="340">
        <v>650</v>
      </c>
      <c r="L197" s="340">
        <v>610</v>
      </c>
      <c r="M197" s="935">
        <v>590</v>
      </c>
      <c r="N197" s="742">
        <v>3226</v>
      </c>
      <c r="O197" s="362"/>
      <c r="P197" s="362"/>
      <c r="Q197" s="362"/>
      <c r="AF197" s="340"/>
      <c r="AG197" s="340"/>
    </row>
    <row r="198" spans="1:33" s="380" customFormat="1">
      <c r="C198" s="381"/>
      <c r="D198" s="381"/>
      <c r="F198" s="382"/>
      <c r="G198" s="382"/>
      <c r="H198" s="382"/>
      <c r="I198" s="383"/>
      <c r="J198" s="382"/>
      <c r="K198" s="382"/>
      <c r="L198" s="382"/>
      <c r="M198" s="384"/>
      <c r="N198" s="385"/>
      <c r="O198" s="381"/>
      <c r="P198" s="381"/>
      <c r="Q198" s="381"/>
      <c r="AF198" s="382"/>
      <c r="AG198" s="382"/>
    </row>
    <row r="199" spans="1:33" s="380" customFormat="1">
      <c r="C199" s="381"/>
      <c r="D199" s="381"/>
      <c r="F199" s="382"/>
      <c r="G199" s="382"/>
      <c r="H199" s="382"/>
      <c r="I199" s="383"/>
      <c r="J199" s="382"/>
      <c r="K199" s="382"/>
      <c r="L199" s="382"/>
      <c r="M199" s="384"/>
      <c r="N199" s="385"/>
      <c r="O199" s="381"/>
      <c r="P199" s="381"/>
      <c r="Q199" s="381"/>
      <c r="AF199" s="382"/>
      <c r="AG199" s="382"/>
    </row>
    <row r="200" spans="1:33" s="380" customFormat="1">
      <c r="C200" s="381"/>
      <c r="D200" s="381"/>
      <c r="F200" s="382"/>
      <c r="G200" s="382"/>
      <c r="H200" s="382"/>
      <c r="I200" s="383"/>
      <c r="J200" s="382"/>
      <c r="K200" s="382"/>
      <c r="L200" s="382"/>
      <c r="M200" s="384"/>
      <c r="N200" s="385"/>
      <c r="O200" s="381"/>
      <c r="P200" s="381"/>
      <c r="Q200" s="381"/>
      <c r="AF200" s="382"/>
      <c r="AG200" s="382"/>
    </row>
    <row r="201" spans="1:33" s="380" customFormat="1">
      <c r="C201" s="381"/>
      <c r="D201" s="381"/>
      <c r="F201" s="382"/>
      <c r="G201" s="382"/>
      <c r="H201" s="382"/>
      <c r="I201" s="383"/>
      <c r="J201" s="382"/>
      <c r="K201" s="382"/>
      <c r="L201" s="382"/>
      <c r="M201" s="384"/>
      <c r="N201" s="385"/>
      <c r="O201" s="381"/>
      <c r="P201" s="381"/>
      <c r="Q201" s="381"/>
      <c r="AF201" s="382"/>
      <c r="AG201" s="382"/>
    </row>
    <row r="202" spans="1:33" s="380" customFormat="1">
      <c r="C202" s="381"/>
      <c r="D202" s="381"/>
      <c r="F202" s="382"/>
      <c r="G202" s="382"/>
      <c r="H202" s="382"/>
      <c r="I202" s="383"/>
      <c r="J202" s="382"/>
      <c r="K202" s="382"/>
      <c r="L202" s="382"/>
      <c r="M202" s="384"/>
      <c r="N202" s="385"/>
      <c r="O202" s="381"/>
      <c r="P202" s="381"/>
      <c r="Q202" s="381"/>
      <c r="AF202" s="382"/>
      <c r="AG202" s="382"/>
    </row>
    <row r="203" spans="1:33" s="380" customFormat="1">
      <c r="C203" s="381"/>
      <c r="D203" s="381"/>
      <c r="F203" s="382"/>
      <c r="G203" s="382"/>
      <c r="H203" s="382"/>
      <c r="I203" s="383"/>
      <c r="J203" s="382"/>
      <c r="K203" s="382"/>
      <c r="L203" s="382"/>
      <c r="M203" s="384"/>
      <c r="N203" s="385"/>
      <c r="O203" s="381"/>
      <c r="P203" s="381"/>
      <c r="Q203" s="381"/>
      <c r="AF203" s="382"/>
      <c r="AG203" s="382"/>
    </row>
    <row r="204" spans="1:33" s="380" customFormat="1">
      <c r="C204" s="381"/>
      <c r="D204" s="381"/>
      <c r="F204" s="382"/>
      <c r="G204" s="382"/>
      <c r="H204" s="382"/>
      <c r="I204" s="383"/>
      <c r="J204" s="382"/>
      <c r="K204" s="382"/>
      <c r="L204" s="382"/>
      <c r="M204" s="384"/>
      <c r="N204" s="385"/>
      <c r="O204" s="381"/>
      <c r="P204" s="381"/>
      <c r="Q204" s="381"/>
      <c r="AF204" s="382"/>
      <c r="AG204" s="382"/>
    </row>
    <row r="205" spans="1:33" s="380" customFormat="1">
      <c r="C205" s="381"/>
      <c r="D205" s="381"/>
      <c r="F205" s="382"/>
      <c r="G205" s="382"/>
      <c r="H205" s="382"/>
      <c r="I205" s="383"/>
      <c r="J205" s="382"/>
      <c r="K205" s="382"/>
      <c r="L205" s="382"/>
      <c r="M205" s="384"/>
      <c r="N205" s="385"/>
      <c r="O205" s="381"/>
      <c r="P205" s="381"/>
      <c r="Q205" s="381"/>
      <c r="AF205" s="382"/>
      <c r="AG205" s="382"/>
    </row>
    <row r="206" spans="1:33" s="380" customFormat="1">
      <c r="C206" s="381"/>
      <c r="D206" s="381"/>
      <c r="F206" s="382"/>
      <c r="G206" s="382"/>
      <c r="H206" s="382"/>
      <c r="I206" s="383"/>
      <c r="J206" s="382"/>
      <c r="K206" s="382"/>
      <c r="L206" s="382"/>
      <c r="M206" s="384"/>
      <c r="N206" s="385"/>
      <c r="O206" s="381"/>
      <c r="P206" s="381"/>
      <c r="Q206" s="381"/>
      <c r="AF206" s="382"/>
      <c r="AG206" s="382"/>
    </row>
    <row r="207" spans="1:33" s="380" customFormat="1">
      <c r="C207" s="381"/>
      <c r="D207" s="381"/>
      <c r="F207" s="382"/>
      <c r="G207" s="382"/>
      <c r="H207" s="382"/>
      <c r="I207" s="383"/>
      <c r="J207" s="382"/>
      <c r="K207" s="382"/>
      <c r="L207" s="382"/>
      <c r="M207" s="384"/>
      <c r="N207" s="385"/>
      <c r="O207" s="381"/>
      <c r="P207" s="381"/>
      <c r="Q207" s="381"/>
      <c r="AF207" s="382"/>
      <c r="AG207" s="382"/>
    </row>
    <row r="208" spans="1:33" s="380" customFormat="1">
      <c r="C208" s="381"/>
      <c r="D208" s="381"/>
      <c r="F208" s="382"/>
      <c r="G208" s="382"/>
      <c r="H208" s="382"/>
      <c r="I208" s="383"/>
      <c r="J208" s="382"/>
      <c r="K208" s="382"/>
      <c r="L208" s="382"/>
      <c r="M208" s="384"/>
      <c r="N208" s="385"/>
      <c r="O208" s="381"/>
      <c r="P208" s="381"/>
      <c r="Q208" s="381"/>
      <c r="AF208" s="382"/>
      <c r="AG208" s="382"/>
    </row>
    <row r="209" spans="3:33" s="380" customFormat="1">
      <c r="C209" s="381"/>
      <c r="D209" s="381"/>
      <c r="F209" s="382"/>
      <c r="G209" s="382"/>
      <c r="H209" s="382"/>
      <c r="I209" s="383"/>
      <c r="J209" s="382"/>
      <c r="K209" s="382"/>
      <c r="L209" s="382"/>
      <c r="M209" s="384"/>
      <c r="N209" s="385"/>
      <c r="O209" s="381"/>
      <c r="P209" s="381"/>
      <c r="Q209" s="381"/>
      <c r="AF209" s="382"/>
      <c r="AG209" s="382"/>
    </row>
    <row r="210" spans="3:33" s="380" customFormat="1">
      <c r="C210" s="381"/>
      <c r="D210" s="381"/>
      <c r="F210" s="382"/>
      <c r="G210" s="382"/>
      <c r="H210" s="382"/>
      <c r="I210" s="383"/>
      <c r="J210" s="382"/>
      <c r="K210" s="382"/>
      <c r="L210" s="382"/>
      <c r="M210" s="384"/>
      <c r="N210" s="385"/>
      <c r="O210" s="381"/>
      <c r="P210" s="381"/>
      <c r="Q210" s="381"/>
      <c r="AF210" s="382"/>
      <c r="AG210" s="382"/>
    </row>
    <row r="211" spans="3:33" s="380" customFormat="1">
      <c r="C211" s="381"/>
      <c r="D211" s="381"/>
      <c r="F211" s="382"/>
      <c r="G211" s="382"/>
      <c r="H211" s="382"/>
      <c r="I211" s="383"/>
      <c r="J211" s="382"/>
      <c r="K211" s="382"/>
      <c r="L211" s="382"/>
      <c r="M211" s="384"/>
      <c r="N211" s="385"/>
      <c r="O211" s="381"/>
      <c r="P211" s="381"/>
      <c r="Q211" s="381"/>
      <c r="AF211" s="382"/>
      <c r="AG211" s="382"/>
    </row>
    <row r="212" spans="3:33" s="380" customFormat="1">
      <c r="C212" s="381"/>
      <c r="D212" s="381"/>
      <c r="F212" s="382"/>
      <c r="G212" s="382"/>
      <c r="H212" s="382"/>
      <c r="I212" s="383"/>
      <c r="J212" s="382"/>
      <c r="K212" s="382"/>
      <c r="L212" s="382"/>
      <c r="M212" s="384"/>
      <c r="N212" s="385"/>
      <c r="O212" s="381"/>
      <c r="P212" s="381"/>
      <c r="Q212" s="381"/>
      <c r="AF212" s="382"/>
      <c r="AG212" s="382"/>
    </row>
    <row r="213" spans="3:33" s="380" customFormat="1">
      <c r="C213" s="381"/>
      <c r="D213" s="381"/>
      <c r="F213" s="382"/>
      <c r="G213" s="382"/>
      <c r="H213" s="382"/>
      <c r="I213" s="383"/>
      <c r="J213" s="382"/>
      <c r="K213" s="382"/>
      <c r="L213" s="382"/>
      <c r="M213" s="384"/>
      <c r="N213" s="385"/>
      <c r="O213" s="381"/>
      <c r="P213" s="381"/>
      <c r="Q213" s="381"/>
      <c r="AF213" s="382"/>
      <c r="AG213" s="382"/>
    </row>
    <row r="214" spans="3:33" s="380" customFormat="1">
      <c r="C214" s="381"/>
      <c r="D214" s="381"/>
      <c r="F214" s="382"/>
      <c r="G214" s="382"/>
      <c r="H214" s="382"/>
      <c r="I214" s="383"/>
      <c r="J214" s="382"/>
      <c r="K214" s="382"/>
      <c r="L214" s="382"/>
      <c r="M214" s="384"/>
      <c r="N214" s="385"/>
      <c r="O214" s="381"/>
      <c r="P214" s="381"/>
      <c r="Q214" s="381"/>
      <c r="AF214" s="382"/>
      <c r="AG214" s="382"/>
    </row>
    <row r="215" spans="3:33" s="380" customFormat="1">
      <c r="C215" s="381"/>
      <c r="D215" s="381"/>
      <c r="F215" s="382"/>
      <c r="G215" s="382"/>
      <c r="H215" s="382"/>
      <c r="I215" s="383"/>
      <c r="J215" s="382"/>
      <c r="K215" s="382"/>
      <c r="L215" s="382"/>
      <c r="M215" s="384"/>
      <c r="N215" s="385"/>
      <c r="O215" s="381"/>
      <c r="P215" s="381"/>
      <c r="Q215" s="381"/>
      <c r="AF215" s="382"/>
      <c r="AG215" s="382"/>
    </row>
    <row r="216" spans="3:33" s="380" customFormat="1">
      <c r="C216" s="381"/>
      <c r="D216" s="381"/>
      <c r="F216" s="382"/>
      <c r="G216" s="382"/>
      <c r="H216" s="382"/>
      <c r="I216" s="383"/>
      <c r="J216" s="382"/>
      <c r="K216" s="382"/>
      <c r="L216" s="382"/>
      <c r="M216" s="384"/>
      <c r="N216" s="385"/>
      <c r="O216" s="381"/>
      <c r="P216" s="381"/>
      <c r="Q216" s="381"/>
      <c r="AF216" s="382"/>
      <c r="AG216" s="382"/>
    </row>
    <row r="217" spans="3:33" s="380" customFormat="1">
      <c r="C217" s="381"/>
      <c r="D217" s="381"/>
      <c r="F217" s="382"/>
      <c r="G217" s="382"/>
      <c r="H217" s="382"/>
      <c r="I217" s="383"/>
      <c r="J217" s="382"/>
      <c r="K217" s="382"/>
      <c r="L217" s="382"/>
      <c r="M217" s="384"/>
      <c r="N217" s="385"/>
      <c r="O217" s="381"/>
      <c r="P217" s="381"/>
      <c r="Q217" s="381"/>
      <c r="AF217" s="382"/>
      <c r="AG217" s="382"/>
    </row>
    <row r="218" spans="3:33" s="380" customFormat="1">
      <c r="C218" s="381"/>
      <c r="D218" s="381"/>
      <c r="F218" s="382"/>
      <c r="G218" s="382"/>
      <c r="H218" s="382"/>
      <c r="I218" s="383"/>
      <c r="J218" s="382"/>
      <c r="K218" s="382"/>
      <c r="L218" s="382"/>
      <c r="M218" s="384"/>
      <c r="N218" s="385"/>
      <c r="O218" s="381"/>
      <c r="P218" s="381"/>
      <c r="Q218" s="381"/>
      <c r="AF218" s="382"/>
      <c r="AG218" s="382"/>
    </row>
    <row r="219" spans="3:33" s="380" customFormat="1">
      <c r="C219" s="381"/>
      <c r="D219" s="381"/>
      <c r="F219" s="382"/>
      <c r="G219" s="382"/>
      <c r="H219" s="382"/>
      <c r="I219" s="383"/>
      <c r="J219" s="382"/>
      <c r="K219" s="382"/>
      <c r="L219" s="382"/>
      <c r="M219" s="384"/>
      <c r="N219" s="385"/>
      <c r="O219" s="381"/>
      <c r="P219" s="381"/>
      <c r="Q219" s="381"/>
      <c r="AF219" s="382"/>
      <c r="AG219" s="382"/>
    </row>
    <row r="220" spans="3:33" s="380" customFormat="1">
      <c r="C220" s="381"/>
      <c r="D220" s="381"/>
      <c r="F220" s="382"/>
      <c r="G220" s="382"/>
      <c r="H220" s="382"/>
      <c r="I220" s="383"/>
      <c r="J220" s="382"/>
      <c r="K220" s="382"/>
      <c r="L220" s="382"/>
      <c r="M220" s="384"/>
      <c r="N220" s="385"/>
      <c r="O220" s="381"/>
      <c r="P220" s="381"/>
      <c r="Q220" s="381"/>
      <c r="AF220" s="382"/>
      <c r="AG220" s="382"/>
    </row>
    <row r="221" spans="3:33" s="380" customFormat="1">
      <c r="C221" s="381"/>
      <c r="D221" s="381"/>
      <c r="F221" s="382"/>
      <c r="G221" s="382"/>
      <c r="H221" s="382"/>
      <c r="I221" s="383"/>
      <c r="J221" s="382"/>
      <c r="K221" s="382"/>
      <c r="L221" s="382"/>
      <c r="M221" s="384"/>
      <c r="N221" s="385"/>
      <c r="O221" s="381"/>
      <c r="P221" s="381"/>
      <c r="Q221" s="381"/>
      <c r="AF221" s="382"/>
      <c r="AG221" s="382"/>
    </row>
    <row r="222" spans="3:33" s="380" customFormat="1">
      <c r="C222" s="381"/>
      <c r="D222" s="381"/>
      <c r="F222" s="382"/>
      <c r="G222" s="382"/>
      <c r="H222" s="382"/>
      <c r="I222" s="383"/>
      <c r="J222" s="382"/>
      <c r="K222" s="382"/>
      <c r="L222" s="382"/>
      <c r="M222" s="384"/>
      <c r="N222" s="385"/>
      <c r="O222" s="381"/>
      <c r="P222" s="381"/>
      <c r="Q222" s="381"/>
      <c r="AF222" s="382"/>
      <c r="AG222" s="382"/>
    </row>
    <row r="223" spans="3:33" s="380" customFormat="1">
      <c r="C223" s="381"/>
      <c r="D223" s="381"/>
      <c r="F223" s="382"/>
      <c r="G223" s="382"/>
      <c r="H223" s="382"/>
      <c r="I223" s="383"/>
      <c r="J223" s="382"/>
      <c r="K223" s="382"/>
      <c r="L223" s="382"/>
      <c r="M223" s="384"/>
      <c r="N223" s="385"/>
      <c r="O223" s="381"/>
      <c r="P223" s="381"/>
      <c r="Q223" s="381"/>
      <c r="AF223" s="382"/>
      <c r="AG223" s="382"/>
    </row>
    <row r="224" spans="3:33" s="380" customFormat="1">
      <c r="C224" s="381"/>
      <c r="D224" s="381"/>
      <c r="F224" s="382"/>
      <c r="G224" s="382"/>
      <c r="H224" s="382"/>
      <c r="I224" s="383"/>
      <c r="J224" s="382"/>
      <c r="K224" s="382"/>
      <c r="L224" s="382"/>
      <c r="M224" s="384"/>
      <c r="N224" s="385"/>
      <c r="O224" s="381"/>
      <c r="P224" s="381"/>
      <c r="Q224" s="381"/>
      <c r="AF224" s="382"/>
      <c r="AG224" s="382"/>
    </row>
    <row r="225" spans="3:33" s="380" customFormat="1">
      <c r="C225" s="381"/>
      <c r="D225" s="381"/>
      <c r="F225" s="382"/>
      <c r="G225" s="382"/>
      <c r="H225" s="382"/>
      <c r="I225" s="383"/>
      <c r="J225" s="382"/>
      <c r="K225" s="382"/>
      <c r="L225" s="382"/>
      <c r="M225" s="384"/>
      <c r="N225" s="385"/>
      <c r="O225" s="381"/>
      <c r="P225" s="381"/>
      <c r="Q225" s="381"/>
      <c r="AF225" s="382"/>
      <c r="AG225" s="382"/>
    </row>
    <row r="226" spans="3:33" s="380" customFormat="1">
      <c r="C226" s="381"/>
      <c r="D226" s="381"/>
      <c r="F226" s="382"/>
      <c r="G226" s="382"/>
      <c r="H226" s="382"/>
      <c r="I226" s="383"/>
      <c r="J226" s="382"/>
      <c r="K226" s="382"/>
      <c r="L226" s="382"/>
      <c r="M226" s="384"/>
      <c r="N226" s="385"/>
      <c r="O226" s="381"/>
      <c r="P226" s="381"/>
      <c r="Q226" s="381"/>
      <c r="AF226" s="382"/>
      <c r="AG226" s="382"/>
    </row>
    <row r="227" spans="3:33" s="380" customFormat="1">
      <c r="C227" s="381"/>
      <c r="D227" s="381"/>
      <c r="F227" s="382"/>
      <c r="G227" s="382"/>
      <c r="H227" s="382"/>
      <c r="I227" s="383"/>
      <c r="J227" s="382"/>
      <c r="K227" s="382"/>
      <c r="L227" s="382"/>
      <c r="M227" s="384"/>
      <c r="N227" s="385"/>
      <c r="O227" s="381"/>
      <c r="P227" s="381"/>
      <c r="Q227" s="381"/>
      <c r="AF227" s="382"/>
      <c r="AG227" s="382"/>
    </row>
    <row r="228" spans="3:33" s="380" customFormat="1">
      <c r="C228" s="381"/>
      <c r="D228" s="381"/>
      <c r="F228" s="382"/>
      <c r="G228" s="382"/>
      <c r="H228" s="382"/>
      <c r="I228" s="383"/>
      <c r="J228" s="382"/>
      <c r="K228" s="382"/>
      <c r="L228" s="382"/>
      <c r="M228" s="384"/>
      <c r="N228" s="385"/>
      <c r="O228" s="381"/>
      <c r="P228" s="381"/>
      <c r="Q228" s="381"/>
      <c r="AF228" s="382"/>
      <c r="AG228" s="382"/>
    </row>
    <row r="229" spans="3:33" s="380" customFormat="1">
      <c r="C229" s="381"/>
      <c r="D229" s="381"/>
      <c r="F229" s="382"/>
      <c r="G229" s="382"/>
      <c r="H229" s="382"/>
      <c r="I229" s="383"/>
      <c r="J229" s="382"/>
      <c r="K229" s="382"/>
      <c r="L229" s="382"/>
      <c r="M229" s="384"/>
      <c r="N229" s="385"/>
      <c r="O229" s="381"/>
      <c r="P229" s="381"/>
      <c r="Q229" s="381"/>
      <c r="AF229" s="382"/>
      <c r="AG229" s="382"/>
    </row>
    <row r="230" spans="3:33" s="380" customFormat="1">
      <c r="C230" s="381"/>
      <c r="D230" s="381"/>
      <c r="F230" s="382"/>
      <c r="G230" s="382"/>
      <c r="H230" s="382"/>
      <c r="I230" s="383"/>
      <c r="J230" s="382"/>
      <c r="K230" s="382"/>
      <c r="L230" s="382"/>
      <c r="M230" s="384"/>
      <c r="N230" s="385"/>
      <c r="O230" s="381"/>
      <c r="P230" s="381"/>
      <c r="Q230" s="381"/>
      <c r="AF230" s="382"/>
      <c r="AG230" s="382"/>
    </row>
    <row r="231" spans="3:33" s="380" customFormat="1">
      <c r="C231" s="381"/>
      <c r="D231" s="381"/>
      <c r="F231" s="382"/>
      <c r="G231" s="382"/>
      <c r="H231" s="382"/>
      <c r="I231" s="383"/>
      <c r="J231" s="382"/>
      <c r="K231" s="382"/>
      <c r="L231" s="382"/>
      <c r="M231" s="384"/>
      <c r="N231" s="385"/>
      <c r="O231" s="381"/>
      <c r="P231" s="381"/>
      <c r="Q231" s="381"/>
      <c r="AF231" s="382"/>
      <c r="AG231" s="382"/>
    </row>
    <row r="232" spans="3:33" s="380" customFormat="1">
      <c r="C232" s="381"/>
      <c r="D232" s="381"/>
      <c r="F232" s="382"/>
      <c r="G232" s="382"/>
      <c r="H232" s="382"/>
      <c r="I232" s="383"/>
      <c r="J232" s="382"/>
      <c r="K232" s="382"/>
      <c r="L232" s="382"/>
      <c r="M232" s="384"/>
      <c r="N232" s="385"/>
      <c r="O232" s="381"/>
      <c r="P232" s="381"/>
      <c r="Q232" s="381"/>
      <c r="AF232" s="382"/>
      <c r="AG232" s="382"/>
    </row>
    <row r="233" spans="3:33" s="380" customFormat="1">
      <c r="C233" s="381"/>
      <c r="D233" s="381"/>
      <c r="F233" s="382"/>
      <c r="G233" s="382"/>
      <c r="H233" s="382"/>
      <c r="I233" s="383"/>
      <c r="J233" s="382"/>
      <c r="K233" s="382"/>
      <c r="L233" s="382"/>
      <c r="M233" s="384"/>
      <c r="N233" s="385"/>
      <c r="O233" s="381"/>
      <c r="P233" s="381"/>
      <c r="Q233" s="381"/>
      <c r="AF233" s="382"/>
      <c r="AG233" s="382"/>
    </row>
    <row r="234" spans="3:33" s="380" customFormat="1">
      <c r="C234" s="381"/>
      <c r="D234" s="381"/>
      <c r="F234" s="382"/>
      <c r="G234" s="382"/>
      <c r="H234" s="382"/>
      <c r="I234" s="383"/>
      <c r="J234" s="382"/>
      <c r="K234" s="382"/>
      <c r="L234" s="382"/>
      <c r="M234" s="384"/>
      <c r="N234" s="385"/>
      <c r="O234" s="381"/>
      <c r="P234" s="381"/>
      <c r="Q234" s="381"/>
      <c r="AF234" s="382"/>
      <c r="AG234" s="382"/>
    </row>
    <row r="235" spans="3:33" s="380" customFormat="1">
      <c r="C235" s="381"/>
      <c r="D235" s="381"/>
      <c r="F235" s="382"/>
      <c r="G235" s="382"/>
      <c r="H235" s="382"/>
      <c r="I235" s="383"/>
      <c r="J235" s="382"/>
      <c r="K235" s="382"/>
      <c r="L235" s="382"/>
      <c r="M235" s="384"/>
      <c r="N235" s="385"/>
      <c r="O235" s="381"/>
      <c r="P235" s="381"/>
      <c r="Q235" s="381"/>
      <c r="AF235" s="382"/>
      <c r="AG235" s="382"/>
    </row>
    <row r="236" spans="3:33" s="380" customFormat="1">
      <c r="C236" s="381"/>
      <c r="D236" s="381"/>
      <c r="F236" s="382"/>
      <c r="G236" s="382"/>
      <c r="H236" s="382"/>
      <c r="I236" s="383"/>
      <c r="J236" s="382"/>
      <c r="K236" s="382"/>
      <c r="L236" s="382"/>
      <c r="M236" s="384"/>
      <c r="N236" s="385"/>
      <c r="O236" s="381"/>
      <c r="P236" s="381"/>
      <c r="Q236" s="381"/>
      <c r="AF236" s="382"/>
      <c r="AG236" s="382"/>
    </row>
    <row r="237" spans="3:33" s="380" customFormat="1">
      <c r="C237" s="381"/>
      <c r="D237" s="381"/>
      <c r="F237" s="382"/>
      <c r="G237" s="382"/>
      <c r="H237" s="382"/>
      <c r="I237" s="383"/>
      <c r="J237" s="382"/>
      <c r="K237" s="382"/>
      <c r="L237" s="382"/>
      <c r="M237" s="384"/>
      <c r="N237" s="385"/>
      <c r="O237" s="381"/>
      <c r="P237" s="381"/>
      <c r="Q237" s="381"/>
      <c r="AF237" s="382"/>
      <c r="AG237" s="382"/>
    </row>
    <row r="238" spans="3:33" s="380" customFormat="1">
      <c r="C238" s="381"/>
      <c r="D238" s="381"/>
      <c r="F238" s="382"/>
      <c r="G238" s="382"/>
      <c r="H238" s="382"/>
      <c r="I238" s="383"/>
      <c r="J238" s="382"/>
      <c r="K238" s="382"/>
      <c r="L238" s="382"/>
      <c r="M238" s="384"/>
      <c r="N238" s="385"/>
      <c r="O238" s="381"/>
      <c r="P238" s="381"/>
      <c r="Q238" s="381"/>
      <c r="AF238" s="382"/>
      <c r="AG238" s="382"/>
    </row>
    <row r="239" spans="3:33" s="380" customFormat="1">
      <c r="C239" s="381"/>
      <c r="D239" s="381"/>
      <c r="F239" s="382"/>
      <c r="G239" s="382"/>
      <c r="H239" s="382"/>
      <c r="I239" s="383"/>
      <c r="J239" s="382"/>
      <c r="K239" s="382"/>
      <c r="L239" s="382"/>
      <c r="M239" s="384"/>
      <c r="N239" s="385"/>
      <c r="O239" s="381"/>
      <c r="P239" s="381"/>
      <c r="Q239" s="381"/>
      <c r="AF239" s="382"/>
      <c r="AG239" s="382"/>
    </row>
    <row r="240" spans="3:33" s="380" customFormat="1">
      <c r="C240" s="381"/>
      <c r="D240" s="381"/>
      <c r="F240" s="382"/>
      <c r="G240" s="382"/>
      <c r="H240" s="382"/>
      <c r="I240" s="383"/>
      <c r="J240" s="382"/>
      <c r="K240" s="382"/>
      <c r="L240" s="382"/>
      <c r="M240" s="384"/>
      <c r="N240" s="385"/>
      <c r="O240" s="381"/>
      <c r="P240" s="381"/>
      <c r="Q240" s="381"/>
      <c r="AF240" s="382"/>
      <c r="AG240" s="382"/>
    </row>
    <row r="241" spans="3:33" s="380" customFormat="1">
      <c r="C241" s="381"/>
      <c r="D241" s="381"/>
      <c r="F241" s="382"/>
      <c r="G241" s="382"/>
      <c r="H241" s="382"/>
      <c r="I241" s="383"/>
      <c r="J241" s="382"/>
      <c r="K241" s="382"/>
      <c r="L241" s="382"/>
      <c r="M241" s="384"/>
      <c r="N241" s="385"/>
      <c r="O241" s="381"/>
      <c r="P241" s="381"/>
      <c r="Q241" s="381"/>
      <c r="AF241" s="382"/>
      <c r="AG241" s="382"/>
    </row>
    <row r="242" spans="3:33" s="380" customFormat="1">
      <c r="C242" s="381"/>
      <c r="D242" s="381"/>
      <c r="F242" s="382"/>
      <c r="G242" s="382"/>
      <c r="H242" s="382"/>
      <c r="I242" s="383"/>
      <c r="J242" s="382"/>
      <c r="K242" s="382"/>
      <c r="L242" s="382"/>
      <c r="M242" s="384"/>
      <c r="N242" s="385"/>
      <c r="O242" s="381"/>
      <c r="P242" s="381"/>
      <c r="Q242" s="381"/>
      <c r="AF242" s="382"/>
      <c r="AG242" s="382"/>
    </row>
    <row r="243" spans="3:33" s="380" customFormat="1">
      <c r="C243" s="381"/>
      <c r="D243" s="381"/>
      <c r="F243" s="382"/>
      <c r="G243" s="382"/>
      <c r="H243" s="382"/>
      <c r="I243" s="383"/>
      <c r="J243" s="382"/>
      <c r="K243" s="382"/>
      <c r="L243" s="382"/>
      <c r="M243" s="384"/>
      <c r="N243" s="385"/>
      <c r="O243" s="381"/>
      <c r="P243" s="381"/>
      <c r="Q243" s="381"/>
      <c r="AF243" s="382"/>
      <c r="AG243" s="382"/>
    </row>
    <row r="244" spans="3:33" s="380" customFormat="1">
      <c r="C244" s="381"/>
      <c r="D244" s="381"/>
      <c r="F244" s="382"/>
      <c r="G244" s="382"/>
      <c r="H244" s="382"/>
      <c r="I244" s="383"/>
      <c r="J244" s="382"/>
      <c r="K244" s="382"/>
      <c r="L244" s="382"/>
      <c r="M244" s="384"/>
      <c r="N244" s="385"/>
      <c r="O244" s="381"/>
      <c r="P244" s="381"/>
      <c r="Q244" s="381"/>
      <c r="AF244" s="382"/>
      <c r="AG244" s="382"/>
    </row>
    <row r="245" spans="3:33" s="380" customFormat="1">
      <c r="C245" s="381"/>
      <c r="D245" s="381"/>
      <c r="F245" s="382"/>
      <c r="G245" s="382"/>
      <c r="H245" s="382"/>
      <c r="I245" s="383"/>
      <c r="J245" s="382"/>
      <c r="K245" s="382"/>
      <c r="L245" s="382"/>
      <c r="M245" s="384"/>
      <c r="N245" s="385"/>
      <c r="O245" s="381"/>
      <c r="P245" s="381"/>
      <c r="Q245" s="381"/>
      <c r="AF245" s="382"/>
      <c r="AG245" s="382"/>
    </row>
    <row r="246" spans="3:33" s="380" customFormat="1">
      <c r="C246" s="381"/>
      <c r="D246" s="381"/>
      <c r="F246" s="382"/>
      <c r="G246" s="382"/>
      <c r="H246" s="382"/>
      <c r="I246" s="383"/>
      <c r="J246" s="382"/>
      <c r="K246" s="382"/>
      <c r="L246" s="382"/>
      <c r="M246" s="384"/>
      <c r="N246" s="385"/>
      <c r="O246" s="381"/>
      <c r="P246" s="381"/>
      <c r="Q246" s="381"/>
      <c r="AF246" s="382"/>
      <c r="AG246" s="382"/>
    </row>
    <row r="247" spans="3:33" s="380" customFormat="1">
      <c r="C247" s="381"/>
      <c r="D247" s="381"/>
      <c r="F247" s="382"/>
      <c r="G247" s="382"/>
      <c r="H247" s="382"/>
      <c r="I247" s="383"/>
      <c r="J247" s="382"/>
      <c r="K247" s="382"/>
      <c r="L247" s="382"/>
      <c r="M247" s="384"/>
      <c r="N247" s="385"/>
      <c r="O247" s="381"/>
      <c r="P247" s="381"/>
      <c r="Q247" s="381"/>
      <c r="AF247" s="382"/>
      <c r="AG247" s="382"/>
    </row>
    <row r="248" spans="3:33" s="380" customFormat="1">
      <c r="C248" s="381"/>
      <c r="D248" s="381"/>
      <c r="F248" s="382"/>
      <c r="G248" s="382"/>
      <c r="H248" s="382"/>
      <c r="I248" s="383"/>
      <c r="J248" s="382"/>
      <c r="K248" s="382"/>
      <c r="L248" s="382"/>
      <c r="M248" s="384"/>
      <c r="N248" s="385"/>
      <c r="O248" s="381"/>
      <c r="P248" s="381"/>
      <c r="Q248" s="381"/>
      <c r="AF248" s="382"/>
      <c r="AG248" s="382"/>
    </row>
    <row r="249" spans="3:33" s="380" customFormat="1">
      <c r="C249" s="381"/>
      <c r="D249" s="381"/>
      <c r="F249" s="382"/>
      <c r="G249" s="382"/>
      <c r="H249" s="382"/>
      <c r="I249" s="383"/>
      <c r="J249" s="382"/>
      <c r="K249" s="382"/>
      <c r="L249" s="382"/>
      <c r="M249" s="384"/>
      <c r="N249" s="385"/>
      <c r="O249" s="381"/>
      <c r="P249" s="381"/>
      <c r="Q249" s="381"/>
      <c r="AF249" s="382"/>
      <c r="AG249" s="382"/>
    </row>
    <row r="250" spans="3:33" s="380" customFormat="1">
      <c r="C250" s="381"/>
      <c r="D250" s="381"/>
      <c r="F250" s="382"/>
      <c r="G250" s="382"/>
      <c r="H250" s="382"/>
      <c r="I250" s="383"/>
      <c r="J250" s="382"/>
      <c r="K250" s="382"/>
      <c r="L250" s="382"/>
      <c r="M250" s="384"/>
      <c r="N250" s="385"/>
      <c r="O250" s="381"/>
      <c r="P250" s="381"/>
      <c r="Q250" s="381"/>
      <c r="AF250" s="382"/>
      <c r="AG250" s="382"/>
    </row>
    <row r="251" spans="3:33" s="380" customFormat="1">
      <c r="C251" s="381"/>
      <c r="D251" s="381"/>
      <c r="F251" s="382"/>
      <c r="G251" s="382"/>
      <c r="H251" s="382"/>
      <c r="I251" s="383"/>
      <c r="J251" s="382"/>
      <c r="K251" s="382"/>
      <c r="L251" s="382"/>
      <c r="M251" s="384"/>
      <c r="N251" s="385"/>
      <c r="O251" s="381"/>
      <c r="P251" s="381"/>
      <c r="Q251" s="381"/>
      <c r="AF251" s="382"/>
      <c r="AG251" s="382"/>
    </row>
    <row r="252" spans="3:33" s="380" customFormat="1">
      <c r="C252" s="381"/>
      <c r="D252" s="381"/>
      <c r="F252" s="382"/>
      <c r="G252" s="382"/>
      <c r="H252" s="382"/>
      <c r="I252" s="383"/>
      <c r="J252" s="382"/>
      <c r="K252" s="382"/>
      <c r="L252" s="382"/>
      <c r="M252" s="384"/>
      <c r="N252" s="385"/>
      <c r="O252" s="381"/>
      <c r="P252" s="381"/>
      <c r="Q252" s="381"/>
      <c r="AF252" s="382"/>
      <c r="AG252" s="382"/>
    </row>
    <row r="253" spans="3:33" s="380" customFormat="1">
      <c r="C253" s="381"/>
      <c r="D253" s="381"/>
      <c r="F253" s="382"/>
      <c r="G253" s="382"/>
      <c r="H253" s="382"/>
      <c r="I253" s="383"/>
      <c r="J253" s="382"/>
      <c r="K253" s="382"/>
      <c r="L253" s="382"/>
      <c r="M253" s="384"/>
      <c r="N253" s="385"/>
      <c r="O253" s="381"/>
      <c r="P253" s="381"/>
      <c r="Q253" s="381"/>
      <c r="AF253" s="382"/>
      <c r="AG253" s="382"/>
    </row>
    <row r="254" spans="3:33" s="380" customFormat="1">
      <c r="C254" s="381"/>
      <c r="D254" s="381"/>
      <c r="F254" s="382"/>
      <c r="G254" s="382"/>
      <c r="H254" s="382"/>
      <c r="I254" s="383"/>
      <c r="J254" s="382"/>
      <c r="K254" s="382"/>
      <c r="L254" s="382"/>
      <c r="M254" s="384"/>
      <c r="N254" s="385"/>
      <c r="O254" s="381"/>
      <c r="P254" s="381"/>
      <c r="Q254" s="381"/>
      <c r="AF254" s="382"/>
      <c r="AG254" s="382"/>
    </row>
    <row r="255" spans="3:33" s="380" customFormat="1">
      <c r="C255" s="381"/>
      <c r="D255" s="381"/>
      <c r="F255" s="382"/>
      <c r="G255" s="382"/>
      <c r="H255" s="382"/>
      <c r="I255" s="383"/>
      <c r="J255" s="382"/>
      <c r="K255" s="382"/>
      <c r="L255" s="382"/>
      <c r="M255" s="384"/>
      <c r="N255" s="385"/>
      <c r="O255" s="381"/>
      <c r="P255" s="381"/>
      <c r="Q255" s="381"/>
      <c r="AF255" s="382"/>
      <c r="AG255" s="382"/>
    </row>
    <row r="256" spans="3:33" s="380" customFormat="1">
      <c r="C256" s="381"/>
      <c r="D256" s="381"/>
      <c r="F256" s="382"/>
      <c r="G256" s="382"/>
      <c r="H256" s="382"/>
      <c r="I256" s="383"/>
      <c r="J256" s="382"/>
      <c r="K256" s="382"/>
      <c r="L256" s="382"/>
      <c r="M256" s="384"/>
      <c r="N256" s="385"/>
      <c r="O256" s="381"/>
      <c r="P256" s="381"/>
      <c r="Q256" s="381"/>
      <c r="AF256" s="382"/>
      <c r="AG256" s="382"/>
    </row>
    <row r="257" spans="3:33" s="380" customFormat="1">
      <c r="C257" s="381"/>
      <c r="D257" s="381"/>
      <c r="F257" s="382"/>
      <c r="G257" s="382"/>
      <c r="H257" s="382"/>
      <c r="I257" s="383"/>
      <c r="J257" s="382"/>
      <c r="K257" s="382"/>
      <c r="L257" s="382"/>
      <c r="M257" s="384"/>
      <c r="N257" s="385"/>
      <c r="O257" s="381"/>
      <c r="P257" s="381"/>
      <c r="Q257" s="381"/>
      <c r="AF257" s="382"/>
      <c r="AG257" s="382"/>
    </row>
    <row r="258" spans="3:33" s="380" customFormat="1">
      <c r="C258" s="381"/>
      <c r="D258" s="381"/>
      <c r="F258" s="382"/>
      <c r="G258" s="382"/>
      <c r="H258" s="382"/>
      <c r="I258" s="383"/>
      <c r="J258" s="382"/>
      <c r="K258" s="382"/>
      <c r="L258" s="382"/>
      <c r="M258" s="384"/>
      <c r="N258" s="385"/>
      <c r="O258" s="381"/>
      <c r="P258" s="381"/>
      <c r="Q258" s="381"/>
      <c r="AF258" s="382"/>
      <c r="AG258" s="382"/>
    </row>
    <row r="259" spans="3:33" s="380" customFormat="1">
      <c r="C259" s="381"/>
      <c r="D259" s="381"/>
      <c r="F259" s="382"/>
      <c r="G259" s="382"/>
      <c r="H259" s="382"/>
      <c r="I259" s="383"/>
      <c r="J259" s="382"/>
      <c r="K259" s="382"/>
      <c r="L259" s="382"/>
      <c r="M259" s="384"/>
      <c r="N259" s="385"/>
      <c r="O259" s="381"/>
      <c r="P259" s="381"/>
      <c r="Q259" s="381"/>
      <c r="AF259" s="382"/>
      <c r="AG259" s="382"/>
    </row>
    <row r="260" spans="3:33" s="380" customFormat="1">
      <c r="C260" s="381"/>
      <c r="D260" s="381"/>
      <c r="F260" s="382"/>
      <c r="G260" s="382"/>
      <c r="H260" s="382"/>
      <c r="I260" s="383"/>
      <c r="J260" s="382"/>
      <c r="K260" s="382"/>
      <c r="L260" s="382"/>
      <c r="M260" s="384"/>
      <c r="N260" s="385"/>
      <c r="O260" s="381"/>
      <c r="P260" s="381"/>
      <c r="Q260" s="381"/>
      <c r="AF260" s="382"/>
      <c r="AG260" s="382"/>
    </row>
    <row r="261" spans="3:33" s="380" customFormat="1">
      <c r="C261" s="381"/>
      <c r="D261" s="381"/>
      <c r="F261" s="382"/>
      <c r="G261" s="382"/>
      <c r="H261" s="382"/>
      <c r="I261" s="383"/>
      <c r="J261" s="382"/>
      <c r="K261" s="382"/>
      <c r="L261" s="382"/>
      <c r="M261" s="384"/>
      <c r="N261" s="385"/>
      <c r="O261" s="381"/>
      <c r="P261" s="381"/>
      <c r="Q261" s="381"/>
      <c r="AF261" s="382"/>
      <c r="AG261" s="382"/>
    </row>
    <row r="262" spans="3:33" s="380" customFormat="1">
      <c r="C262" s="381"/>
      <c r="D262" s="381"/>
      <c r="F262" s="382"/>
      <c r="G262" s="382"/>
      <c r="H262" s="382"/>
      <c r="I262" s="383"/>
      <c r="J262" s="382"/>
      <c r="K262" s="382"/>
      <c r="L262" s="382"/>
      <c r="M262" s="384"/>
      <c r="N262" s="385"/>
      <c r="O262" s="381"/>
      <c r="P262" s="381"/>
      <c r="Q262" s="381"/>
      <c r="AF262" s="382"/>
      <c r="AG262" s="382"/>
    </row>
    <row r="263" spans="3:33" s="380" customFormat="1">
      <c r="C263" s="381"/>
      <c r="D263" s="381"/>
      <c r="F263" s="382"/>
      <c r="G263" s="382"/>
      <c r="H263" s="382"/>
      <c r="I263" s="383"/>
      <c r="J263" s="382"/>
      <c r="K263" s="382"/>
      <c r="L263" s="382"/>
      <c r="M263" s="384"/>
      <c r="N263" s="385"/>
      <c r="O263" s="381"/>
      <c r="P263" s="381"/>
      <c r="Q263" s="381"/>
      <c r="AF263" s="382"/>
      <c r="AG263" s="382"/>
    </row>
    <row r="264" spans="3:33" s="380" customFormat="1">
      <c r="C264" s="381"/>
      <c r="D264" s="381"/>
      <c r="F264" s="382"/>
      <c r="G264" s="382"/>
      <c r="H264" s="382"/>
      <c r="I264" s="383"/>
      <c r="J264" s="382"/>
      <c r="K264" s="382"/>
      <c r="L264" s="382"/>
      <c r="M264" s="384"/>
      <c r="N264" s="385"/>
      <c r="O264" s="381"/>
      <c r="P264" s="381"/>
      <c r="Q264" s="381"/>
      <c r="AF264" s="382"/>
      <c r="AG264" s="382"/>
    </row>
    <row r="265" spans="3:33" s="380" customFormat="1">
      <c r="C265" s="381"/>
      <c r="D265" s="381"/>
      <c r="F265" s="382"/>
      <c r="G265" s="382"/>
      <c r="H265" s="382"/>
      <c r="I265" s="383"/>
      <c r="J265" s="382"/>
      <c r="K265" s="382"/>
      <c r="L265" s="382"/>
      <c r="M265" s="384"/>
      <c r="N265" s="385"/>
      <c r="O265" s="381"/>
      <c r="P265" s="381"/>
      <c r="Q265" s="381"/>
      <c r="AF265" s="382"/>
      <c r="AG265" s="382"/>
    </row>
    <row r="266" spans="3:33" s="380" customFormat="1">
      <c r="C266" s="381"/>
      <c r="D266" s="381"/>
      <c r="F266" s="382"/>
      <c r="G266" s="382"/>
      <c r="H266" s="382"/>
      <c r="I266" s="383"/>
      <c r="J266" s="382"/>
      <c r="K266" s="382"/>
      <c r="L266" s="382"/>
      <c r="M266" s="384"/>
      <c r="N266" s="385"/>
      <c r="O266" s="381"/>
      <c r="P266" s="381"/>
      <c r="Q266" s="381"/>
      <c r="AF266" s="382"/>
      <c r="AG266" s="382"/>
    </row>
    <row r="267" spans="3:33" s="380" customFormat="1">
      <c r="C267" s="381"/>
      <c r="D267" s="381"/>
      <c r="F267" s="382"/>
      <c r="G267" s="382"/>
      <c r="H267" s="382"/>
      <c r="I267" s="383"/>
      <c r="J267" s="382"/>
      <c r="K267" s="382"/>
      <c r="L267" s="382"/>
      <c r="M267" s="384"/>
      <c r="N267" s="385"/>
      <c r="O267" s="381"/>
      <c r="P267" s="381"/>
      <c r="Q267" s="381"/>
      <c r="AF267" s="382"/>
      <c r="AG267" s="382"/>
    </row>
    <row r="268" spans="3:33" s="380" customFormat="1">
      <c r="C268" s="381"/>
      <c r="D268" s="381"/>
      <c r="F268" s="382"/>
      <c r="G268" s="382"/>
      <c r="H268" s="382"/>
      <c r="I268" s="383"/>
      <c r="J268" s="382"/>
      <c r="K268" s="382"/>
      <c r="L268" s="382"/>
      <c r="M268" s="384"/>
      <c r="N268" s="385"/>
      <c r="O268" s="381"/>
      <c r="P268" s="381"/>
      <c r="Q268" s="381"/>
      <c r="AF268" s="382"/>
      <c r="AG268" s="382"/>
    </row>
    <row r="269" spans="3:33" s="380" customFormat="1">
      <c r="C269" s="381"/>
      <c r="D269" s="381"/>
      <c r="F269" s="382"/>
      <c r="G269" s="382"/>
      <c r="H269" s="382"/>
      <c r="I269" s="383"/>
      <c r="J269" s="382"/>
      <c r="K269" s="382"/>
      <c r="L269" s="382"/>
      <c r="M269" s="384"/>
      <c r="N269" s="385"/>
      <c r="O269" s="381"/>
      <c r="P269" s="381"/>
      <c r="Q269" s="381"/>
      <c r="AF269" s="382"/>
      <c r="AG269" s="382"/>
    </row>
    <row r="270" spans="3:33" s="380" customFormat="1">
      <c r="C270" s="381"/>
      <c r="D270" s="381"/>
      <c r="F270" s="382"/>
      <c r="G270" s="382"/>
      <c r="H270" s="382"/>
      <c r="I270" s="383"/>
      <c r="J270" s="382"/>
      <c r="K270" s="382"/>
      <c r="L270" s="382"/>
      <c r="M270" s="384"/>
      <c r="N270" s="385"/>
      <c r="O270" s="381"/>
      <c r="P270" s="381"/>
      <c r="Q270" s="381"/>
      <c r="AF270" s="382"/>
      <c r="AG270" s="382"/>
    </row>
    <row r="271" spans="3:33" s="380" customFormat="1">
      <c r="C271" s="381"/>
      <c r="D271" s="381"/>
      <c r="F271" s="382"/>
      <c r="G271" s="382"/>
      <c r="H271" s="382"/>
      <c r="I271" s="383"/>
      <c r="J271" s="382"/>
      <c r="K271" s="382"/>
      <c r="L271" s="382"/>
      <c r="M271" s="384"/>
      <c r="N271" s="385"/>
      <c r="O271" s="381"/>
      <c r="P271" s="381"/>
      <c r="Q271" s="381"/>
      <c r="AF271" s="382"/>
      <c r="AG271" s="382"/>
    </row>
    <row r="272" spans="3:33" s="380" customFormat="1">
      <c r="C272" s="381"/>
      <c r="D272" s="381"/>
      <c r="F272" s="382"/>
      <c r="G272" s="382"/>
      <c r="H272" s="382"/>
      <c r="I272" s="383"/>
      <c r="J272" s="382"/>
      <c r="K272" s="382"/>
      <c r="L272" s="382"/>
      <c r="M272" s="384"/>
      <c r="N272" s="385"/>
      <c r="O272" s="381"/>
      <c r="P272" s="381"/>
      <c r="Q272" s="381"/>
      <c r="AF272" s="382"/>
      <c r="AG272" s="382"/>
    </row>
    <row r="273" spans="3:33" s="380" customFormat="1">
      <c r="C273" s="381"/>
      <c r="D273" s="381"/>
      <c r="F273" s="382"/>
      <c r="G273" s="382"/>
      <c r="H273" s="382"/>
      <c r="I273" s="383"/>
      <c r="J273" s="382"/>
      <c r="K273" s="382"/>
      <c r="L273" s="382"/>
      <c r="M273" s="384"/>
      <c r="N273" s="385"/>
      <c r="O273" s="381"/>
      <c r="P273" s="381"/>
      <c r="Q273" s="381"/>
      <c r="AF273" s="382"/>
      <c r="AG273" s="382"/>
    </row>
    <row r="274" spans="3:33" s="380" customFormat="1">
      <c r="C274" s="381"/>
      <c r="D274" s="381"/>
      <c r="F274" s="382"/>
      <c r="G274" s="382"/>
      <c r="H274" s="382"/>
      <c r="I274" s="383"/>
      <c r="J274" s="382"/>
      <c r="K274" s="382"/>
      <c r="L274" s="382"/>
      <c r="M274" s="384"/>
      <c r="N274" s="385"/>
      <c r="O274" s="381"/>
      <c r="P274" s="381"/>
      <c r="Q274" s="381"/>
      <c r="AF274" s="382"/>
      <c r="AG274" s="382"/>
    </row>
    <row r="275" spans="3:33" s="380" customFormat="1">
      <c r="C275" s="381"/>
      <c r="D275" s="381"/>
      <c r="F275" s="382"/>
      <c r="G275" s="382"/>
      <c r="H275" s="382"/>
      <c r="I275" s="383"/>
      <c r="J275" s="382"/>
      <c r="K275" s="382"/>
      <c r="L275" s="382"/>
      <c r="M275" s="384"/>
      <c r="N275" s="385"/>
      <c r="O275" s="381"/>
      <c r="P275" s="381"/>
      <c r="Q275" s="381"/>
      <c r="AF275" s="382"/>
      <c r="AG275" s="382"/>
    </row>
    <row r="276" spans="3:33" s="380" customFormat="1">
      <c r="C276" s="381"/>
      <c r="D276" s="381"/>
      <c r="F276" s="382"/>
      <c r="G276" s="382"/>
      <c r="H276" s="382"/>
      <c r="I276" s="383"/>
      <c r="J276" s="382"/>
      <c r="K276" s="382"/>
      <c r="L276" s="382"/>
      <c r="M276" s="384"/>
      <c r="N276" s="385"/>
      <c r="O276" s="381"/>
      <c r="P276" s="381"/>
      <c r="Q276" s="381"/>
      <c r="AF276" s="382"/>
      <c r="AG276" s="382"/>
    </row>
    <row r="277" spans="3:33" s="380" customFormat="1">
      <c r="C277" s="381"/>
      <c r="D277" s="381"/>
      <c r="F277" s="382"/>
      <c r="G277" s="382"/>
      <c r="H277" s="382"/>
      <c r="I277" s="383"/>
      <c r="J277" s="382"/>
      <c r="K277" s="382"/>
      <c r="L277" s="382"/>
      <c r="M277" s="384"/>
      <c r="N277" s="385"/>
      <c r="O277" s="381"/>
      <c r="P277" s="381"/>
      <c r="Q277" s="381"/>
      <c r="AF277" s="382"/>
      <c r="AG277" s="382"/>
    </row>
    <row r="278" spans="3:33" s="380" customFormat="1">
      <c r="C278" s="381"/>
      <c r="D278" s="381"/>
      <c r="F278" s="382"/>
      <c r="G278" s="382"/>
      <c r="H278" s="382"/>
      <c r="I278" s="383"/>
      <c r="J278" s="382"/>
      <c r="K278" s="382"/>
      <c r="L278" s="382"/>
      <c r="M278" s="384"/>
      <c r="N278" s="385"/>
      <c r="O278" s="381"/>
      <c r="P278" s="381"/>
      <c r="Q278" s="381"/>
      <c r="AF278" s="382"/>
      <c r="AG278" s="382"/>
    </row>
    <row r="279" spans="3:33" s="380" customFormat="1">
      <c r="C279" s="381"/>
      <c r="D279" s="381"/>
      <c r="F279" s="382"/>
      <c r="G279" s="382"/>
      <c r="H279" s="382"/>
      <c r="I279" s="383"/>
      <c r="J279" s="382"/>
      <c r="K279" s="382"/>
      <c r="L279" s="382"/>
      <c r="M279" s="384"/>
      <c r="N279" s="385"/>
      <c r="O279" s="381"/>
      <c r="P279" s="381"/>
      <c r="Q279" s="381"/>
      <c r="AF279" s="382"/>
      <c r="AG279" s="382"/>
    </row>
    <row r="280" spans="3:33" s="380" customFormat="1">
      <c r="C280" s="381"/>
      <c r="D280" s="381"/>
      <c r="F280" s="382"/>
      <c r="G280" s="382"/>
      <c r="H280" s="382"/>
      <c r="I280" s="383"/>
      <c r="J280" s="382"/>
      <c r="K280" s="382"/>
      <c r="L280" s="382"/>
      <c r="M280" s="384"/>
      <c r="N280" s="385"/>
      <c r="O280" s="381"/>
      <c r="P280" s="381"/>
      <c r="Q280" s="381"/>
      <c r="AF280" s="382"/>
      <c r="AG280" s="382"/>
    </row>
    <row r="281" spans="3:33" s="380" customFormat="1">
      <c r="C281" s="381"/>
      <c r="D281" s="381"/>
      <c r="F281" s="382"/>
      <c r="G281" s="382"/>
      <c r="H281" s="382"/>
      <c r="I281" s="383"/>
      <c r="J281" s="382"/>
      <c r="K281" s="382"/>
      <c r="L281" s="382"/>
      <c r="M281" s="384"/>
      <c r="N281" s="385"/>
      <c r="O281" s="381"/>
      <c r="P281" s="381"/>
      <c r="Q281" s="381"/>
      <c r="AF281" s="382"/>
      <c r="AG281" s="382"/>
    </row>
    <row r="282" spans="3:33" s="380" customFormat="1">
      <c r="C282" s="381"/>
      <c r="D282" s="381"/>
      <c r="F282" s="382"/>
      <c r="G282" s="382"/>
      <c r="H282" s="382"/>
      <c r="I282" s="383"/>
      <c r="J282" s="382"/>
      <c r="K282" s="382"/>
      <c r="L282" s="382"/>
      <c r="M282" s="384"/>
      <c r="N282" s="385"/>
      <c r="O282" s="381"/>
      <c r="P282" s="381"/>
      <c r="Q282" s="381"/>
      <c r="AF282" s="382"/>
      <c r="AG282" s="382"/>
    </row>
    <row r="283" spans="3:33" s="380" customFormat="1">
      <c r="C283" s="381"/>
      <c r="D283" s="381"/>
      <c r="F283" s="382"/>
      <c r="G283" s="382"/>
      <c r="H283" s="382"/>
      <c r="I283" s="383"/>
      <c r="J283" s="382"/>
      <c r="K283" s="382"/>
      <c r="L283" s="382"/>
      <c r="M283" s="384"/>
      <c r="N283" s="385"/>
      <c r="O283" s="381"/>
      <c r="P283" s="381"/>
      <c r="Q283" s="381"/>
      <c r="AF283" s="382"/>
      <c r="AG283" s="382"/>
    </row>
    <row r="284" spans="3:33" s="380" customFormat="1">
      <c r="C284" s="381"/>
      <c r="D284" s="381"/>
      <c r="F284" s="382"/>
      <c r="G284" s="382"/>
      <c r="H284" s="382"/>
      <c r="I284" s="383"/>
      <c r="J284" s="382"/>
      <c r="K284" s="382"/>
      <c r="L284" s="382"/>
      <c r="M284" s="384"/>
      <c r="N284" s="385"/>
      <c r="O284" s="381"/>
      <c r="P284" s="381"/>
      <c r="Q284" s="381"/>
      <c r="AF284" s="382"/>
      <c r="AG284" s="382"/>
    </row>
    <row r="285" spans="3:33" s="380" customFormat="1">
      <c r="C285" s="381"/>
      <c r="D285" s="381"/>
      <c r="F285" s="382"/>
      <c r="G285" s="382"/>
      <c r="H285" s="382"/>
      <c r="I285" s="383"/>
      <c r="J285" s="382"/>
      <c r="K285" s="382"/>
      <c r="L285" s="382"/>
      <c r="M285" s="384"/>
      <c r="N285" s="385"/>
      <c r="O285" s="381"/>
      <c r="P285" s="381"/>
      <c r="Q285" s="381"/>
      <c r="AF285" s="382"/>
      <c r="AG285" s="382"/>
    </row>
    <row r="286" spans="3:33" s="380" customFormat="1">
      <c r="C286" s="381"/>
      <c r="D286" s="381"/>
      <c r="F286" s="382"/>
      <c r="G286" s="382"/>
      <c r="H286" s="382"/>
      <c r="I286" s="383"/>
      <c r="J286" s="382"/>
      <c r="K286" s="382"/>
      <c r="L286" s="382"/>
      <c r="M286" s="384"/>
      <c r="N286" s="385"/>
      <c r="O286" s="381"/>
      <c r="P286" s="381"/>
      <c r="Q286" s="381"/>
      <c r="AF286" s="382"/>
      <c r="AG286" s="382"/>
    </row>
    <row r="287" spans="3:33" s="380" customFormat="1">
      <c r="C287" s="381"/>
      <c r="D287" s="381"/>
      <c r="F287" s="382"/>
      <c r="G287" s="382"/>
      <c r="H287" s="382"/>
      <c r="I287" s="383"/>
      <c r="J287" s="382"/>
      <c r="K287" s="382"/>
      <c r="L287" s="382"/>
      <c r="M287" s="384"/>
      <c r="N287" s="385"/>
      <c r="O287" s="381"/>
      <c r="P287" s="381"/>
      <c r="Q287" s="381"/>
      <c r="AF287" s="382"/>
      <c r="AG287" s="382"/>
    </row>
    <row r="288" spans="3:33" s="380" customFormat="1">
      <c r="C288" s="381"/>
      <c r="D288" s="381"/>
      <c r="F288" s="382"/>
      <c r="G288" s="382"/>
      <c r="H288" s="382"/>
      <c r="I288" s="383"/>
      <c r="J288" s="382"/>
      <c r="K288" s="382"/>
      <c r="L288" s="382"/>
      <c r="M288" s="384"/>
      <c r="N288" s="385"/>
      <c r="O288" s="381"/>
      <c r="P288" s="381"/>
      <c r="Q288" s="381"/>
      <c r="AF288" s="382"/>
      <c r="AG288" s="382"/>
    </row>
    <row r="289" spans="3:33" s="380" customFormat="1">
      <c r="C289" s="381"/>
      <c r="D289" s="381"/>
      <c r="F289" s="382"/>
      <c r="G289" s="382"/>
      <c r="H289" s="382"/>
      <c r="I289" s="383"/>
      <c r="J289" s="382"/>
      <c r="K289" s="382"/>
      <c r="L289" s="382"/>
      <c r="M289" s="384"/>
      <c r="N289" s="385"/>
      <c r="O289" s="381"/>
      <c r="P289" s="381"/>
      <c r="Q289" s="381"/>
      <c r="AF289" s="382"/>
      <c r="AG289" s="382"/>
    </row>
    <row r="290" spans="3:33" s="380" customFormat="1">
      <c r="C290" s="381"/>
      <c r="D290" s="381"/>
      <c r="F290" s="382"/>
      <c r="G290" s="382"/>
      <c r="H290" s="382"/>
      <c r="I290" s="383"/>
      <c r="J290" s="382"/>
      <c r="K290" s="382"/>
      <c r="L290" s="382"/>
      <c r="M290" s="384"/>
      <c r="N290" s="385"/>
      <c r="O290" s="381"/>
      <c r="P290" s="381"/>
      <c r="Q290" s="381"/>
      <c r="AF290" s="382"/>
      <c r="AG290" s="382"/>
    </row>
    <row r="291" spans="3:33" s="380" customFormat="1">
      <c r="C291" s="381"/>
      <c r="D291" s="381"/>
      <c r="F291" s="382"/>
      <c r="G291" s="382"/>
      <c r="H291" s="382"/>
      <c r="I291" s="383"/>
      <c r="J291" s="382"/>
      <c r="K291" s="382"/>
      <c r="L291" s="382"/>
      <c r="M291" s="384"/>
      <c r="N291" s="385"/>
      <c r="O291" s="381"/>
      <c r="P291" s="381"/>
      <c r="Q291" s="381"/>
      <c r="AF291" s="382"/>
      <c r="AG291" s="382"/>
    </row>
    <row r="292" spans="3:33" s="380" customFormat="1">
      <c r="C292" s="381"/>
      <c r="D292" s="381"/>
      <c r="F292" s="382"/>
      <c r="G292" s="382"/>
      <c r="H292" s="382"/>
      <c r="I292" s="383"/>
      <c r="J292" s="382"/>
      <c r="K292" s="382"/>
      <c r="L292" s="382"/>
      <c r="M292" s="384"/>
      <c r="N292" s="385"/>
      <c r="O292" s="381"/>
      <c r="P292" s="381"/>
      <c r="Q292" s="381"/>
      <c r="AF292" s="382"/>
      <c r="AG292" s="382"/>
    </row>
    <row r="293" spans="3:33" s="380" customFormat="1">
      <c r="C293" s="381"/>
      <c r="D293" s="381"/>
      <c r="F293" s="382"/>
      <c r="G293" s="382"/>
      <c r="H293" s="382"/>
      <c r="I293" s="383"/>
      <c r="J293" s="382"/>
      <c r="K293" s="382"/>
      <c r="L293" s="382"/>
      <c r="M293" s="384"/>
      <c r="N293" s="385"/>
      <c r="O293" s="381"/>
      <c r="P293" s="381"/>
      <c r="Q293" s="381"/>
      <c r="AF293" s="382"/>
      <c r="AG293" s="382"/>
    </row>
    <row r="294" spans="3:33" s="380" customFormat="1">
      <c r="C294" s="381"/>
      <c r="D294" s="381"/>
      <c r="F294" s="382"/>
      <c r="G294" s="382"/>
      <c r="H294" s="382"/>
      <c r="I294" s="383"/>
      <c r="J294" s="382"/>
      <c r="K294" s="382"/>
      <c r="L294" s="382"/>
      <c r="M294" s="384"/>
      <c r="N294" s="385"/>
      <c r="O294" s="381"/>
      <c r="P294" s="381"/>
      <c r="Q294" s="381"/>
      <c r="AF294" s="382"/>
      <c r="AG294" s="382"/>
    </row>
    <row r="295" spans="3:33" s="380" customFormat="1">
      <c r="C295" s="381"/>
      <c r="D295" s="381"/>
      <c r="F295" s="382"/>
      <c r="G295" s="382"/>
      <c r="H295" s="382"/>
      <c r="I295" s="383"/>
      <c r="J295" s="382"/>
      <c r="K295" s="382"/>
      <c r="L295" s="382"/>
      <c r="M295" s="384"/>
      <c r="N295" s="385"/>
      <c r="O295" s="381"/>
      <c r="P295" s="381"/>
      <c r="Q295" s="381"/>
      <c r="AF295" s="382"/>
      <c r="AG295" s="382"/>
    </row>
    <row r="296" spans="3:33" s="380" customFormat="1">
      <c r="C296" s="381"/>
      <c r="D296" s="381"/>
      <c r="F296" s="382"/>
      <c r="G296" s="382"/>
      <c r="H296" s="382"/>
      <c r="I296" s="383"/>
      <c r="J296" s="382"/>
      <c r="K296" s="382"/>
      <c r="L296" s="382"/>
      <c r="M296" s="384"/>
      <c r="N296" s="385"/>
      <c r="O296" s="381"/>
      <c r="P296" s="381"/>
      <c r="Q296" s="381"/>
      <c r="AF296" s="382"/>
      <c r="AG296" s="382"/>
    </row>
    <row r="297" spans="3:33" s="380" customFormat="1">
      <c r="C297" s="381"/>
      <c r="D297" s="381"/>
      <c r="F297" s="382"/>
      <c r="G297" s="382"/>
      <c r="H297" s="382"/>
      <c r="I297" s="383"/>
      <c r="J297" s="382"/>
      <c r="K297" s="382"/>
      <c r="L297" s="382"/>
      <c r="M297" s="384"/>
      <c r="N297" s="385"/>
      <c r="O297" s="381"/>
      <c r="P297" s="381"/>
      <c r="Q297" s="381"/>
      <c r="AF297" s="382"/>
      <c r="AG297" s="382"/>
    </row>
    <row r="298" spans="3:33" s="380" customFormat="1">
      <c r="C298" s="381"/>
      <c r="D298" s="381"/>
      <c r="F298" s="382"/>
      <c r="G298" s="382"/>
      <c r="H298" s="382"/>
      <c r="I298" s="383"/>
      <c r="J298" s="382"/>
      <c r="K298" s="382"/>
      <c r="L298" s="382"/>
      <c r="M298" s="384"/>
      <c r="N298" s="385"/>
      <c r="O298" s="381"/>
      <c r="P298" s="381"/>
      <c r="Q298" s="381"/>
      <c r="AF298" s="382"/>
      <c r="AG298" s="382"/>
    </row>
    <row r="299" spans="3:33" s="380" customFormat="1">
      <c r="C299" s="381"/>
      <c r="D299" s="381"/>
      <c r="F299" s="382"/>
      <c r="G299" s="382"/>
      <c r="H299" s="382"/>
      <c r="I299" s="383"/>
      <c r="J299" s="382"/>
      <c r="K299" s="382"/>
      <c r="L299" s="382"/>
      <c r="M299" s="384"/>
      <c r="N299" s="385"/>
      <c r="O299" s="381"/>
      <c r="P299" s="381"/>
      <c r="Q299" s="381"/>
      <c r="AF299" s="382"/>
      <c r="AG299" s="382"/>
    </row>
    <row r="300" spans="3:33" s="380" customFormat="1">
      <c r="C300" s="381"/>
      <c r="D300" s="381"/>
      <c r="F300" s="382"/>
      <c r="G300" s="382"/>
      <c r="H300" s="382"/>
      <c r="I300" s="383"/>
      <c r="J300" s="382"/>
      <c r="K300" s="382"/>
      <c r="L300" s="382"/>
      <c r="M300" s="384"/>
      <c r="N300" s="385"/>
      <c r="O300" s="381"/>
      <c r="P300" s="381"/>
      <c r="Q300" s="381"/>
      <c r="AF300" s="382"/>
      <c r="AG300" s="382"/>
    </row>
    <row r="301" spans="3:33" s="380" customFormat="1">
      <c r="C301" s="381"/>
      <c r="D301" s="381"/>
      <c r="F301" s="382"/>
      <c r="G301" s="382"/>
      <c r="H301" s="382"/>
      <c r="I301" s="383"/>
      <c r="J301" s="382"/>
      <c r="K301" s="382"/>
      <c r="L301" s="382"/>
      <c r="M301" s="384"/>
      <c r="N301" s="385"/>
      <c r="O301" s="381"/>
      <c r="P301" s="381"/>
      <c r="Q301" s="381"/>
      <c r="AF301" s="382"/>
      <c r="AG301" s="382"/>
    </row>
    <row r="302" spans="3:33" s="380" customFormat="1">
      <c r="C302" s="381"/>
      <c r="D302" s="381"/>
      <c r="F302" s="382"/>
      <c r="G302" s="382"/>
      <c r="H302" s="382"/>
      <c r="I302" s="383"/>
      <c r="J302" s="382"/>
      <c r="K302" s="382"/>
      <c r="L302" s="382"/>
      <c r="M302" s="384"/>
      <c r="N302" s="385"/>
      <c r="O302" s="381"/>
      <c r="P302" s="381"/>
      <c r="Q302" s="381"/>
      <c r="AF302" s="382"/>
      <c r="AG302" s="382"/>
    </row>
    <row r="303" spans="3:33" s="380" customFormat="1">
      <c r="C303" s="381"/>
      <c r="D303" s="381"/>
      <c r="F303" s="382"/>
      <c r="G303" s="382"/>
      <c r="H303" s="382"/>
      <c r="I303" s="383"/>
      <c r="J303" s="382"/>
      <c r="K303" s="382"/>
      <c r="L303" s="382"/>
      <c r="M303" s="384"/>
      <c r="N303" s="385"/>
      <c r="O303" s="381"/>
      <c r="P303" s="381"/>
      <c r="Q303" s="381"/>
      <c r="AF303" s="382"/>
      <c r="AG303" s="382"/>
    </row>
    <row r="304" spans="3:33" s="380" customFormat="1">
      <c r="C304" s="381"/>
      <c r="D304" s="381"/>
      <c r="F304" s="382"/>
      <c r="G304" s="382"/>
      <c r="H304" s="382"/>
      <c r="I304" s="383"/>
      <c r="J304" s="382"/>
      <c r="K304" s="382"/>
      <c r="L304" s="382"/>
      <c r="M304" s="384"/>
      <c r="N304" s="385"/>
      <c r="O304" s="381"/>
      <c r="P304" s="381"/>
      <c r="Q304" s="381"/>
      <c r="AF304" s="382"/>
      <c r="AG304" s="382"/>
    </row>
    <row r="305" spans="3:33" s="380" customFormat="1">
      <c r="C305" s="381"/>
      <c r="D305" s="381"/>
      <c r="F305" s="382"/>
      <c r="G305" s="382"/>
      <c r="H305" s="382"/>
      <c r="I305" s="383"/>
      <c r="J305" s="382"/>
      <c r="K305" s="382"/>
      <c r="L305" s="382"/>
      <c r="M305" s="384"/>
      <c r="N305" s="385"/>
      <c r="O305" s="381"/>
      <c r="P305" s="381"/>
      <c r="Q305" s="381"/>
      <c r="AF305" s="382"/>
      <c r="AG305" s="382"/>
    </row>
    <row r="306" spans="3:33" s="380" customFormat="1">
      <c r="C306" s="381"/>
      <c r="D306" s="381"/>
      <c r="F306" s="382"/>
      <c r="G306" s="382"/>
      <c r="H306" s="382"/>
      <c r="I306" s="383"/>
      <c r="J306" s="382"/>
      <c r="K306" s="382"/>
      <c r="L306" s="382"/>
      <c r="M306" s="384"/>
      <c r="N306" s="385"/>
      <c r="O306" s="381"/>
      <c r="P306" s="381"/>
      <c r="Q306" s="381"/>
      <c r="AF306" s="382"/>
      <c r="AG306" s="382"/>
    </row>
    <row r="307" spans="3:33" s="380" customFormat="1">
      <c r="C307" s="381"/>
      <c r="D307" s="381"/>
      <c r="F307" s="382"/>
      <c r="G307" s="382"/>
      <c r="H307" s="382"/>
      <c r="I307" s="383"/>
      <c r="J307" s="382"/>
      <c r="K307" s="382"/>
      <c r="L307" s="382"/>
      <c r="M307" s="384"/>
      <c r="N307" s="385"/>
      <c r="O307" s="381"/>
      <c r="P307" s="381"/>
      <c r="Q307" s="381"/>
      <c r="AF307" s="382"/>
      <c r="AG307" s="382"/>
    </row>
    <row r="308" spans="3:33" s="380" customFormat="1">
      <c r="C308" s="381"/>
      <c r="D308" s="381"/>
      <c r="F308" s="382"/>
      <c r="G308" s="382"/>
      <c r="H308" s="382"/>
      <c r="I308" s="383"/>
      <c r="J308" s="382"/>
      <c r="K308" s="382"/>
      <c r="L308" s="382"/>
      <c r="M308" s="384"/>
      <c r="N308" s="385"/>
      <c r="O308" s="381"/>
      <c r="P308" s="381"/>
      <c r="Q308" s="381"/>
      <c r="AF308" s="382"/>
      <c r="AG308" s="382"/>
    </row>
    <row r="309" spans="3:33" s="380" customFormat="1">
      <c r="C309" s="381"/>
      <c r="D309" s="381"/>
      <c r="F309" s="382"/>
      <c r="G309" s="382"/>
      <c r="H309" s="382"/>
      <c r="I309" s="383"/>
      <c r="J309" s="382"/>
      <c r="K309" s="382"/>
      <c r="L309" s="382"/>
      <c r="M309" s="384"/>
      <c r="N309" s="385"/>
      <c r="O309" s="381"/>
      <c r="P309" s="381"/>
      <c r="Q309" s="381"/>
      <c r="AF309" s="382"/>
      <c r="AG309" s="382"/>
    </row>
    <row r="310" spans="3:33" s="380" customFormat="1">
      <c r="C310" s="381"/>
      <c r="D310" s="381"/>
      <c r="F310" s="382"/>
      <c r="G310" s="382"/>
      <c r="H310" s="382"/>
      <c r="I310" s="383"/>
      <c r="J310" s="382"/>
      <c r="K310" s="382"/>
      <c r="L310" s="382"/>
      <c r="M310" s="384"/>
      <c r="N310" s="385"/>
      <c r="O310" s="381"/>
      <c r="P310" s="381"/>
      <c r="Q310" s="381"/>
      <c r="AF310" s="382"/>
      <c r="AG310" s="382"/>
    </row>
    <row r="311" spans="3:33" s="380" customFormat="1">
      <c r="C311" s="381"/>
      <c r="D311" s="381"/>
      <c r="F311" s="382"/>
      <c r="G311" s="382"/>
      <c r="H311" s="382"/>
      <c r="I311" s="383"/>
      <c r="J311" s="382"/>
      <c r="K311" s="382"/>
      <c r="L311" s="382"/>
      <c r="M311" s="384"/>
      <c r="N311" s="385"/>
      <c r="O311" s="381"/>
      <c r="P311" s="381"/>
      <c r="Q311" s="381"/>
      <c r="AF311" s="382"/>
      <c r="AG311" s="382"/>
    </row>
    <row r="312" spans="3:33" s="380" customFormat="1">
      <c r="C312" s="381"/>
      <c r="D312" s="381"/>
      <c r="F312" s="382"/>
      <c r="G312" s="382"/>
      <c r="H312" s="382"/>
      <c r="I312" s="383"/>
      <c r="J312" s="382"/>
      <c r="K312" s="382"/>
      <c r="L312" s="382"/>
      <c r="M312" s="384"/>
      <c r="N312" s="385"/>
      <c r="O312" s="381"/>
      <c r="P312" s="381"/>
      <c r="Q312" s="381"/>
      <c r="AF312" s="382"/>
      <c r="AG312" s="382"/>
    </row>
    <row r="313" spans="3:33" s="380" customFormat="1">
      <c r="C313" s="381"/>
      <c r="D313" s="381"/>
      <c r="F313" s="382"/>
      <c r="G313" s="382"/>
      <c r="H313" s="382"/>
      <c r="I313" s="383"/>
      <c r="J313" s="382"/>
      <c r="K313" s="382"/>
      <c r="L313" s="382"/>
      <c r="M313" s="384"/>
      <c r="N313" s="385"/>
      <c r="O313" s="381"/>
      <c r="P313" s="381"/>
      <c r="Q313" s="381"/>
      <c r="AF313" s="382"/>
      <c r="AG313" s="382"/>
    </row>
    <row r="314" spans="3:33" s="380" customFormat="1">
      <c r="C314" s="381"/>
      <c r="D314" s="381"/>
      <c r="F314" s="382"/>
      <c r="G314" s="382"/>
      <c r="H314" s="382"/>
      <c r="I314" s="383"/>
      <c r="J314" s="382"/>
      <c r="K314" s="382"/>
      <c r="L314" s="382"/>
      <c r="M314" s="384"/>
      <c r="N314" s="385"/>
      <c r="O314" s="381"/>
      <c r="P314" s="381"/>
      <c r="Q314" s="381"/>
      <c r="AF314" s="382"/>
      <c r="AG314" s="382"/>
    </row>
    <row r="315" spans="3:33" s="380" customFormat="1">
      <c r="C315" s="381"/>
      <c r="D315" s="381"/>
      <c r="F315" s="382"/>
      <c r="G315" s="382"/>
      <c r="H315" s="382"/>
      <c r="I315" s="383"/>
      <c r="J315" s="382"/>
      <c r="K315" s="382"/>
      <c r="L315" s="382"/>
      <c r="M315" s="384"/>
      <c r="N315" s="385"/>
      <c r="O315" s="381"/>
      <c r="P315" s="381"/>
      <c r="Q315" s="381"/>
      <c r="AF315" s="382"/>
      <c r="AG315" s="382"/>
    </row>
    <row r="316" spans="3:33" s="380" customFormat="1">
      <c r="C316" s="381"/>
      <c r="D316" s="381"/>
      <c r="F316" s="382"/>
      <c r="G316" s="382"/>
      <c r="H316" s="382"/>
      <c r="I316" s="383"/>
      <c r="J316" s="382"/>
      <c r="K316" s="382"/>
      <c r="L316" s="382"/>
      <c r="M316" s="384"/>
      <c r="N316" s="385"/>
      <c r="O316" s="381"/>
      <c r="P316" s="381"/>
      <c r="Q316" s="381"/>
      <c r="AF316" s="382"/>
      <c r="AG316" s="382"/>
    </row>
    <row r="317" spans="3:33" s="380" customFormat="1">
      <c r="C317" s="381"/>
      <c r="D317" s="381"/>
      <c r="F317" s="382"/>
      <c r="G317" s="382"/>
      <c r="H317" s="382"/>
      <c r="I317" s="383"/>
      <c r="J317" s="382"/>
      <c r="K317" s="382"/>
      <c r="L317" s="382"/>
      <c r="M317" s="384"/>
      <c r="N317" s="385"/>
      <c r="O317" s="381"/>
      <c r="P317" s="381"/>
      <c r="Q317" s="381"/>
      <c r="AF317" s="382"/>
      <c r="AG317" s="382"/>
    </row>
    <row r="318" spans="3:33" s="380" customFormat="1">
      <c r="C318" s="381"/>
      <c r="D318" s="381"/>
      <c r="F318" s="382"/>
      <c r="G318" s="382"/>
      <c r="H318" s="382"/>
      <c r="I318" s="383"/>
      <c r="J318" s="382"/>
      <c r="K318" s="382"/>
      <c r="L318" s="382"/>
      <c r="M318" s="384"/>
      <c r="N318" s="385"/>
      <c r="O318" s="381"/>
      <c r="P318" s="381"/>
      <c r="Q318" s="381"/>
      <c r="AF318" s="382"/>
      <c r="AG318" s="382"/>
    </row>
    <row r="319" spans="3:33" s="380" customFormat="1">
      <c r="C319" s="381"/>
      <c r="D319" s="381"/>
      <c r="F319" s="382"/>
      <c r="G319" s="382"/>
      <c r="H319" s="382"/>
      <c r="I319" s="383"/>
      <c r="J319" s="382"/>
      <c r="K319" s="382"/>
      <c r="L319" s="382"/>
      <c r="M319" s="384"/>
      <c r="N319" s="385"/>
      <c r="O319" s="381"/>
      <c r="P319" s="381"/>
      <c r="Q319" s="381"/>
      <c r="AF319" s="382"/>
      <c r="AG319" s="382"/>
    </row>
    <row r="320" spans="3:33" s="380" customFormat="1">
      <c r="C320" s="381"/>
      <c r="D320" s="381"/>
      <c r="F320" s="382"/>
      <c r="G320" s="382"/>
      <c r="H320" s="382"/>
      <c r="I320" s="383"/>
      <c r="J320" s="382"/>
      <c r="K320" s="382"/>
      <c r="L320" s="382"/>
      <c r="M320" s="384"/>
      <c r="N320" s="385"/>
      <c r="O320" s="381"/>
      <c r="P320" s="381"/>
      <c r="Q320" s="381"/>
      <c r="AF320" s="382"/>
      <c r="AG320" s="382"/>
    </row>
    <row r="321" spans="3:33" s="380" customFormat="1">
      <c r="C321" s="381"/>
      <c r="D321" s="381"/>
      <c r="F321" s="382"/>
      <c r="G321" s="382"/>
      <c r="H321" s="382"/>
      <c r="I321" s="383"/>
      <c r="J321" s="382"/>
      <c r="K321" s="382"/>
      <c r="L321" s="382"/>
      <c r="M321" s="384"/>
      <c r="N321" s="385"/>
      <c r="O321" s="381"/>
      <c r="P321" s="381"/>
      <c r="Q321" s="381"/>
      <c r="AF321" s="382"/>
      <c r="AG321" s="382"/>
    </row>
    <row r="322" spans="3:33" s="380" customFormat="1">
      <c r="C322" s="381"/>
      <c r="D322" s="381"/>
      <c r="F322" s="382"/>
      <c r="G322" s="382"/>
      <c r="H322" s="382"/>
      <c r="I322" s="383"/>
      <c r="J322" s="382"/>
      <c r="K322" s="382"/>
      <c r="L322" s="382"/>
      <c r="M322" s="384"/>
      <c r="N322" s="385"/>
      <c r="O322" s="381"/>
      <c r="P322" s="381"/>
      <c r="Q322" s="381"/>
      <c r="AF322" s="382"/>
      <c r="AG322" s="382"/>
    </row>
    <row r="323" spans="3:33" s="380" customFormat="1">
      <c r="C323" s="381"/>
      <c r="D323" s="381"/>
      <c r="F323" s="382"/>
      <c r="G323" s="382"/>
      <c r="H323" s="382"/>
      <c r="I323" s="383"/>
      <c r="J323" s="382"/>
      <c r="K323" s="382"/>
      <c r="L323" s="382"/>
      <c r="M323" s="384"/>
      <c r="N323" s="385"/>
      <c r="O323" s="381"/>
      <c r="P323" s="381"/>
      <c r="Q323" s="381"/>
      <c r="AF323" s="382"/>
      <c r="AG323" s="382"/>
    </row>
    <row r="324" spans="3:33" s="380" customFormat="1">
      <c r="C324" s="381"/>
      <c r="D324" s="381"/>
      <c r="F324" s="382"/>
      <c r="G324" s="382"/>
      <c r="H324" s="382"/>
      <c r="I324" s="383"/>
      <c r="J324" s="382"/>
      <c r="K324" s="382"/>
      <c r="L324" s="382"/>
      <c r="M324" s="384"/>
      <c r="N324" s="385"/>
      <c r="O324" s="381"/>
      <c r="P324" s="381"/>
      <c r="Q324" s="381"/>
      <c r="AF324" s="382"/>
      <c r="AG324" s="382"/>
    </row>
    <row r="325" spans="3:33" s="380" customFormat="1">
      <c r="C325" s="381"/>
      <c r="D325" s="381"/>
      <c r="F325" s="382"/>
      <c r="G325" s="382"/>
      <c r="H325" s="382"/>
      <c r="I325" s="383"/>
      <c r="J325" s="382"/>
      <c r="K325" s="382"/>
      <c r="L325" s="382"/>
      <c r="M325" s="384"/>
      <c r="N325" s="385"/>
      <c r="O325" s="381"/>
      <c r="P325" s="381"/>
      <c r="Q325" s="381"/>
      <c r="AF325" s="382"/>
      <c r="AG325" s="382"/>
    </row>
    <row r="326" spans="3:33" s="380" customFormat="1">
      <c r="C326" s="381"/>
      <c r="D326" s="381"/>
      <c r="F326" s="382"/>
      <c r="G326" s="382"/>
      <c r="H326" s="382"/>
      <c r="I326" s="383"/>
      <c r="J326" s="382"/>
      <c r="K326" s="382"/>
      <c r="L326" s="382"/>
      <c r="M326" s="384"/>
      <c r="N326" s="385"/>
      <c r="O326" s="381"/>
      <c r="P326" s="381"/>
      <c r="Q326" s="381"/>
      <c r="AF326" s="382"/>
      <c r="AG326" s="382"/>
    </row>
    <row r="327" spans="3:33" s="380" customFormat="1">
      <c r="C327" s="381"/>
      <c r="D327" s="381"/>
      <c r="F327" s="382"/>
      <c r="G327" s="382"/>
      <c r="H327" s="382"/>
      <c r="I327" s="383"/>
      <c r="J327" s="382"/>
      <c r="K327" s="382"/>
      <c r="L327" s="382"/>
      <c r="M327" s="384"/>
      <c r="N327" s="385"/>
      <c r="O327" s="381"/>
      <c r="P327" s="381"/>
      <c r="Q327" s="381"/>
      <c r="AF327" s="382"/>
      <c r="AG327" s="382"/>
    </row>
    <row r="328" spans="3:33" s="380" customFormat="1">
      <c r="C328" s="381"/>
      <c r="D328" s="381"/>
      <c r="F328" s="382"/>
      <c r="G328" s="382"/>
      <c r="H328" s="382"/>
      <c r="I328" s="383"/>
      <c r="J328" s="382"/>
      <c r="K328" s="382"/>
      <c r="L328" s="382"/>
      <c r="M328" s="384"/>
      <c r="N328" s="385"/>
      <c r="O328" s="381"/>
      <c r="P328" s="381"/>
      <c r="Q328" s="381"/>
      <c r="AF328" s="382"/>
      <c r="AG328" s="382"/>
    </row>
    <row r="329" spans="3:33" s="380" customFormat="1">
      <c r="C329" s="381"/>
      <c r="D329" s="381"/>
      <c r="F329" s="382"/>
      <c r="G329" s="382"/>
      <c r="H329" s="382"/>
      <c r="I329" s="383"/>
      <c r="J329" s="382"/>
      <c r="K329" s="382"/>
      <c r="L329" s="382"/>
      <c r="M329" s="384"/>
      <c r="N329" s="385"/>
      <c r="O329" s="381"/>
      <c r="P329" s="381"/>
      <c r="Q329" s="381"/>
      <c r="AF329" s="382"/>
      <c r="AG329" s="382"/>
    </row>
    <row r="330" spans="3:33" s="380" customFormat="1">
      <c r="C330" s="381"/>
      <c r="D330" s="381"/>
      <c r="F330" s="382"/>
      <c r="G330" s="382"/>
      <c r="H330" s="382"/>
      <c r="I330" s="383"/>
      <c r="J330" s="382"/>
      <c r="K330" s="382"/>
      <c r="L330" s="382"/>
      <c r="M330" s="384"/>
      <c r="N330" s="385"/>
      <c r="O330" s="381"/>
      <c r="P330" s="381"/>
      <c r="Q330" s="381"/>
      <c r="AF330" s="382"/>
      <c r="AG330" s="382"/>
    </row>
    <row r="331" spans="3:33" s="380" customFormat="1">
      <c r="C331" s="381"/>
      <c r="D331" s="381"/>
      <c r="F331" s="382"/>
      <c r="G331" s="382"/>
      <c r="H331" s="382"/>
      <c r="I331" s="383"/>
      <c r="J331" s="382"/>
      <c r="K331" s="382"/>
      <c r="L331" s="382"/>
      <c r="M331" s="384"/>
      <c r="N331" s="385"/>
      <c r="O331" s="381"/>
      <c r="P331" s="381"/>
      <c r="Q331" s="381"/>
      <c r="AF331" s="382"/>
      <c r="AG331" s="382"/>
    </row>
    <row r="332" spans="3:33" s="380" customFormat="1">
      <c r="C332" s="381"/>
      <c r="D332" s="381"/>
      <c r="F332" s="382"/>
      <c r="G332" s="382"/>
      <c r="H332" s="382"/>
      <c r="I332" s="383"/>
      <c r="J332" s="382"/>
      <c r="K332" s="382"/>
      <c r="L332" s="382"/>
      <c r="M332" s="384"/>
      <c r="N332" s="385"/>
      <c r="O332" s="381"/>
      <c r="P332" s="381"/>
      <c r="Q332" s="381"/>
      <c r="AF332" s="382"/>
      <c r="AG332" s="382"/>
    </row>
    <row r="333" spans="3:33" s="380" customFormat="1">
      <c r="C333" s="381"/>
      <c r="D333" s="381"/>
      <c r="F333" s="382"/>
      <c r="G333" s="382"/>
      <c r="H333" s="382"/>
      <c r="I333" s="383"/>
      <c r="J333" s="382"/>
      <c r="K333" s="382"/>
      <c r="L333" s="382"/>
      <c r="M333" s="384"/>
      <c r="N333" s="385"/>
      <c r="O333" s="381"/>
      <c r="P333" s="381"/>
      <c r="Q333" s="381"/>
      <c r="AF333" s="382"/>
      <c r="AG333" s="382"/>
    </row>
    <row r="334" spans="3:33" s="380" customFormat="1">
      <c r="C334" s="381"/>
      <c r="D334" s="381"/>
      <c r="F334" s="382"/>
      <c r="G334" s="382"/>
      <c r="H334" s="382"/>
      <c r="I334" s="383"/>
      <c r="J334" s="382"/>
      <c r="K334" s="382"/>
      <c r="L334" s="382"/>
      <c r="M334" s="384"/>
      <c r="N334" s="385"/>
      <c r="O334" s="381"/>
      <c r="P334" s="381"/>
      <c r="Q334" s="381"/>
      <c r="AF334" s="382"/>
      <c r="AG334" s="382"/>
    </row>
    <row r="335" spans="3:33" s="380" customFormat="1">
      <c r="C335" s="381"/>
      <c r="D335" s="381"/>
      <c r="F335" s="382"/>
      <c r="G335" s="382"/>
      <c r="H335" s="382"/>
      <c r="I335" s="383"/>
      <c r="J335" s="382"/>
      <c r="K335" s="382"/>
      <c r="L335" s="382"/>
      <c r="M335" s="384"/>
      <c r="N335" s="385"/>
      <c r="O335" s="381"/>
      <c r="P335" s="381"/>
      <c r="Q335" s="381"/>
      <c r="AF335" s="382"/>
      <c r="AG335" s="382"/>
    </row>
    <row r="336" spans="3:33" s="380" customFormat="1">
      <c r="C336" s="381"/>
      <c r="D336" s="381"/>
      <c r="F336" s="382"/>
      <c r="G336" s="382"/>
      <c r="H336" s="382"/>
      <c r="I336" s="383"/>
      <c r="J336" s="382"/>
      <c r="K336" s="382"/>
      <c r="L336" s="382"/>
      <c r="M336" s="384"/>
      <c r="N336" s="385"/>
      <c r="O336" s="381"/>
      <c r="P336" s="381"/>
      <c r="Q336" s="381"/>
      <c r="AF336" s="382"/>
      <c r="AG336" s="382"/>
    </row>
    <row r="337" spans="3:33" s="380" customFormat="1">
      <c r="C337" s="381"/>
      <c r="D337" s="381"/>
      <c r="F337" s="382"/>
      <c r="G337" s="382"/>
      <c r="H337" s="382"/>
      <c r="I337" s="383"/>
      <c r="J337" s="382"/>
      <c r="K337" s="382"/>
      <c r="L337" s="382"/>
      <c r="M337" s="384"/>
      <c r="N337" s="385"/>
      <c r="O337" s="381"/>
      <c r="P337" s="381"/>
      <c r="Q337" s="381"/>
      <c r="AF337" s="382"/>
      <c r="AG337" s="382"/>
    </row>
    <row r="338" spans="3:33" s="380" customFormat="1">
      <c r="C338" s="381"/>
      <c r="D338" s="381"/>
      <c r="F338" s="382"/>
      <c r="G338" s="382"/>
      <c r="H338" s="382"/>
      <c r="I338" s="383"/>
      <c r="J338" s="382"/>
      <c r="K338" s="382"/>
      <c r="L338" s="382"/>
      <c r="M338" s="384"/>
      <c r="N338" s="385"/>
      <c r="O338" s="381"/>
      <c r="P338" s="381"/>
      <c r="Q338" s="381"/>
      <c r="AF338" s="382"/>
      <c r="AG338" s="382"/>
    </row>
    <row r="339" spans="3:33" s="380" customFormat="1">
      <c r="C339" s="381"/>
      <c r="D339" s="381"/>
      <c r="F339" s="382"/>
      <c r="G339" s="382"/>
      <c r="H339" s="382"/>
      <c r="I339" s="383"/>
      <c r="J339" s="382"/>
      <c r="K339" s="382"/>
      <c r="L339" s="382"/>
      <c r="M339" s="384"/>
      <c r="N339" s="385"/>
      <c r="O339" s="381"/>
      <c r="P339" s="381"/>
      <c r="Q339" s="381"/>
      <c r="AF339" s="382"/>
      <c r="AG339" s="382"/>
    </row>
    <row r="340" spans="3:33" s="380" customFormat="1">
      <c r="C340" s="381"/>
      <c r="D340" s="381"/>
      <c r="F340" s="382"/>
      <c r="G340" s="382"/>
      <c r="H340" s="382"/>
      <c r="I340" s="383"/>
      <c r="J340" s="382"/>
      <c r="K340" s="382"/>
      <c r="L340" s="382"/>
      <c r="M340" s="384"/>
      <c r="N340" s="385"/>
      <c r="O340" s="381"/>
      <c r="P340" s="381"/>
      <c r="Q340" s="381"/>
      <c r="AF340" s="382"/>
      <c r="AG340" s="382"/>
    </row>
    <row r="341" spans="3:33" s="380" customFormat="1">
      <c r="C341" s="381"/>
      <c r="D341" s="381"/>
      <c r="F341" s="382"/>
      <c r="G341" s="382"/>
      <c r="H341" s="382"/>
      <c r="I341" s="383"/>
      <c r="J341" s="382"/>
      <c r="K341" s="382"/>
      <c r="L341" s="382"/>
      <c r="M341" s="384"/>
      <c r="N341" s="385"/>
      <c r="O341" s="381"/>
      <c r="P341" s="381"/>
      <c r="Q341" s="381"/>
      <c r="AF341" s="382"/>
      <c r="AG341" s="382"/>
    </row>
    <row r="342" spans="3:33" s="380" customFormat="1">
      <c r="C342" s="381"/>
      <c r="D342" s="381"/>
      <c r="F342" s="382"/>
      <c r="G342" s="382"/>
      <c r="H342" s="382"/>
      <c r="I342" s="383"/>
      <c r="J342" s="382"/>
      <c r="K342" s="382"/>
      <c r="L342" s="382"/>
      <c r="M342" s="384"/>
      <c r="N342" s="385"/>
      <c r="O342" s="381"/>
      <c r="P342" s="381"/>
      <c r="Q342" s="381"/>
      <c r="AF342" s="382"/>
      <c r="AG342" s="382"/>
    </row>
    <row r="343" spans="3:33" s="380" customFormat="1">
      <c r="C343" s="381"/>
      <c r="D343" s="381"/>
      <c r="F343" s="382"/>
      <c r="G343" s="382"/>
      <c r="H343" s="382"/>
      <c r="I343" s="383"/>
      <c r="J343" s="382"/>
      <c r="K343" s="382"/>
      <c r="L343" s="382"/>
      <c r="M343" s="384"/>
      <c r="N343" s="385"/>
      <c r="O343" s="381"/>
      <c r="P343" s="381"/>
      <c r="Q343" s="381"/>
      <c r="AF343" s="382"/>
      <c r="AG343" s="382"/>
    </row>
    <row r="344" spans="3:33" s="380" customFormat="1">
      <c r="C344" s="381"/>
      <c r="D344" s="381"/>
      <c r="F344" s="382"/>
      <c r="G344" s="382"/>
      <c r="H344" s="382"/>
      <c r="I344" s="383"/>
      <c r="J344" s="382"/>
      <c r="K344" s="382"/>
      <c r="L344" s="382"/>
      <c r="M344" s="384"/>
      <c r="N344" s="385"/>
      <c r="O344" s="381"/>
      <c r="P344" s="381"/>
      <c r="Q344" s="381"/>
      <c r="AF344" s="382"/>
      <c r="AG344" s="382"/>
    </row>
    <row r="345" spans="3:33" s="380" customFormat="1">
      <c r="C345" s="381"/>
      <c r="D345" s="381"/>
      <c r="F345" s="382"/>
      <c r="G345" s="382"/>
      <c r="H345" s="382"/>
      <c r="I345" s="383"/>
      <c r="J345" s="382"/>
      <c r="K345" s="382"/>
      <c r="L345" s="382"/>
      <c r="M345" s="384"/>
      <c r="N345" s="385"/>
      <c r="O345" s="381"/>
      <c r="P345" s="381"/>
      <c r="Q345" s="381"/>
      <c r="AF345" s="382"/>
      <c r="AG345" s="382"/>
    </row>
    <row r="346" spans="3:33" s="380" customFormat="1">
      <c r="C346" s="381"/>
      <c r="D346" s="381"/>
      <c r="F346" s="382"/>
      <c r="G346" s="382"/>
      <c r="H346" s="382"/>
      <c r="I346" s="383"/>
      <c r="J346" s="382"/>
      <c r="K346" s="382"/>
      <c r="L346" s="382"/>
      <c r="M346" s="384"/>
      <c r="N346" s="385"/>
      <c r="O346" s="381"/>
      <c r="P346" s="381"/>
      <c r="Q346" s="381"/>
      <c r="AF346" s="382"/>
      <c r="AG346" s="382"/>
    </row>
    <row r="347" spans="3:33" s="380" customFormat="1">
      <c r="C347" s="381"/>
      <c r="D347" s="381"/>
      <c r="F347" s="382"/>
      <c r="G347" s="382"/>
      <c r="H347" s="382"/>
      <c r="I347" s="383"/>
      <c r="J347" s="382"/>
      <c r="K347" s="382"/>
      <c r="L347" s="382"/>
      <c r="M347" s="384"/>
      <c r="N347" s="385"/>
      <c r="O347" s="381"/>
      <c r="P347" s="381"/>
      <c r="Q347" s="381"/>
      <c r="AF347" s="382"/>
      <c r="AG347" s="382"/>
    </row>
    <row r="348" spans="3:33" s="380" customFormat="1">
      <c r="C348" s="381"/>
      <c r="D348" s="381"/>
      <c r="F348" s="382"/>
      <c r="G348" s="382"/>
      <c r="H348" s="382"/>
      <c r="I348" s="383"/>
      <c r="J348" s="382"/>
      <c r="K348" s="382"/>
      <c r="L348" s="382"/>
      <c r="M348" s="384"/>
      <c r="N348" s="385"/>
      <c r="O348" s="381"/>
      <c r="P348" s="381"/>
      <c r="Q348" s="381"/>
      <c r="AF348" s="382"/>
      <c r="AG348" s="382"/>
    </row>
    <row r="349" spans="3:33" s="380" customFormat="1">
      <c r="C349" s="381"/>
      <c r="D349" s="381"/>
      <c r="F349" s="382"/>
      <c r="G349" s="382"/>
      <c r="H349" s="382"/>
      <c r="I349" s="383"/>
      <c r="J349" s="382"/>
      <c r="K349" s="382"/>
      <c r="L349" s="382"/>
      <c r="M349" s="384"/>
      <c r="N349" s="385"/>
      <c r="O349" s="381"/>
      <c r="P349" s="381"/>
      <c r="Q349" s="381"/>
      <c r="AF349" s="382"/>
      <c r="AG349" s="382"/>
    </row>
    <row r="350" spans="3:33" s="380" customFormat="1">
      <c r="C350" s="381"/>
      <c r="D350" s="381"/>
      <c r="F350" s="382"/>
      <c r="G350" s="382"/>
      <c r="H350" s="382"/>
      <c r="I350" s="383"/>
      <c r="J350" s="382"/>
      <c r="K350" s="382"/>
      <c r="L350" s="382"/>
      <c r="M350" s="384"/>
      <c r="N350" s="385"/>
      <c r="O350" s="381"/>
      <c r="P350" s="381"/>
      <c r="Q350" s="381"/>
      <c r="AF350" s="382"/>
      <c r="AG350" s="382"/>
    </row>
    <row r="351" spans="3:33" s="380" customFormat="1">
      <c r="C351" s="381"/>
      <c r="D351" s="381"/>
      <c r="F351" s="382"/>
      <c r="G351" s="382"/>
      <c r="H351" s="382"/>
      <c r="I351" s="383"/>
      <c r="J351" s="382"/>
      <c r="K351" s="382"/>
      <c r="L351" s="382"/>
      <c r="M351" s="384"/>
      <c r="N351" s="385"/>
      <c r="O351" s="381"/>
      <c r="P351" s="381"/>
      <c r="Q351" s="381"/>
      <c r="AF351" s="382"/>
      <c r="AG351" s="382"/>
    </row>
    <row r="352" spans="3:33" s="380" customFormat="1">
      <c r="C352" s="381"/>
      <c r="D352" s="381"/>
      <c r="F352" s="382"/>
      <c r="G352" s="382"/>
      <c r="H352" s="382"/>
      <c r="I352" s="383"/>
      <c r="J352" s="382"/>
      <c r="K352" s="382"/>
      <c r="L352" s="382"/>
      <c r="M352" s="384"/>
      <c r="N352" s="385"/>
      <c r="O352" s="381"/>
      <c r="P352" s="381"/>
      <c r="Q352" s="381"/>
      <c r="AF352" s="382"/>
      <c r="AG352" s="382"/>
    </row>
    <row r="353" spans="3:33" s="380" customFormat="1">
      <c r="C353" s="381"/>
      <c r="D353" s="381"/>
      <c r="F353" s="382"/>
      <c r="G353" s="382"/>
      <c r="H353" s="382"/>
      <c r="I353" s="383"/>
      <c r="J353" s="382"/>
      <c r="K353" s="382"/>
      <c r="L353" s="382"/>
      <c r="M353" s="384"/>
      <c r="N353" s="385"/>
      <c r="O353" s="381"/>
      <c r="P353" s="381"/>
      <c r="Q353" s="381"/>
      <c r="AF353" s="382"/>
      <c r="AG353" s="382"/>
    </row>
    <row r="354" spans="3:33" s="380" customFormat="1">
      <c r="C354" s="381"/>
      <c r="D354" s="381"/>
      <c r="F354" s="382"/>
      <c r="G354" s="382"/>
      <c r="H354" s="382"/>
      <c r="I354" s="383"/>
      <c r="J354" s="382"/>
      <c r="K354" s="382"/>
      <c r="L354" s="382"/>
      <c r="M354" s="384"/>
      <c r="N354" s="385"/>
      <c r="O354" s="381"/>
      <c r="P354" s="381"/>
      <c r="Q354" s="381"/>
      <c r="AF354" s="382"/>
      <c r="AG354" s="382"/>
    </row>
    <row r="355" spans="3:33" s="380" customFormat="1">
      <c r="C355" s="381"/>
      <c r="D355" s="381"/>
      <c r="F355" s="382"/>
      <c r="G355" s="382"/>
      <c r="H355" s="382"/>
      <c r="I355" s="383"/>
      <c r="J355" s="382"/>
      <c r="K355" s="382"/>
      <c r="L355" s="382"/>
      <c r="M355" s="384"/>
      <c r="N355" s="385"/>
      <c r="O355" s="381"/>
      <c r="P355" s="381"/>
      <c r="Q355" s="381"/>
      <c r="AF355" s="382"/>
      <c r="AG355" s="382"/>
    </row>
    <row r="356" spans="3:33" s="380" customFormat="1">
      <c r="C356" s="381"/>
      <c r="D356" s="381"/>
      <c r="F356" s="382"/>
      <c r="G356" s="382"/>
      <c r="H356" s="382"/>
      <c r="I356" s="383"/>
      <c r="J356" s="382"/>
      <c r="K356" s="382"/>
      <c r="L356" s="382"/>
      <c r="M356" s="384"/>
      <c r="N356" s="385"/>
      <c r="O356" s="381"/>
      <c r="P356" s="381"/>
      <c r="Q356" s="381"/>
      <c r="AF356" s="382"/>
      <c r="AG356" s="382"/>
    </row>
    <row r="357" spans="3:33" s="380" customFormat="1">
      <c r="C357" s="381"/>
      <c r="D357" s="381"/>
      <c r="F357" s="382"/>
      <c r="G357" s="382"/>
      <c r="H357" s="382"/>
      <c r="I357" s="383"/>
      <c r="J357" s="382"/>
      <c r="K357" s="382"/>
      <c r="L357" s="382"/>
      <c r="M357" s="384"/>
      <c r="N357" s="385"/>
      <c r="O357" s="381"/>
      <c r="P357" s="381"/>
      <c r="Q357" s="381"/>
      <c r="AF357" s="382"/>
      <c r="AG357" s="382"/>
    </row>
    <row r="358" spans="3:33" s="380" customFormat="1">
      <c r="C358" s="381"/>
      <c r="D358" s="381"/>
      <c r="F358" s="382"/>
      <c r="G358" s="382"/>
      <c r="H358" s="382"/>
      <c r="I358" s="383"/>
      <c r="J358" s="382"/>
      <c r="K358" s="382"/>
      <c r="L358" s="382"/>
      <c r="M358" s="384"/>
      <c r="N358" s="385"/>
      <c r="O358" s="381"/>
      <c r="P358" s="381"/>
      <c r="Q358" s="381"/>
      <c r="AF358" s="382"/>
      <c r="AG358" s="382"/>
    </row>
    <row r="359" spans="3:33" s="380" customFormat="1">
      <c r="C359" s="381"/>
      <c r="D359" s="381"/>
      <c r="F359" s="382"/>
      <c r="G359" s="382"/>
      <c r="H359" s="382"/>
      <c r="I359" s="383"/>
      <c r="J359" s="382"/>
      <c r="K359" s="382"/>
      <c r="L359" s="382"/>
      <c r="M359" s="384"/>
      <c r="N359" s="385"/>
      <c r="O359" s="381"/>
      <c r="P359" s="381"/>
      <c r="Q359" s="381"/>
      <c r="AF359" s="382"/>
      <c r="AG359" s="382"/>
    </row>
    <row r="360" spans="3:33" s="380" customFormat="1">
      <c r="C360" s="381"/>
      <c r="D360" s="381"/>
      <c r="F360" s="382"/>
      <c r="G360" s="382"/>
      <c r="H360" s="382"/>
      <c r="I360" s="383"/>
      <c r="J360" s="382"/>
      <c r="K360" s="382"/>
      <c r="L360" s="382"/>
      <c r="M360" s="384"/>
      <c r="N360" s="385"/>
      <c r="O360" s="381"/>
      <c r="P360" s="381"/>
      <c r="Q360" s="381"/>
      <c r="AF360" s="382"/>
      <c r="AG360" s="382"/>
    </row>
    <row r="361" spans="3:33" s="380" customFormat="1">
      <c r="C361" s="381"/>
      <c r="D361" s="381"/>
      <c r="F361" s="382"/>
      <c r="G361" s="382"/>
      <c r="H361" s="382"/>
      <c r="I361" s="383"/>
      <c r="J361" s="382"/>
      <c r="K361" s="382"/>
      <c r="L361" s="382"/>
      <c r="M361" s="384"/>
      <c r="N361" s="385"/>
      <c r="O361" s="381"/>
      <c r="P361" s="381"/>
      <c r="Q361" s="381"/>
      <c r="AF361" s="382"/>
      <c r="AG361" s="382"/>
    </row>
    <row r="362" spans="3:33" s="380" customFormat="1">
      <c r="C362" s="381"/>
      <c r="D362" s="381"/>
      <c r="F362" s="382"/>
      <c r="G362" s="382"/>
      <c r="H362" s="382"/>
      <c r="I362" s="383"/>
      <c r="J362" s="382"/>
      <c r="K362" s="382"/>
      <c r="L362" s="382"/>
      <c r="M362" s="384"/>
      <c r="N362" s="385"/>
      <c r="O362" s="381"/>
      <c r="P362" s="381"/>
      <c r="Q362" s="381"/>
      <c r="AF362" s="382"/>
      <c r="AG362" s="382"/>
    </row>
    <row r="363" spans="3:33" s="380" customFormat="1">
      <c r="C363" s="381"/>
      <c r="D363" s="381"/>
      <c r="F363" s="382"/>
      <c r="G363" s="382"/>
      <c r="H363" s="382"/>
      <c r="I363" s="383"/>
      <c r="J363" s="382"/>
      <c r="K363" s="382"/>
      <c r="L363" s="382"/>
      <c r="M363" s="384"/>
      <c r="N363" s="385"/>
      <c r="O363" s="381"/>
      <c r="P363" s="381"/>
      <c r="Q363" s="381"/>
      <c r="AF363" s="382"/>
      <c r="AG363" s="382"/>
    </row>
    <row r="364" spans="3:33" s="380" customFormat="1">
      <c r="C364" s="381"/>
      <c r="D364" s="381"/>
      <c r="F364" s="382"/>
      <c r="G364" s="382"/>
      <c r="H364" s="382"/>
      <c r="I364" s="383"/>
      <c r="J364" s="382"/>
      <c r="K364" s="382"/>
      <c r="L364" s="382"/>
      <c r="M364" s="384"/>
      <c r="N364" s="385"/>
      <c r="O364" s="381"/>
      <c r="P364" s="381"/>
      <c r="Q364" s="381"/>
      <c r="AF364" s="382"/>
      <c r="AG364" s="382"/>
    </row>
    <row r="365" spans="3:33" s="380" customFormat="1">
      <c r="C365" s="381"/>
      <c r="D365" s="381"/>
      <c r="F365" s="382"/>
      <c r="G365" s="382"/>
      <c r="H365" s="382"/>
      <c r="I365" s="383"/>
      <c r="J365" s="382"/>
      <c r="K365" s="382"/>
      <c r="L365" s="382"/>
      <c r="M365" s="384"/>
      <c r="N365" s="385"/>
      <c r="O365" s="381"/>
      <c r="P365" s="381"/>
      <c r="Q365" s="381"/>
      <c r="AF365" s="382"/>
      <c r="AG365" s="382"/>
    </row>
    <row r="366" spans="3:33" s="380" customFormat="1">
      <c r="C366" s="381"/>
      <c r="D366" s="381"/>
      <c r="F366" s="382"/>
      <c r="G366" s="382"/>
      <c r="H366" s="382"/>
      <c r="I366" s="383"/>
      <c r="J366" s="382"/>
      <c r="K366" s="382"/>
      <c r="L366" s="382"/>
      <c r="M366" s="384"/>
      <c r="N366" s="385"/>
      <c r="O366" s="381"/>
      <c r="P366" s="381"/>
      <c r="Q366" s="381"/>
      <c r="AF366" s="382"/>
      <c r="AG366" s="382"/>
    </row>
    <row r="367" spans="3:33" s="380" customFormat="1">
      <c r="C367" s="381"/>
      <c r="D367" s="381"/>
      <c r="F367" s="382"/>
      <c r="G367" s="382"/>
      <c r="H367" s="382"/>
      <c r="I367" s="383"/>
      <c r="J367" s="382"/>
      <c r="K367" s="382"/>
      <c r="L367" s="382"/>
      <c r="M367" s="384"/>
      <c r="N367" s="385"/>
      <c r="O367" s="381"/>
      <c r="P367" s="381"/>
      <c r="Q367" s="381"/>
      <c r="AF367" s="382"/>
      <c r="AG367" s="382"/>
    </row>
    <row r="368" spans="3:33" s="380" customFormat="1">
      <c r="C368" s="381"/>
      <c r="D368" s="381"/>
      <c r="F368" s="382"/>
      <c r="G368" s="382"/>
      <c r="H368" s="382"/>
      <c r="I368" s="383"/>
      <c r="J368" s="382"/>
      <c r="K368" s="382"/>
      <c r="L368" s="382"/>
      <c r="M368" s="384"/>
      <c r="N368" s="385"/>
      <c r="O368" s="381"/>
      <c r="P368" s="381"/>
      <c r="Q368" s="381"/>
      <c r="AF368" s="382"/>
      <c r="AG368" s="382"/>
    </row>
    <row r="369" spans="3:33" s="380" customFormat="1">
      <c r="C369" s="381"/>
      <c r="D369" s="381"/>
      <c r="F369" s="382"/>
      <c r="G369" s="382"/>
      <c r="H369" s="382"/>
      <c r="I369" s="383"/>
      <c r="J369" s="382"/>
      <c r="K369" s="382"/>
      <c r="L369" s="382"/>
      <c r="M369" s="384"/>
      <c r="N369" s="385"/>
      <c r="O369" s="381"/>
      <c r="P369" s="381"/>
      <c r="Q369" s="381"/>
      <c r="AF369" s="382"/>
      <c r="AG369" s="382"/>
    </row>
    <row r="370" spans="3:33" s="380" customFormat="1">
      <c r="C370" s="381"/>
      <c r="D370" s="381"/>
      <c r="F370" s="382"/>
      <c r="G370" s="382"/>
      <c r="H370" s="382"/>
      <c r="I370" s="383"/>
      <c r="J370" s="382"/>
      <c r="K370" s="382"/>
      <c r="L370" s="382"/>
      <c r="M370" s="384"/>
      <c r="N370" s="385"/>
      <c r="O370" s="381"/>
      <c r="P370" s="381"/>
      <c r="Q370" s="381"/>
      <c r="AF370" s="382"/>
      <c r="AG370" s="382"/>
    </row>
    <row r="371" spans="3:33" s="380" customFormat="1">
      <c r="C371" s="381"/>
      <c r="D371" s="381"/>
      <c r="F371" s="382"/>
      <c r="G371" s="382"/>
      <c r="H371" s="382"/>
      <c r="I371" s="383"/>
      <c r="J371" s="382"/>
      <c r="K371" s="382"/>
      <c r="L371" s="382"/>
      <c r="M371" s="384"/>
      <c r="N371" s="385"/>
      <c r="O371" s="381"/>
      <c r="P371" s="381"/>
      <c r="Q371" s="381"/>
      <c r="AF371" s="382"/>
      <c r="AG371" s="382"/>
    </row>
    <row r="372" spans="3:33" s="380" customFormat="1">
      <c r="C372" s="381"/>
      <c r="D372" s="381"/>
      <c r="F372" s="382"/>
      <c r="G372" s="382"/>
      <c r="H372" s="382"/>
      <c r="I372" s="383"/>
      <c r="J372" s="382"/>
      <c r="K372" s="382"/>
      <c r="L372" s="382"/>
      <c r="M372" s="384"/>
      <c r="N372" s="385"/>
      <c r="O372" s="381"/>
      <c r="P372" s="381"/>
      <c r="Q372" s="381"/>
      <c r="AF372" s="382"/>
      <c r="AG372" s="382"/>
    </row>
    <row r="373" spans="3:33" s="380" customFormat="1">
      <c r="C373" s="381"/>
      <c r="D373" s="381"/>
      <c r="F373" s="382"/>
      <c r="G373" s="382"/>
      <c r="H373" s="382"/>
      <c r="I373" s="383"/>
      <c r="J373" s="382"/>
      <c r="K373" s="382"/>
      <c r="L373" s="382"/>
      <c r="M373" s="384"/>
      <c r="N373" s="385"/>
      <c r="O373" s="381"/>
      <c r="P373" s="381"/>
      <c r="Q373" s="381"/>
      <c r="AF373" s="382"/>
      <c r="AG373" s="382"/>
    </row>
    <row r="374" spans="3:33" s="380" customFormat="1">
      <c r="C374" s="381"/>
      <c r="D374" s="381"/>
      <c r="F374" s="382"/>
      <c r="G374" s="382"/>
      <c r="H374" s="382"/>
      <c r="I374" s="383"/>
      <c r="J374" s="382"/>
      <c r="K374" s="382"/>
      <c r="L374" s="382"/>
      <c r="M374" s="384"/>
      <c r="N374" s="385"/>
      <c r="O374" s="381"/>
      <c r="P374" s="381"/>
      <c r="Q374" s="381"/>
      <c r="AF374" s="382"/>
      <c r="AG374" s="382"/>
    </row>
    <row r="375" spans="3:33" s="380" customFormat="1">
      <c r="C375" s="381"/>
      <c r="D375" s="381"/>
      <c r="F375" s="382"/>
      <c r="G375" s="382"/>
      <c r="H375" s="382"/>
      <c r="I375" s="383"/>
      <c r="J375" s="382"/>
      <c r="K375" s="382"/>
      <c r="L375" s="382"/>
      <c r="M375" s="384"/>
      <c r="N375" s="385"/>
      <c r="O375" s="381"/>
      <c r="P375" s="381"/>
      <c r="Q375" s="381"/>
      <c r="AF375" s="382"/>
      <c r="AG375" s="382"/>
    </row>
    <row r="376" spans="3:33" s="380" customFormat="1">
      <c r="C376" s="381"/>
      <c r="D376" s="381"/>
      <c r="F376" s="382"/>
      <c r="G376" s="382"/>
      <c r="H376" s="382"/>
      <c r="I376" s="383"/>
      <c r="J376" s="382"/>
      <c r="K376" s="382"/>
      <c r="L376" s="382"/>
      <c r="M376" s="384"/>
      <c r="N376" s="385"/>
      <c r="O376" s="381"/>
      <c r="P376" s="381"/>
      <c r="Q376" s="381"/>
      <c r="AF376" s="382"/>
      <c r="AG376" s="382"/>
    </row>
    <row r="377" spans="3:33" s="380" customFormat="1">
      <c r="C377" s="381"/>
      <c r="D377" s="381"/>
      <c r="F377" s="382"/>
      <c r="G377" s="382"/>
      <c r="H377" s="382"/>
      <c r="I377" s="383"/>
      <c r="J377" s="382"/>
      <c r="K377" s="382"/>
      <c r="L377" s="382"/>
      <c r="M377" s="384"/>
      <c r="N377" s="385"/>
      <c r="O377" s="381"/>
      <c r="P377" s="381"/>
      <c r="Q377" s="381"/>
      <c r="AF377" s="382"/>
      <c r="AG377" s="382"/>
    </row>
    <row r="378" spans="3:33" s="380" customFormat="1">
      <c r="C378" s="381"/>
      <c r="D378" s="381"/>
      <c r="F378" s="382"/>
      <c r="G378" s="382"/>
      <c r="H378" s="382"/>
      <c r="I378" s="383"/>
      <c r="J378" s="382"/>
      <c r="K378" s="382"/>
      <c r="L378" s="382"/>
      <c r="M378" s="384"/>
      <c r="N378" s="385"/>
      <c r="O378" s="381"/>
      <c r="P378" s="381"/>
      <c r="Q378" s="381"/>
      <c r="AF378" s="382"/>
      <c r="AG378" s="382"/>
    </row>
    <row r="379" spans="3:33" s="380" customFormat="1">
      <c r="C379" s="381"/>
      <c r="D379" s="381"/>
      <c r="F379" s="382"/>
      <c r="G379" s="382"/>
      <c r="H379" s="382"/>
      <c r="I379" s="383"/>
      <c r="J379" s="382"/>
      <c r="K379" s="382"/>
      <c r="L379" s="382"/>
      <c r="M379" s="384"/>
      <c r="N379" s="385"/>
      <c r="O379" s="381"/>
      <c r="P379" s="381"/>
      <c r="Q379" s="381"/>
      <c r="AF379" s="382"/>
      <c r="AG379" s="382"/>
    </row>
    <row r="380" spans="3:33" s="380" customFormat="1">
      <c r="C380" s="381"/>
      <c r="D380" s="381"/>
      <c r="F380" s="382"/>
      <c r="G380" s="382"/>
      <c r="H380" s="382"/>
      <c r="I380" s="383"/>
      <c r="J380" s="382"/>
      <c r="K380" s="382"/>
      <c r="L380" s="382"/>
      <c r="M380" s="384"/>
      <c r="N380" s="385"/>
      <c r="O380" s="381"/>
      <c r="P380" s="381"/>
      <c r="Q380" s="381"/>
      <c r="AF380" s="382"/>
      <c r="AG380" s="382"/>
    </row>
    <row r="381" spans="3:33" s="380" customFormat="1">
      <c r="C381" s="381"/>
      <c r="D381" s="381"/>
      <c r="F381" s="382"/>
      <c r="G381" s="382"/>
      <c r="H381" s="382"/>
      <c r="I381" s="383"/>
      <c r="J381" s="382"/>
      <c r="K381" s="382"/>
      <c r="L381" s="382"/>
      <c r="M381" s="384"/>
      <c r="N381" s="385"/>
      <c r="O381" s="381"/>
      <c r="P381" s="381"/>
      <c r="Q381" s="381"/>
      <c r="AF381" s="382"/>
      <c r="AG381" s="382"/>
    </row>
    <row r="382" spans="3:33" s="380" customFormat="1">
      <c r="C382" s="381"/>
      <c r="D382" s="381"/>
      <c r="F382" s="382"/>
      <c r="G382" s="382"/>
      <c r="H382" s="382"/>
      <c r="I382" s="383"/>
      <c r="J382" s="382"/>
      <c r="K382" s="382"/>
      <c r="L382" s="382"/>
      <c r="M382" s="384"/>
      <c r="N382" s="385"/>
      <c r="O382" s="381"/>
      <c r="P382" s="381"/>
      <c r="Q382" s="381"/>
      <c r="AF382" s="382"/>
      <c r="AG382" s="382"/>
    </row>
    <row r="383" spans="3:33" s="380" customFormat="1">
      <c r="C383" s="381"/>
      <c r="D383" s="381"/>
      <c r="F383" s="382"/>
      <c r="G383" s="382"/>
      <c r="H383" s="382"/>
      <c r="I383" s="383"/>
      <c r="J383" s="382"/>
      <c r="K383" s="382"/>
      <c r="L383" s="382"/>
      <c r="M383" s="384"/>
      <c r="N383" s="385"/>
      <c r="O383" s="381"/>
      <c r="P383" s="381"/>
      <c r="Q383" s="381"/>
      <c r="AF383" s="382"/>
      <c r="AG383" s="382"/>
    </row>
    <row r="384" spans="3:33" s="380" customFormat="1">
      <c r="C384" s="381"/>
      <c r="D384" s="381"/>
      <c r="F384" s="382"/>
      <c r="G384" s="382"/>
      <c r="H384" s="382"/>
      <c r="I384" s="383"/>
      <c r="J384" s="382"/>
      <c r="K384" s="382"/>
      <c r="L384" s="382"/>
      <c r="M384" s="384"/>
      <c r="N384" s="385"/>
      <c r="O384" s="381"/>
      <c r="P384" s="381"/>
      <c r="Q384" s="381"/>
      <c r="AF384" s="382"/>
      <c r="AG384" s="382"/>
    </row>
    <row r="385" spans="3:33" s="380" customFormat="1">
      <c r="C385" s="381"/>
      <c r="D385" s="381"/>
      <c r="F385" s="382"/>
      <c r="G385" s="382"/>
      <c r="H385" s="382"/>
      <c r="I385" s="383"/>
      <c r="J385" s="382"/>
      <c r="K385" s="382"/>
      <c r="L385" s="382"/>
      <c r="M385" s="384"/>
      <c r="N385" s="385"/>
      <c r="O385" s="381"/>
      <c r="P385" s="381"/>
      <c r="Q385" s="381"/>
      <c r="AF385" s="382"/>
      <c r="AG385" s="382"/>
    </row>
    <row r="386" spans="3:33" s="380" customFormat="1">
      <c r="C386" s="381"/>
      <c r="D386" s="381"/>
      <c r="F386" s="382"/>
      <c r="G386" s="382"/>
      <c r="H386" s="382"/>
      <c r="I386" s="383"/>
      <c r="J386" s="382"/>
      <c r="K386" s="382"/>
      <c r="L386" s="382"/>
      <c r="M386" s="384"/>
      <c r="N386" s="385"/>
      <c r="O386" s="381"/>
      <c r="P386" s="381"/>
      <c r="Q386" s="381"/>
      <c r="AF386" s="382"/>
      <c r="AG386" s="382"/>
    </row>
    <row r="387" spans="3:33" s="380" customFormat="1">
      <c r="C387" s="381"/>
      <c r="D387" s="381"/>
      <c r="F387" s="382"/>
      <c r="G387" s="382"/>
      <c r="H387" s="382"/>
      <c r="I387" s="383"/>
      <c r="J387" s="382"/>
      <c r="K387" s="382"/>
      <c r="L387" s="382"/>
      <c r="M387" s="384"/>
      <c r="N387" s="385"/>
      <c r="O387" s="381"/>
      <c r="P387" s="381"/>
      <c r="Q387" s="381"/>
      <c r="AF387" s="382"/>
      <c r="AG387" s="382"/>
    </row>
    <row r="388" spans="3:33" s="380" customFormat="1">
      <c r="C388" s="381"/>
      <c r="D388" s="381"/>
      <c r="F388" s="382"/>
      <c r="G388" s="382"/>
      <c r="H388" s="382"/>
      <c r="I388" s="383"/>
      <c r="J388" s="382"/>
      <c r="K388" s="382"/>
      <c r="L388" s="382"/>
      <c r="M388" s="384"/>
      <c r="N388" s="385"/>
      <c r="O388" s="381"/>
      <c r="P388" s="381"/>
      <c r="Q388" s="381"/>
      <c r="AF388" s="382"/>
      <c r="AG388" s="382"/>
    </row>
    <row r="389" spans="3:33" s="380" customFormat="1">
      <c r="C389" s="381"/>
      <c r="D389" s="381"/>
      <c r="F389" s="382"/>
      <c r="G389" s="382"/>
      <c r="H389" s="382"/>
      <c r="I389" s="383"/>
      <c r="J389" s="382"/>
      <c r="K389" s="382"/>
      <c r="L389" s="382"/>
      <c r="M389" s="384"/>
      <c r="N389" s="385"/>
      <c r="O389" s="381"/>
      <c r="P389" s="381"/>
      <c r="Q389" s="381"/>
      <c r="AF389" s="382"/>
      <c r="AG389" s="382"/>
    </row>
    <row r="390" spans="3:33" s="380" customFormat="1">
      <c r="C390" s="381"/>
      <c r="D390" s="381"/>
      <c r="F390" s="382"/>
      <c r="G390" s="382"/>
      <c r="H390" s="382"/>
      <c r="I390" s="383"/>
      <c r="J390" s="382"/>
      <c r="K390" s="382"/>
      <c r="L390" s="382"/>
      <c r="M390" s="384"/>
      <c r="N390" s="385"/>
      <c r="O390" s="381"/>
      <c r="P390" s="381"/>
      <c r="Q390" s="381"/>
      <c r="AF390" s="382"/>
      <c r="AG390" s="382"/>
    </row>
    <row r="391" spans="3:33" s="380" customFormat="1">
      <c r="C391" s="381"/>
      <c r="D391" s="381"/>
      <c r="F391" s="382"/>
      <c r="G391" s="382"/>
      <c r="H391" s="382"/>
      <c r="I391" s="383"/>
      <c r="J391" s="382"/>
      <c r="K391" s="382"/>
      <c r="L391" s="382"/>
      <c r="M391" s="384"/>
      <c r="N391" s="385"/>
      <c r="O391" s="381"/>
      <c r="P391" s="381"/>
      <c r="Q391" s="381"/>
      <c r="AF391" s="382"/>
      <c r="AG391" s="382"/>
    </row>
    <row r="392" spans="3:33" s="380" customFormat="1">
      <c r="C392" s="381"/>
      <c r="D392" s="381"/>
      <c r="F392" s="382"/>
      <c r="G392" s="382"/>
      <c r="H392" s="382"/>
      <c r="I392" s="383"/>
      <c r="J392" s="382"/>
      <c r="K392" s="382"/>
      <c r="L392" s="382"/>
      <c r="M392" s="384"/>
      <c r="N392" s="385"/>
      <c r="O392" s="381"/>
      <c r="P392" s="381"/>
      <c r="Q392" s="381"/>
      <c r="AF392" s="382"/>
      <c r="AG392" s="382"/>
    </row>
    <row r="393" spans="3:33" s="380" customFormat="1">
      <c r="C393" s="381"/>
      <c r="D393" s="381"/>
      <c r="F393" s="382"/>
      <c r="G393" s="382"/>
      <c r="H393" s="382"/>
      <c r="I393" s="383"/>
      <c r="J393" s="382"/>
      <c r="K393" s="382"/>
      <c r="L393" s="382"/>
      <c r="M393" s="384"/>
      <c r="N393" s="385"/>
      <c r="O393" s="381"/>
      <c r="P393" s="381"/>
      <c r="Q393" s="381"/>
      <c r="AF393" s="382"/>
      <c r="AG393" s="382"/>
    </row>
    <row r="394" spans="3:33" s="380" customFormat="1">
      <c r="C394" s="381"/>
      <c r="D394" s="381"/>
      <c r="F394" s="382"/>
      <c r="G394" s="382"/>
      <c r="H394" s="382"/>
      <c r="I394" s="383"/>
      <c r="J394" s="382"/>
      <c r="K394" s="382"/>
      <c r="L394" s="382"/>
      <c r="M394" s="384"/>
      <c r="N394" s="385"/>
      <c r="O394" s="381"/>
      <c r="P394" s="381"/>
      <c r="Q394" s="381"/>
      <c r="AF394" s="382"/>
      <c r="AG394" s="382"/>
    </row>
    <row r="395" spans="3:33" s="380" customFormat="1">
      <c r="C395" s="381"/>
      <c r="D395" s="381"/>
      <c r="F395" s="382"/>
      <c r="G395" s="382"/>
      <c r="H395" s="382"/>
      <c r="I395" s="383"/>
      <c r="J395" s="382"/>
      <c r="K395" s="382"/>
      <c r="L395" s="382"/>
      <c r="M395" s="384"/>
      <c r="N395" s="385"/>
      <c r="O395" s="381"/>
      <c r="P395" s="381"/>
      <c r="Q395" s="381"/>
      <c r="AF395" s="382"/>
      <c r="AG395" s="382"/>
    </row>
    <row r="396" spans="3:33" s="380" customFormat="1">
      <c r="C396" s="381"/>
      <c r="D396" s="381"/>
      <c r="F396" s="382"/>
      <c r="G396" s="382"/>
      <c r="H396" s="382"/>
      <c r="I396" s="383"/>
      <c r="J396" s="382"/>
      <c r="K396" s="382"/>
      <c r="L396" s="382"/>
      <c r="M396" s="384"/>
      <c r="N396" s="385"/>
      <c r="O396" s="381"/>
      <c r="P396" s="381"/>
      <c r="Q396" s="381"/>
      <c r="AF396" s="382"/>
      <c r="AG396" s="382"/>
    </row>
    <row r="397" spans="3:33" s="380" customFormat="1">
      <c r="C397" s="381"/>
      <c r="D397" s="381"/>
      <c r="F397" s="382"/>
      <c r="G397" s="382"/>
      <c r="H397" s="382"/>
      <c r="I397" s="383"/>
      <c r="J397" s="382"/>
      <c r="K397" s="382"/>
      <c r="L397" s="382"/>
      <c r="M397" s="384"/>
      <c r="N397" s="385"/>
      <c r="O397" s="381"/>
      <c r="P397" s="381"/>
      <c r="Q397" s="381"/>
      <c r="AF397" s="382"/>
      <c r="AG397" s="382"/>
    </row>
    <row r="398" spans="3:33" s="380" customFormat="1">
      <c r="C398" s="381"/>
      <c r="D398" s="381"/>
      <c r="F398" s="382"/>
      <c r="G398" s="382"/>
      <c r="H398" s="382"/>
      <c r="I398" s="383"/>
      <c r="J398" s="382"/>
      <c r="K398" s="382"/>
      <c r="L398" s="382"/>
      <c r="M398" s="384"/>
      <c r="N398" s="385"/>
      <c r="O398" s="381"/>
      <c r="P398" s="381"/>
      <c r="Q398" s="381"/>
      <c r="AF398" s="382"/>
      <c r="AG398" s="382"/>
    </row>
    <row r="399" spans="3:33" s="380" customFormat="1">
      <c r="C399" s="381"/>
      <c r="D399" s="381"/>
      <c r="F399" s="382"/>
      <c r="G399" s="382"/>
      <c r="H399" s="382"/>
      <c r="I399" s="383"/>
      <c r="J399" s="382"/>
      <c r="K399" s="382"/>
      <c r="L399" s="382"/>
      <c r="M399" s="384"/>
      <c r="N399" s="385"/>
      <c r="O399" s="381"/>
      <c r="P399" s="381"/>
      <c r="Q399" s="381"/>
      <c r="AF399" s="382"/>
      <c r="AG399" s="382"/>
    </row>
    <row r="400" spans="3:33" s="380" customFormat="1">
      <c r="C400" s="381"/>
      <c r="D400" s="381"/>
      <c r="F400" s="382"/>
      <c r="G400" s="382"/>
      <c r="H400" s="382"/>
      <c r="I400" s="383"/>
      <c r="J400" s="382"/>
      <c r="K400" s="382"/>
      <c r="L400" s="382"/>
      <c r="M400" s="384"/>
      <c r="N400" s="385"/>
      <c r="O400" s="381"/>
      <c r="P400" s="381"/>
      <c r="Q400" s="381"/>
      <c r="AF400" s="382"/>
      <c r="AG400" s="382"/>
    </row>
    <row r="401" spans="3:33" s="380" customFormat="1">
      <c r="C401" s="381"/>
      <c r="D401" s="381"/>
      <c r="F401" s="382"/>
      <c r="G401" s="382"/>
      <c r="H401" s="382"/>
      <c r="I401" s="383"/>
      <c r="J401" s="382"/>
      <c r="K401" s="382"/>
      <c r="L401" s="382"/>
      <c r="M401" s="384"/>
      <c r="N401" s="385"/>
      <c r="O401" s="381"/>
      <c r="P401" s="381"/>
      <c r="Q401" s="381"/>
      <c r="AF401" s="382"/>
      <c r="AG401" s="382"/>
    </row>
    <row r="402" spans="3:33" s="380" customFormat="1">
      <c r="C402" s="381"/>
      <c r="D402" s="381"/>
      <c r="F402" s="382"/>
      <c r="G402" s="382"/>
      <c r="H402" s="382"/>
      <c r="I402" s="383"/>
      <c r="J402" s="382"/>
      <c r="K402" s="382"/>
      <c r="L402" s="382"/>
      <c r="M402" s="384"/>
      <c r="N402" s="385"/>
      <c r="O402" s="381"/>
      <c r="P402" s="381"/>
      <c r="Q402" s="381"/>
      <c r="AF402" s="382"/>
      <c r="AG402" s="382"/>
    </row>
    <row r="403" spans="3:33" s="380" customFormat="1">
      <c r="C403" s="381"/>
      <c r="D403" s="381"/>
      <c r="F403" s="382"/>
      <c r="G403" s="382"/>
      <c r="H403" s="382"/>
      <c r="I403" s="383"/>
      <c r="J403" s="382"/>
      <c r="K403" s="382"/>
      <c r="L403" s="382"/>
      <c r="M403" s="384"/>
      <c r="N403" s="385"/>
      <c r="O403" s="381"/>
      <c r="P403" s="381"/>
      <c r="Q403" s="381"/>
      <c r="AF403" s="382"/>
      <c r="AG403" s="382"/>
    </row>
    <row r="404" spans="3:33" s="380" customFormat="1">
      <c r="C404" s="381"/>
      <c r="D404" s="381"/>
      <c r="F404" s="382"/>
      <c r="G404" s="382"/>
      <c r="H404" s="382"/>
      <c r="I404" s="383"/>
      <c r="J404" s="382"/>
      <c r="K404" s="382"/>
      <c r="L404" s="382"/>
      <c r="M404" s="384"/>
      <c r="N404" s="385"/>
      <c r="O404" s="381"/>
      <c r="P404" s="381"/>
      <c r="Q404" s="381"/>
      <c r="AF404" s="382"/>
      <c r="AG404" s="382"/>
    </row>
    <row r="405" spans="3:33" s="380" customFormat="1">
      <c r="C405" s="381"/>
      <c r="D405" s="381"/>
      <c r="F405" s="382"/>
      <c r="G405" s="382"/>
      <c r="H405" s="382"/>
      <c r="I405" s="383"/>
      <c r="J405" s="382"/>
      <c r="K405" s="382"/>
      <c r="L405" s="382"/>
      <c r="M405" s="384"/>
      <c r="N405" s="385"/>
      <c r="O405" s="381"/>
      <c r="P405" s="381"/>
      <c r="Q405" s="381"/>
      <c r="AF405" s="382"/>
      <c r="AG405" s="382"/>
    </row>
    <row r="406" spans="3:33" s="380" customFormat="1">
      <c r="C406" s="381"/>
      <c r="D406" s="381"/>
      <c r="F406" s="382"/>
      <c r="G406" s="382"/>
      <c r="H406" s="382"/>
      <c r="I406" s="383"/>
      <c r="J406" s="382"/>
      <c r="K406" s="382"/>
      <c r="L406" s="382"/>
      <c r="M406" s="384"/>
      <c r="N406" s="385"/>
      <c r="O406" s="381"/>
      <c r="P406" s="381"/>
      <c r="Q406" s="381"/>
      <c r="AF406" s="382"/>
      <c r="AG406" s="382"/>
    </row>
    <row r="407" spans="3:33" s="380" customFormat="1">
      <c r="C407" s="381"/>
      <c r="D407" s="381"/>
      <c r="F407" s="382"/>
      <c r="G407" s="382"/>
      <c r="H407" s="382"/>
      <c r="I407" s="383"/>
      <c r="J407" s="382"/>
      <c r="K407" s="382"/>
      <c r="L407" s="382"/>
      <c r="M407" s="384"/>
      <c r="N407" s="385"/>
      <c r="O407" s="381"/>
      <c r="P407" s="381"/>
      <c r="Q407" s="381"/>
      <c r="AF407" s="382"/>
      <c r="AG407" s="382"/>
    </row>
    <row r="408" spans="3:33" s="380" customFormat="1">
      <c r="C408" s="381"/>
      <c r="D408" s="381"/>
      <c r="F408" s="382"/>
      <c r="G408" s="382"/>
      <c r="H408" s="382"/>
      <c r="I408" s="383"/>
      <c r="J408" s="382"/>
      <c r="K408" s="382"/>
      <c r="L408" s="382"/>
      <c r="M408" s="384"/>
      <c r="N408" s="385"/>
      <c r="O408" s="381"/>
      <c r="P408" s="381"/>
      <c r="Q408" s="381"/>
      <c r="AF408" s="382"/>
      <c r="AG408" s="382"/>
    </row>
    <row r="409" spans="3:33" s="380" customFormat="1">
      <c r="C409" s="381"/>
      <c r="D409" s="381"/>
      <c r="F409" s="382"/>
      <c r="G409" s="382"/>
      <c r="H409" s="382"/>
      <c r="I409" s="383"/>
      <c r="J409" s="382"/>
      <c r="K409" s="382"/>
      <c r="L409" s="382"/>
      <c r="M409" s="384"/>
      <c r="N409" s="385"/>
      <c r="O409" s="381"/>
      <c r="P409" s="381"/>
      <c r="Q409" s="381"/>
      <c r="AF409" s="382"/>
      <c r="AG409" s="382"/>
    </row>
    <row r="410" spans="3:33" s="380" customFormat="1">
      <c r="C410" s="381"/>
      <c r="D410" s="381"/>
      <c r="F410" s="382"/>
      <c r="G410" s="382"/>
      <c r="H410" s="382"/>
      <c r="I410" s="383"/>
      <c r="J410" s="382"/>
      <c r="K410" s="382"/>
      <c r="L410" s="382"/>
      <c r="M410" s="384"/>
      <c r="N410" s="385"/>
      <c r="O410" s="381"/>
      <c r="P410" s="381"/>
      <c r="Q410" s="381"/>
      <c r="AF410" s="382"/>
      <c r="AG410" s="382"/>
    </row>
    <row r="411" spans="3:33" s="380" customFormat="1">
      <c r="C411" s="381"/>
      <c r="D411" s="381"/>
      <c r="F411" s="382"/>
      <c r="G411" s="382"/>
      <c r="H411" s="382"/>
      <c r="I411" s="383"/>
      <c r="J411" s="382"/>
      <c r="K411" s="382"/>
      <c r="L411" s="382"/>
      <c r="M411" s="384"/>
      <c r="N411" s="385"/>
      <c r="O411" s="381"/>
      <c r="P411" s="381"/>
      <c r="Q411" s="381"/>
      <c r="AF411" s="382"/>
      <c r="AG411" s="382"/>
    </row>
    <row r="412" spans="3:33" s="380" customFormat="1">
      <c r="C412" s="381"/>
      <c r="D412" s="381"/>
      <c r="F412" s="382"/>
      <c r="G412" s="382"/>
      <c r="H412" s="382"/>
      <c r="I412" s="383"/>
      <c r="J412" s="382"/>
      <c r="K412" s="382"/>
      <c r="L412" s="382"/>
      <c r="M412" s="384"/>
      <c r="N412" s="385"/>
      <c r="O412" s="381"/>
      <c r="P412" s="381"/>
      <c r="Q412" s="381"/>
      <c r="AF412" s="382"/>
      <c r="AG412" s="382"/>
    </row>
    <row r="413" spans="3:33" s="380" customFormat="1">
      <c r="C413" s="381"/>
      <c r="D413" s="381"/>
      <c r="F413" s="382"/>
      <c r="G413" s="382"/>
      <c r="H413" s="382"/>
      <c r="I413" s="383"/>
      <c r="J413" s="382"/>
      <c r="K413" s="382"/>
      <c r="L413" s="382"/>
      <c r="M413" s="384"/>
      <c r="N413" s="385"/>
      <c r="O413" s="381"/>
      <c r="P413" s="381"/>
      <c r="Q413" s="381"/>
      <c r="AF413" s="382"/>
      <c r="AG413" s="382"/>
    </row>
    <row r="414" spans="3:33" s="380" customFormat="1">
      <c r="C414" s="381"/>
      <c r="D414" s="381"/>
      <c r="F414" s="382"/>
      <c r="G414" s="382"/>
      <c r="H414" s="382"/>
      <c r="I414" s="383"/>
      <c r="J414" s="382"/>
      <c r="K414" s="382"/>
      <c r="L414" s="382"/>
      <c r="M414" s="384"/>
      <c r="N414" s="385"/>
      <c r="O414" s="381"/>
      <c r="P414" s="381"/>
      <c r="Q414" s="381"/>
      <c r="AF414" s="382"/>
      <c r="AG414" s="382"/>
    </row>
    <row r="415" spans="3:33" s="380" customFormat="1">
      <c r="C415" s="381"/>
      <c r="D415" s="381"/>
      <c r="F415" s="382"/>
      <c r="G415" s="382"/>
      <c r="H415" s="382"/>
      <c r="I415" s="383"/>
      <c r="J415" s="382"/>
      <c r="K415" s="382"/>
      <c r="L415" s="382"/>
      <c r="M415" s="384"/>
      <c r="N415" s="385"/>
      <c r="O415" s="381"/>
      <c r="P415" s="381"/>
      <c r="Q415" s="381"/>
      <c r="AF415" s="382"/>
      <c r="AG415" s="382"/>
    </row>
    <row r="416" spans="3:33" s="380" customFormat="1">
      <c r="C416" s="381"/>
      <c r="D416" s="381"/>
      <c r="F416" s="382"/>
      <c r="G416" s="382"/>
      <c r="H416" s="382"/>
      <c r="I416" s="383"/>
      <c r="J416" s="382"/>
      <c r="K416" s="382"/>
      <c r="L416" s="382"/>
      <c r="M416" s="384"/>
      <c r="N416" s="385"/>
      <c r="O416" s="381"/>
      <c r="P416" s="381"/>
      <c r="Q416" s="381"/>
      <c r="AF416" s="382"/>
      <c r="AG416" s="382"/>
    </row>
    <row r="417" spans="3:33" s="380" customFormat="1">
      <c r="C417" s="381"/>
      <c r="D417" s="381"/>
      <c r="F417" s="382"/>
      <c r="G417" s="382"/>
      <c r="H417" s="382"/>
      <c r="I417" s="383"/>
      <c r="J417" s="382"/>
      <c r="K417" s="382"/>
      <c r="L417" s="382"/>
      <c r="M417" s="384"/>
      <c r="N417" s="385"/>
      <c r="O417" s="381"/>
      <c r="P417" s="381"/>
      <c r="Q417" s="381"/>
      <c r="AF417" s="382"/>
      <c r="AG417" s="382"/>
    </row>
    <row r="418" spans="3:33" s="380" customFormat="1">
      <c r="C418" s="381"/>
      <c r="D418" s="381"/>
      <c r="F418" s="382"/>
      <c r="G418" s="382"/>
      <c r="H418" s="382"/>
      <c r="I418" s="383"/>
      <c r="J418" s="382"/>
      <c r="K418" s="382"/>
      <c r="L418" s="382"/>
      <c r="M418" s="384"/>
      <c r="N418" s="385"/>
      <c r="O418" s="381"/>
      <c r="P418" s="381"/>
      <c r="Q418" s="381"/>
      <c r="AF418" s="382"/>
      <c r="AG418" s="382"/>
    </row>
    <row r="419" spans="3:33" s="380" customFormat="1">
      <c r="C419" s="381"/>
      <c r="D419" s="381"/>
      <c r="F419" s="382"/>
      <c r="G419" s="382"/>
      <c r="H419" s="382"/>
      <c r="I419" s="383"/>
      <c r="J419" s="382"/>
      <c r="K419" s="382"/>
      <c r="L419" s="382"/>
      <c r="M419" s="384"/>
      <c r="N419" s="385"/>
      <c r="O419" s="381"/>
      <c r="P419" s="381"/>
      <c r="Q419" s="381"/>
      <c r="AF419" s="382"/>
      <c r="AG419" s="382"/>
    </row>
    <row r="420" spans="3:33" s="380" customFormat="1">
      <c r="C420" s="381"/>
      <c r="D420" s="381"/>
      <c r="F420" s="382"/>
      <c r="G420" s="382"/>
      <c r="H420" s="382"/>
      <c r="I420" s="383"/>
      <c r="J420" s="382"/>
      <c r="K420" s="382"/>
      <c r="L420" s="382"/>
      <c r="M420" s="384"/>
      <c r="N420" s="385"/>
      <c r="O420" s="381"/>
      <c r="P420" s="381"/>
      <c r="Q420" s="381"/>
      <c r="AF420" s="382"/>
      <c r="AG420" s="382"/>
    </row>
    <row r="421" spans="3:33" s="380" customFormat="1">
      <c r="C421" s="381"/>
      <c r="D421" s="381"/>
      <c r="F421" s="382"/>
      <c r="G421" s="382"/>
      <c r="H421" s="382"/>
      <c r="I421" s="383"/>
      <c r="J421" s="382"/>
      <c r="K421" s="382"/>
      <c r="L421" s="382"/>
      <c r="M421" s="384"/>
      <c r="N421" s="385"/>
      <c r="O421" s="381"/>
      <c r="P421" s="381"/>
      <c r="Q421" s="381"/>
      <c r="AF421" s="382"/>
      <c r="AG421" s="382"/>
    </row>
    <row r="422" spans="3:33" s="380" customFormat="1">
      <c r="C422" s="381"/>
      <c r="D422" s="381"/>
      <c r="F422" s="382"/>
      <c r="G422" s="382"/>
      <c r="H422" s="382"/>
      <c r="I422" s="383"/>
      <c r="J422" s="382"/>
      <c r="K422" s="382"/>
      <c r="L422" s="382"/>
      <c r="M422" s="384"/>
      <c r="N422" s="385"/>
      <c r="O422" s="381"/>
      <c r="P422" s="381"/>
      <c r="Q422" s="381"/>
      <c r="AF422" s="382"/>
      <c r="AG422" s="382"/>
    </row>
    <row r="423" spans="3:33" s="380" customFormat="1">
      <c r="C423" s="381"/>
      <c r="D423" s="381"/>
      <c r="F423" s="382"/>
      <c r="G423" s="382"/>
      <c r="H423" s="382"/>
      <c r="I423" s="383"/>
      <c r="J423" s="382"/>
      <c r="K423" s="382"/>
      <c r="L423" s="382"/>
      <c r="M423" s="384"/>
      <c r="N423" s="385"/>
      <c r="O423" s="381"/>
      <c r="P423" s="381"/>
      <c r="Q423" s="381"/>
      <c r="AF423" s="382"/>
      <c r="AG423" s="382"/>
    </row>
    <row r="424" spans="3:33" s="380" customFormat="1">
      <c r="C424" s="381"/>
      <c r="D424" s="381"/>
      <c r="F424" s="382"/>
      <c r="G424" s="382"/>
      <c r="H424" s="382"/>
      <c r="I424" s="383"/>
      <c r="J424" s="382"/>
      <c r="K424" s="382"/>
      <c r="L424" s="382"/>
      <c r="M424" s="384"/>
      <c r="N424" s="385"/>
      <c r="O424" s="381"/>
      <c r="P424" s="381"/>
      <c r="Q424" s="381"/>
      <c r="AF424" s="382"/>
      <c r="AG424" s="382"/>
    </row>
    <row r="425" spans="3:33" s="380" customFormat="1">
      <c r="C425" s="381"/>
      <c r="D425" s="381"/>
      <c r="F425" s="382"/>
      <c r="G425" s="382"/>
      <c r="H425" s="382"/>
      <c r="I425" s="383"/>
      <c r="J425" s="382"/>
      <c r="K425" s="382"/>
      <c r="L425" s="382"/>
      <c r="M425" s="384"/>
      <c r="N425" s="385"/>
      <c r="O425" s="381"/>
      <c r="P425" s="381"/>
      <c r="Q425" s="381"/>
      <c r="AF425" s="382"/>
      <c r="AG425" s="382"/>
    </row>
    <row r="426" spans="3:33" s="380" customFormat="1">
      <c r="C426" s="381"/>
      <c r="D426" s="381"/>
      <c r="F426" s="382"/>
      <c r="G426" s="382"/>
      <c r="H426" s="382"/>
      <c r="I426" s="383"/>
      <c r="J426" s="382"/>
      <c r="K426" s="382"/>
      <c r="L426" s="382"/>
      <c r="M426" s="384"/>
      <c r="N426" s="385"/>
      <c r="O426" s="381"/>
      <c r="P426" s="381"/>
      <c r="Q426" s="381"/>
      <c r="AF426" s="382"/>
      <c r="AG426" s="382"/>
    </row>
    <row r="427" spans="3:33" s="380" customFormat="1">
      <c r="C427" s="381"/>
      <c r="D427" s="381"/>
      <c r="F427" s="382"/>
      <c r="G427" s="382"/>
      <c r="H427" s="382"/>
      <c r="I427" s="383"/>
      <c r="J427" s="382"/>
      <c r="K427" s="382"/>
      <c r="L427" s="382"/>
      <c r="M427" s="384"/>
      <c r="N427" s="385"/>
      <c r="O427" s="381"/>
      <c r="P427" s="381"/>
      <c r="Q427" s="381"/>
      <c r="AF427" s="382"/>
      <c r="AG427" s="382"/>
    </row>
    <row r="428" spans="3:33" s="380" customFormat="1">
      <c r="C428" s="381"/>
      <c r="D428" s="381"/>
      <c r="F428" s="382"/>
      <c r="G428" s="382"/>
      <c r="H428" s="382"/>
      <c r="I428" s="383"/>
      <c r="J428" s="382"/>
      <c r="K428" s="382"/>
      <c r="L428" s="382"/>
      <c r="M428" s="384"/>
      <c r="N428" s="385"/>
      <c r="O428" s="381"/>
      <c r="P428" s="381"/>
      <c r="Q428" s="381"/>
      <c r="AF428" s="382"/>
      <c r="AG428" s="382"/>
    </row>
    <row r="429" spans="3:33" s="380" customFormat="1">
      <c r="C429" s="381"/>
      <c r="D429" s="381"/>
      <c r="F429" s="382"/>
      <c r="G429" s="382"/>
      <c r="H429" s="382"/>
      <c r="I429" s="383"/>
      <c r="J429" s="382"/>
      <c r="K429" s="382"/>
      <c r="L429" s="382"/>
      <c r="M429" s="384"/>
      <c r="N429" s="385"/>
      <c r="O429" s="381"/>
      <c r="P429" s="381"/>
      <c r="Q429" s="381"/>
      <c r="AF429" s="382"/>
      <c r="AG429" s="382"/>
    </row>
    <row r="430" spans="3:33" s="380" customFormat="1">
      <c r="C430" s="381"/>
      <c r="D430" s="381"/>
      <c r="F430" s="382"/>
      <c r="G430" s="382"/>
      <c r="H430" s="382"/>
      <c r="I430" s="383"/>
      <c r="J430" s="382"/>
      <c r="K430" s="382"/>
      <c r="L430" s="382"/>
      <c r="M430" s="384"/>
      <c r="N430" s="385"/>
      <c r="O430" s="381"/>
      <c r="P430" s="381"/>
      <c r="Q430" s="381"/>
      <c r="AF430" s="382"/>
      <c r="AG430" s="382"/>
    </row>
    <row r="431" spans="3:33" s="380" customFormat="1">
      <c r="C431" s="381"/>
      <c r="D431" s="381"/>
      <c r="F431" s="382"/>
      <c r="G431" s="382"/>
      <c r="H431" s="382"/>
      <c r="I431" s="383"/>
      <c r="J431" s="382"/>
      <c r="K431" s="382"/>
      <c r="L431" s="382"/>
      <c r="M431" s="384"/>
      <c r="N431" s="385"/>
      <c r="O431" s="381"/>
      <c r="P431" s="381"/>
      <c r="Q431" s="381"/>
      <c r="AF431" s="382"/>
      <c r="AG431" s="382"/>
    </row>
    <row r="432" spans="3:33" s="380" customFormat="1">
      <c r="C432" s="381"/>
      <c r="D432" s="381"/>
      <c r="F432" s="382"/>
      <c r="G432" s="382"/>
      <c r="H432" s="382"/>
      <c r="I432" s="383"/>
      <c r="J432" s="382"/>
      <c r="K432" s="382"/>
      <c r="L432" s="382"/>
      <c r="M432" s="384"/>
      <c r="N432" s="385"/>
      <c r="O432" s="381"/>
      <c r="P432" s="381"/>
      <c r="Q432" s="381"/>
      <c r="AF432" s="382"/>
      <c r="AG432" s="382"/>
    </row>
    <row r="433" spans="3:33" s="380" customFormat="1">
      <c r="C433" s="381"/>
      <c r="D433" s="381"/>
      <c r="F433" s="382"/>
      <c r="G433" s="382"/>
      <c r="H433" s="382"/>
      <c r="I433" s="383"/>
      <c r="J433" s="382"/>
      <c r="K433" s="382"/>
      <c r="L433" s="382"/>
      <c r="M433" s="384"/>
      <c r="N433" s="385"/>
      <c r="O433" s="381"/>
      <c r="P433" s="381"/>
      <c r="Q433" s="381"/>
      <c r="AF433" s="382"/>
      <c r="AG433" s="382"/>
    </row>
    <row r="434" spans="3:33" s="380" customFormat="1">
      <c r="C434" s="381"/>
      <c r="D434" s="381"/>
      <c r="F434" s="382"/>
      <c r="G434" s="382"/>
      <c r="H434" s="382"/>
      <c r="I434" s="383"/>
      <c r="J434" s="382"/>
      <c r="K434" s="382"/>
      <c r="L434" s="382"/>
      <c r="M434" s="384"/>
      <c r="N434" s="385"/>
      <c r="O434" s="381"/>
      <c r="P434" s="381"/>
      <c r="Q434" s="381"/>
      <c r="AF434" s="382"/>
      <c r="AG434" s="382"/>
    </row>
    <row r="435" spans="3:33" s="380" customFormat="1">
      <c r="C435" s="381"/>
      <c r="D435" s="381"/>
      <c r="F435" s="382"/>
      <c r="G435" s="382"/>
      <c r="H435" s="382"/>
      <c r="I435" s="383"/>
      <c r="J435" s="382"/>
      <c r="K435" s="382"/>
      <c r="L435" s="382"/>
      <c r="M435" s="384"/>
      <c r="N435" s="385"/>
      <c r="O435" s="381"/>
      <c r="P435" s="381"/>
      <c r="Q435" s="381"/>
      <c r="AF435" s="382"/>
      <c r="AG435" s="382"/>
    </row>
    <row r="436" spans="3:33" s="380" customFormat="1">
      <c r="C436" s="381"/>
      <c r="D436" s="381"/>
      <c r="F436" s="382"/>
      <c r="G436" s="382"/>
      <c r="H436" s="382"/>
      <c r="I436" s="383"/>
      <c r="J436" s="382"/>
      <c r="K436" s="382"/>
      <c r="L436" s="382"/>
      <c r="M436" s="384"/>
      <c r="N436" s="385"/>
      <c r="O436" s="381"/>
      <c r="P436" s="381"/>
      <c r="Q436" s="381"/>
      <c r="AF436" s="382"/>
      <c r="AG436" s="382"/>
    </row>
    <row r="437" spans="3:33" s="380" customFormat="1">
      <c r="C437" s="381"/>
      <c r="D437" s="381"/>
      <c r="F437" s="382"/>
      <c r="G437" s="382"/>
      <c r="H437" s="382"/>
      <c r="I437" s="383"/>
      <c r="J437" s="382"/>
      <c r="K437" s="382"/>
      <c r="L437" s="382"/>
      <c r="M437" s="384"/>
      <c r="N437" s="385"/>
      <c r="O437" s="381"/>
      <c r="P437" s="381"/>
      <c r="Q437" s="381"/>
      <c r="AF437" s="382"/>
      <c r="AG437" s="382"/>
    </row>
    <row r="438" spans="3:33" s="380" customFormat="1">
      <c r="C438" s="381"/>
      <c r="D438" s="381"/>
      <c r="F438" s="382"/>
      <c r="G438" s="382"/>
      <c r="H438" s="382"/>
      <c r="I438" s="383"/>
      <c r="J438" s="382"/>
      <c r="K438" s="382"/>
      <c r="L438" s="382"/>
      <c r="M438" s="384"/>
      <c r="N438" s="385"/>
      <c r="O438" s="381"/>
      <c r="P438" s="381"/>
      <c r="Q438" s="381"/>
      <c r="AF438" s="382"/>
      <c r="AG438" s="382"/>
    </row>
    <row r="439" spans="3:33" s="380" customFormat="1">
      <c r="C439" s="381"/>
      <c r="D439" s="381"/>
      <c r="F439" s="382"/>
      <c r="G439" s="382"/>
      <c r="H439" s="382"/>
      <c r="I439" s="383"/>
      <c r="J439" s="382"/>
      <c r="K439" s="382"/>
      <c r="L439" s="382"/>
      <c r="M439" s="384"/>
      <c r="N439" s="385"/>
      <c r="O439" s="381"/>
      <c r="P439" s="381"/>
      <c r="Q439" s="381"/>
      <c r="AF439" s="382"/>
      <c r="AG439" s="382"/>
    </row>
    <row r="440" spans="3:33" s="380" customFormat="1">
      <c r="C440" s="381"/>
      <c r="D440" s="381"/>
      <c r="F440" s="382"/>
      <c r="G440" s="382"/>
      <c r="H440" s="382"/>
      <c r="I440" s="383"/>
      <c r="J440" s="382"/>
      <c r="K440" s="382"/>
      <c r="L440" s="382"/>
      <c r="M440" s="384"/>
      <c r="N440" s="385"/>
      <c r="O440" s="381"/>
      <c r="P440" s="381"/>
      <c r="Q440" s="381"/>
      <c r="AF440" s="382"/>
      <c r="AG440" s="382"/>
    </row>
    <row r="441" spans="3:33" s="380" customFormat="1">
      <c r="C441" s="381"/>
      <c r="D441" s="381"/>
      <c r="F441" s="382"/>
      <c r="G441" s="382"/>
      <c r="H441" s="382"/>
      <c r="I441" s="383"/>
      <c r="J441" s="382"/>
      <c r="K441" s="382"/>
      <c r="L441" s="382"/>
      <c r="M441" s="384"/>
      <c r="N441" s="385"/>
      <c r="O441" s="381"/>
      <c r="P441" s="381"/>
      <c r="Q441" s="381"/>
      <c r="AF441" s="382"/>
      <c r="AG441" s="382"/>
    </row>
    <row r="442" spans="3:33" s="380" customFormat="1">
      <c r="C442" s="381"/>
      <c r="D442" s="381"/>
      <c r="F442" s="382"/>
      <c r="G442" s="382"/>
      <c r="H442" s="382"/>
      <c r="I442" s="383"/>
      <c r="J442" s="382"/>
      <c r="K442" s="382"/>
      <c r="L442" s="382"/>
      <c r="M442" s="384"/>
      <c r="N442" s="385"/>
      <c r="O442" s="381"/>
      <c r="P442" s="381"/>
      <c r="Q442" s="381"/>
      <c r="AF442" s="382"/>
      <c r="AG442" s="382"/>
    </row>
    <row r="443" spans="3:33" s="380" customFormat="1">
      <c r="C443" s="381"/>
      <c r="D443" s="381"/>
      <c r="F443" s="382"/>
      <c r="G443" s="382"/>
      <c r="H443" s="382"/>
      <c r="I443" s="383"/>
      <c r="J443" s="382"/>
      <c r="K443" s="382"/>
      <c r="L443" s="382"/>
      <c r="M443" s="384"/>
      <c r="N443" s="385"/>
      <c r="O443" s="381"/>
      <c r="P443" s="381"/>
      <c r="Q443" s="381"/>
      <c r="AF443" s="382"/>
      <c r="AG443" s="382"/>
    </row>
    <row r="444" spans="3:33" s="380" customFormat="1">
      <c r="C444" s="381"/>
      <c r="D444" s="381"/>
      <c r="F444" s="382"/>
      <c r="G444" s="382"/>
      <c r="H444" s="382"/>
      <c r="I444" s="383"/>
      <c r="J444" s="382"/>
      <c r="K444" s="382"/>
      <c r="L444" s="382"/>
      <c r="M444" s="384"/>
      <c r="N444" s="385"/>
      <c r="O444" s="381"/>
      <c r="P444" s="381"/>
      <c r="Q444" s="381"/>
      <c r="AF444" s="382"/>
      <c r="AG444" s="382"/>
    </row>
    <row r="445" spans="3:33" s="380" customFormat="1">
      <c r="C445" s="381"/>
      <c r="D445" s="381"/>
      <c r="F445" s="382"/>
      <c r="G445" s="382"/>
      <c r="H445" s="382"/>
      <c r="I445" s="383"/>
      <c r="J445" s="382"/>
      <c r="K445" s="382"/>
      <c r="L445" s="382"/>
      <c r="M445" s="384"/>
      <c r="N445" s="385"/>
      <c r="O445" s="381"/>
      <c r="P445" s="381"/>
      <c r="Q445" s="381"/>
      <c r="AF445" s="382"/>
      <c r="AG445" s="382"/>
    </row>
    <row r="446" spans="3:33" s="380" customFormat="1">
      <c r="C446" s="381"/>
      <c r="D446" s="381"/>
      <c r="F446" s="382"/>
      <c r="G446" s="382"/>
      <c r="H446" s="382"/>
      <c r="I446" s="383"/>
      <c r="J446" s="382"/>
      <c r="K446" s="382"/>
      <c r="L446" s="382"/>
      <c r="M446" s="384"/>
      <c r="N446" s="385"/>
      <c r="O446" s="381"/>
      <c r="P446" s="381"/>
      <c r="Q446" s="381"/>
      <c r="AF446" s="382"/>
      <c r="AG446" s="382"/>
    </row>
    <row r="447" spans="3:33" s="380" customFormat="1">
      <c r="C447" s="381"/>
      <c r="D447" s="381"/>
      <c r="F447" s="382"/>
      <c r="G447" s="382"/>
      <c r="H447" s="382"/>
      <c r="I447" s="383"/>
      <c r="J447" s="382"/>
      <c r="K447" s="382"/>
      <c r="L447" s="382"/>
      <c r="M447" s="384"/>
      <c r="N447" s="385"/>
      <c r="O447" s="381"/>
      <c r="P447" s="381"/>
      <c r="Q447" s="381"/>
      <c r="AF447" s="382"/>
      <c r="AG447" s="382"/>
    </row>
    <row r="448" spans="3:33" s="380" customFormat="1">
      <c r="C448" s="381"/>
      <c r="D448" s="381"/>
      <c r="F448" s="382"/>
      <c r="G448" s="382"/>
      <c r="H448" s="382"/>
      <c r="I448" s="383"/>
      <c r="J448" s="382"/>
      <c r="K448" s="382"/>
      <c r="L448" s="382"/>
      <c r="M448" s="384"/>
      <c r="N448" s="385"/>
      <c r="O448" s="381"/>
      <c r="P448" s="381"/>
      <c r="Q448" s="381"/>
      <c r="AF448" s="382"/>
      <c r="AG448" s="382"/>
    </row>
    <row r="449" spans="3:33" s="380" customFormat="1">
      <c r="C449" s="381"/>
      <c r="D449" s="381"/>
      <c r="F449" s="382"/>
      <c r="G449" s="382"/>
      <c r="H449" s="382"/>
      <c r="I449" s="383"/>
      <c r="J449" s="382"/>
      <c r="K449" s="382"/>
      <c r="L449" s="382"/>
      <c r="M449" s="384"/>
      <c r="N449" s="385"/>
      <c r="O449" s="381"/>
      <c r="P449" s="381"/>
      <c r="Q449" s="381"/>
      <c r="AF449" s="382"/>
      <c r="AG449" s="382"/>
    </row>
    <row r="450" spans="3:33" s="380" customFormat="1">
      <c r="C450" s="381"/>
      <c r="D450" s="381"/>
      <c r="F450" s="382"/>
      <c r="G450" s="382"/>
      <c r="H450" s="382"/>
      <c r="I450" s="383"/>
      <c r="J450" s="382"/>
      <c r="K450" s="382"/>
      <c r="L450" s="382"/>
      <c r="M450" s="384"/>
      <c r="N450" s="385"/>
      <c r="O450" s="381"/>
      <c r="P450" s="381"/>
      <c r="Q450" s="381"/>
      <c r="AF450" s="382"/>
      <c r="AG450" s="382"/>
    </row>
    <row r="451" spans="3:33" s="380" customFormat="1">
      <c r="C451" s="381"/>
      <c r="D451" s="381"/>
      <c r="F451" s="382"/>
      <c r="G451" s="382"/>
      <c r="H451" s="382"/>
      <c r="I451" s="383"/>
      <c r="J451" s="382"/>
      <c r="K451" s="382"/>
      <c r="L451" s="382"/>
      <c r="M451" s="384"/>
      <c r="N451" s="385"/>
      <c r="O451" s="381"/>
      <c r="P451" s="381"/>
      <c r="Q451" s="381"/>
      <c r="AF451" s="382"/>
      <c r="AG451" s="382"/>
    </row>
    <row r="452" spans="3:33" s="380" customFormat="1">
      <c r="C452" s="381"/>
      <c r="D452" s="381"/>
      <c r="F452" s="382"/>
      <c r="G452" s="382"/>
      <c r="H452" s="382"/>
      <c r="I452" s="383"/>
      <c r="J452" s="382"/>
      <c r="K452" s="382"/>
      <c r="L452" s="382"/>
      <c r="M452" s="384"/>
      <c r="N452" s="385"/>
      <c r="O452" s="381"/>
      <c r="P452" s="381"/>
      <c r="Q452" s="381"/>
      <c r="AF452" s="382"/>
      <c r="AG452" s="382"/>
    </row>
    <row r="453" spans="3:33" s="380" customFormat="1">
      <c r="C453" s="381"/>
      <c r="D453" s="381"/>
      <c r="F453" s="382"/>
      <c r="G453" s="382"/>
      <c r="H453" s="382"/>
      <c r="I453" s="383"/>
      <c r="J453" s="382"/>
      <c r="K453" s="382"/>
      <c r="L453" s="382"/>
      <c r="M453" s="384"/>
      <c r="N453" s="385"/>
      <c r="O453" s="381"/>
      <c r="P453" s="381"/>
      <c r="Q453" s="381"/>
      <c r="AF453" s="382"/>
      <c r="AG453" s="382"/>
    </row>
    <row r="454" spans="3:33" s="380" customFormat="1">
      <c r="C454" s="381"/>
      <c r="D454" s="381"/>
      <c r="F454" s="382"/>
      <c r="G454" s="382"/>
      <c r="H454" s="382"/>
      <c r="I454" s="383"/>
      <c r="J454" s="382"/>
      <c r="K454" s="382"/>
      <c r="L454" s="382"/>
      <c r="M454" s="384"/>
      <c r="N454" s="385"/>
      <c r="O454" s="381"/>
      <c r="P454" s="381"/>
      <c r="Q454" s="381"/>
      <c r="AF454" s="382"/>
      <c r="AG454" s="382"/>
    </row>
    <row r="455" spans="3:33" s="380" customFormat="1">
      <c r="C455" s="381"/>
      <c r="D455" s="381"/>
      <c r="F455" s="382"/>
      <c r="G455" s="382"/>
      <c r="H455" s="382"/>
      <c r="I455" s="383"/>
      <c r="J455" s="382"/>
      <c r="K455" s="382"/>
      <c r="L455" s="382"/>
      <c r="M455" s="384"/>
      <c r="N455" s="385"/>
      <c r="O455" s="381"/>
      <c r="P455" s="381"/>
      <c r="Q455" s="381"/>
      <c r="AF455" s="382"/>
      <c r="AG455" s="382"/>
    </row>
    <row r="456" spans="3:33" s="380" customFormat="1">
      <c r="C456" s="381"/>
      <c r="D456" s="381"/>
      <c r="F456" s="382"/>
      <c r="G456" s="382"/>
      <c r="H456" s="382"/>
      <c r="I456" s="383"/>
      <c r="J456" s="382"/>
      <c r="K456" s="382"/>
      <c r="L456" s="382"/>
      <c r="M456" s="384"/>
      <c r="N456" s="385"/>
      <c r="O456" s="381"/>
      <c r="P456" s="381"/>
      <c r="Q456" s="381"/>
      <c r="AF456" s="382"/>
      <c r="AG456" s="382"/>
    </row>
    <row r="457" spans="3:33" s="380" customFormat="1">
      <c r="C457" s="381"/>
      <c r="D457" s="381"/>
      <c r="F457" s="382"/>
      <c r="G457" s="382"/>
      <c r="H457" s="382"/>
      <c r="I457" s="383"/>
      <c r="J457" s="382"/>
      <c r="K457" s="382"/>
      <c r="L457" s="382"/>
      <c r="M457" s="384"/>
      <c r="N457" s="385"/>
      <c r="O457" s="381"/>
      <c r="P457" s="381"/>
      <c r="Q457" s="381"/>
      <c r="AF457" s="382"/>
      <c r="AG457" s="382"/>
    </row>
    <row r="458" spans="3:33" s="380" customFormat="1">
      <c r="C458" s="381"/>
      <c r="D458" s="381"/>
      <c r="F458" s="382"/>
      <c r="G458" s="382"/>
      <c r="H458" s="382"/>
      <c r="I458" s="383"/>
      <c r="J458" s="382"/>
      <c r="K458" s="382"/>
      <c r="L458" s="382"/>
      <c r="M458" s="384"/>
      <c r="N458" s="385"/>
      <c r="O458" s="381"/>
      <c r="P458" s="381"/>
      <c r="Q458" s="381"/>
      <c r="AF458" s="382"/>
      <c r="AG458" s="382"/>
    </row>
    <row r="459" spans="3:33" s="380" customFormat="1">
      <c r="C459" s="381"/>
      <c r="D459" s="381"/>
      <c r="F459" s="382"/>
      <c r="G459" s="382"/>
      <c r="H459" s="382"/>
      <c r="I459" s="383"/>
      <c r="J459" s="382"/>
      <c r="K459" s="382"/>
      <c r="L459" s="382"/>
      <c r="M459" s="384"/>
      <c r="N459" s="385"/>
      <c r="O459" s="381"/>
      <c r="P459" s="381"/>
      <c r="Q459" s="381"/>
      <c r="AF459" s="382"/>
      <c r="AG459" s="382"/>
    </row>
    <row r="460" spans="3:33" s="380" customFormat="1">
      <c r="C460" s="381"/>
      <c r="D460" s="381"/>
      <c r="F460" s="382"/>
      <c r="G460" s="382"/>
      <c r="H460" s="382"/>
      <c r="I460" s="383"/>
      <c r="J460" s="382"/>
      <c r="K460" s="382"/>
      <c r="L460" s="382"/>
      <c r="M460" s="384"/>
      <c r="N460" s="385"/>
      <c r="O460" s="381"/>
      <c r="P460" s="381"/>
      <c r="Q460" s="381"/>
      <c r="AF460" s="382"/>
      <c r="AG460" s="382"/>
    </row>
    <row r="461" spans="3:33" s="380" customFormat="1">
      <c r="C461" s="381"/>
      <c r="D461" s="381"/>
      <c r="F461" s="382"/>
      <c r="G461" s="382"/>
      <c r="H461" s="382"/>
      <c r="I461" s="383"/>
      <c r="J461" s="382"/>
      <c r="K461" s="382"/>
      <c r="L461" s="382"/>
      <c r="M461" s="384"/>
      <c r="N461" s="385"/>
      <c r="O461" s="381"/>
      <c r="P461" s="381"/>
      <c r="Q461" s="381"/>
      <c r="AF461" s="382"/>
      <c r="AG461" s="382"/>
    </row>
    <row r="462" spans="3:33" s="380" customFormat="1">
      <c r="C462" s="381"/>
      <c r="D462" s="381"/>
      <c r="F462" s="382"/>
      <c r="G462" s="382"/>
      <c r="H462" s="382"/>
      <c r="I462" s="383"/>
      <c r="J462" s="382"/>
      <c r="K462" s="382"/>
      <c r="L462" s="382"/>
      <c r="M462" s="384"/>
      <c r="N462" s="385"/>
      <c r="O462" s="381"/>
      <c r="P462" s="381"/>
      <c r="Q462" s="381"/>
      <c r="AF462" s="382"/>
      <c r="AG462" s="382"/>
    </row>
    <row r="463" spans="3:33" s="380" customFormat="1">
      <c r="C463" s="381"/>
      <c r="D463" s="381"/>
      <c r="F463" s="382"/>
      <c r="G463" s="382"/>
      <c r="H463" s="382"/>
      <c r="I463" s="383"/>
      <c r="J463" s="382"/>
      <c r="K463" s="382"/>
      <c r="L463" s="382"/>
      <c r="M463" s="384"/>
      <c r="N463" s="385"/>
      <c r="O463" s="381"/>
      <c r="P463" s="381"/>
      <c r="Q463" s="381"/>
      <c r="AF463" s="382"/>
      <c r="AG463" s="382"/>
    </row>
    <row r="464" spans="3:33" s="380" customFormat="1">
      <c r="C464" s="381"/>
      <c r="D464" s="381"/>
      <c r="F464" s="382"/>
      <c r="G464" s="382"/>
      <c r="H464" s="382"/>
      <c r="I464" s="383"/>
      <c r="J464" s="382"/>
      <c r="K464" s="382"/>
      <c r="L464" s="382"/>
      <c r="M464" s="384"/>
      <c r="N464" s="385"/>
      <c r="O464" s="381"/>
      <c r="P464" s="381"/>
      <c r="Q464" s="381"/>
      <c r="AF464" s="382"/>
      <c r="AG464" s="382"/>
    </row>
    <row r="465" spans="3:33" s="380" customFormat="1">
      <c r="C465" s="381"/>
      <c r="D465" s="381"/>
      <c r="F465" s="382"/>
      <c r="G465" s="382"/>
      <c r="H465" s="382"/>
      <c r="I465" s="383"/>
      <c r="J465" s="382"/>
      <c r="K465" s="382"/>
      <c r="L465" s="382"/>
      <c r="M465" s="384"/>
      <c r="N465" s="385"/>
      <c r="O465" s="381"/>
      <c r="P465" s="381"/>
      <c r="Q465" s="381"/>
      <c r="AF465" s="382"/>
      <c r="AG465" s="382"/>
    </row>
    <row r="466" spans="3:33" s="380" customFormat="1">
      <c r="C466" s="381"/>
      <c r="D466" s="381"/>
      <c r="F466" s="382"/>
      <c r="G466" s="382"/>
      <c r="H466" s="382"/>
      <c r="I466" s="383"/>
      <c r="J466" s="382"/>
      <c r="K466" s="382"/>
      <c r="L466" s="382"/>
      <c r="M466" s="384"/>
      <c r="N466" s="385"/>
      <c r="O466" s="381"/>
      <c r="P466" s="381"/>
      <c r="Q466" s="381"/>
      <c r="AF466" s="382"/>
      <c r="AG466" s="382"/>
    </row>
    <row r="467" spans="3:33" s="380" customFormat="1">
      <c r="C467" s="381"/>
      <c r="D467" s="381"/>
      <c r="F467" s="382"/>
      <c r="G467" s="382"/>
      <c r="H467" s="382"/>
      <c r="I467" s="383"/>
      <c r="J467" s="382"/>
      <c r="K467" s="382"/>
      <c r="L467" s="382"/>
      <c r="M467" s="384"/>
      <c r="N467" s="385"/>
      <c r="O467" s="381"/>
      <c r="P467" s="381"/>
      <c r="Q467" s="381"/>
      <c r="AF467" s="382"/>
      <c r="AG467" s="382"/>
    </row>
    <row r="468" spans="3:33" s="380" customFormat="1">
      <c r="C468" s="381"/>
      <c r="D468" s="381"/>
      <c r="F468" s="382"/>
      <c r="G468" s="382"/>
      <c r="H468" s="382"/>
      <c r="I468" s="383"/>
      <c r="J468" s="382"/>
      <c r="K468" s="382"/>
      <c r="L468" s="382"/>
      <c r="M468" s="384"/>
      <c r="N468" s="385"/>
      <c r="O468" s="381"/>
      <c r="P468" s="381"/>
      <c r="Q468" s="381"/>
      <c r="AF468" s="382"/>
      <c r="AG468" s="382"/>
    </row>
    <row r="469" spans="3:33" s="380" customFormat="1">
      <c r="C469" s="381"/>
      <c r="D469" s="381"/>
      <c r="F469" s="382"/>
      <c r="G469" s="382"/>
      <c r="H469" s="382"/>
      <c r="I469" s="383"/>
      <c r="J469" s="382"/>
      <c r="K469" s="382"/>
      <c r="L469" s="382"/>
      <c r="M469" s="384"/>
      <c r="N469" s="385"/>
      <c r="O469" s="381"/>
      <c r="P469" s="381"/>
      <c r="Q469" s="381"/>
      <c r="AF469" s="382"/>
      <c r="AG469" s="382"/>
    </row>
    <row r="470" spans="3:33" s="380" customFormat="1">
      <c r="C470" s="381"/>
      <c r="D470" s="381"/>
      <c r="F470" s="382"/>
      <c r="G470" s="382"/>
      <c r="H470" s="382"/>
      <c r="I470" s="383"/>
      <c r="J470" s="382"/>
      <c r="K470" s="382"/>
      <c r="L470" s="382"/>
      <c r="M470" s="384"/>
      <c r="N470" s="385"/>
      <c r="O470" s="381"/>
      <c r="P470" s="381"/>
      <c r="Q470" s="381"/>
      <c r="AF470" s="382"/>
      <c r="AG470" s="382"/>
    </row>
    <row r="471" spans="3:33" s="380" customFormat="1">
      <c r="C471" s="381"/>
      <c r="D471" s="381"/>
      <c r="F471" s="382"/>
      <c r="G471" s="382"/>
      <c r="H471" s="382"/>
      <c r="I471" s="383"/>
      <c r="J471" s="382"/>
      <c r="K471" s="382"/>
      <c r="L471" s="382"/>
      <c r="M471" s="384"/>
      <c r="N471" s="385"/>
      <c r="O471" s="381"/>
      <c r="P471" s="381"/>
      <c r="Q471" s="381"/>
      <c r="AF471" s="382"/>
      <c r="AG471" s="382"/>
    </row>
    <row r="472" spans="3:33" s="380" customFormat="1">
      <c r="C472" s="381"/>
      <c r="D472" s="381"/>
      <c r="F472" s="382"/>
      <c r="G472" s="382"/>
      <c r="H472" s="382"/>
      <c r="I472" s="383"/>
      <c r="J472" s="382"/>
      <c r="K472" s="382"/>
      <c r="L472" s="382"/>
      <c r="M472" s="384"/>
      <c r="N472" s="385"/>
      <c r="O472" s="381"/>
      <c r="P472" s="381"/>
      <c r="Q472" s="381"/>
      <c r="AF472" s="382"/>
      <c r="AG472" s="382"/>
    </row>
    <row r="473" spans="3:33" s="380" customFormat="1">
      <c r="C473" s="381"/>
      <c r="D473" s="381"/>
      <c r="F473" s="382"/>
      <c r="G473" s="382"/>
      <c r="H473" s="382"/>
      <c r="I473" s="383"/>
      <c r="J473" s="382"/>
      <c r="K473" s="382"/>
      <c r="L473" s="382"/>
      <c r="M473" s="384"/>
      <c r="N473" s="385"/>
      <c r="O473" s="381"/>
      <c r="P473" s="381"/>
      <c r="Q473" s="381"/>
      <c r="AF473" s="382"/>
      <c r="AG473" s="382"/>
    </row>
    <row r="474" spans="3:33" s="380" customFormat="1">
      <c r="C474" s="381"/>
      <c r="D474" s="381"/>
      <c r="F474" s="382"/>
      <c r="G474" s="382"/>
      <c r="H474" s="382"/>
      <c r="I474" s="383"/>
      <c r="J474" s="382"/>
      <c r="K474" s="382"/>
      <c r="L474" s="382"/>
      <c r="M474" s="384"/>
      <c r="N474" s="385"/>
      <c r="O474" s="381"/>
      <c r="P474" s="381"/>
      <c r="Q474" s="381"/>
      <c r="AF474" s="382"/>
      <c r="AG474" s="382"/>
    </row>
    <row r="475" spans="3:33" s="380" customFormat="1">
      <c r="C475" s="381"/>
      <c r="D475" s="381"/>
      <c r="F475" s="382"/>
      <c r="G475" s="382"/>
      <c r="H475" s="382"/>
      <c r="I475" s="383"/>
      <c r="J475" s="382"/>
      <c r="K475" s="382"/>
      <c r="L475" s="382"/>
      <c r="M475" s="384"/>
      <c r="N475" s="385"/>
      <c r="O475" s="381"/>
      <c r="P475" s="381"/>
      <c r="Q475" s="381"/>
      <c r="AF475" s="382"/>
      <c r="AG475" s="382"/>
    </row>
    <row r="476" spans="3:33" s="380" customFormat="1">
      <c r="C476" s="381"/>
      <c r="D476" s="381"/>
      <c r="F476" s="382"/>
      <c r="G476" s="382"/>
      <c r="H476" s="382"/>
      <c r="I476" s="383"/>
      <c r="J476" s="382"/>
      <c r="K476" s="382"/>
      <c r="L476" s="382"/>
      <c r="M476" s="384"/>
      <c r="N476" s="385"/>
      <c r="O476" s="381"/>
      <c r="P476" s="381"/>
      <c r="Q476" s="381"/>
      <c r="AF476" s="382"/>
      <c r="AG476" s="382"/>
    </row>
    <row r="477" spans="3:33" s="380" customFormat="1">
      <c r="C477" s="381"/>
      <c r="D477" s="381"/>
      <c r="F477" s="382"/>
      <c r="G477" s="382"/>
      <c r="H477" s="382"/>
      <c r="I477" s="383"/>
      <c r="J477" s="382"/>
      <c r="K477" s="382"/>
      <c r="L477" s="382"/>
      <c r="M477" s="384"/>
      <c r="N477" s="385"/>
      <c r="O477" s="381"/>
      <c r="P477" s="381"/>
      <c r="Q477" s="381"/>
      <c r="AF477" s="382"/>
      <c r="AG477" s="382"/>
    </row>
    <row r="478" spans="3:33" s="380" customFormat="1">
      <c r="C478" s="381"/>
      <c r="D478" s="381"/>
      <c r="F478" s="382"/>
      <c r="G478" s="382"/>
      <c r="H478" s="382"/>
      <c r="I478" s="383"/>
      <c r="J478" s="382"/>
      <c r="K478" s="382"/>
      <c r="L478" s="382"/>
      <c r="M478" s="384"/>
      <c r="N478" s="385"/>
      <c r="O478" s="381"/>
      <c r="P478" s="381"/>
      <c r="Q478" s="381"/>
      <c r="AF478" s="382"/>
      <c r="AG478" s="382"/>
    </row>
    <row r="479" spans="3:33" s="380" customFormat="1">
      <c r="C479" s="381"/>
      <c r="D479" s="381"/>
      <c r="F479" s="382"/>
      <c r="G479" s="382"/>
      <c r="H479" s="382"/>
      <c r="I479" s="383"/>
      <c r="J479" s="382"/>
      <c r="K479" s="382"/>
      <c r="L479" s="382"/>
      <c r="M479" s="384"/>
      <c r="N479" s="385"/>
      <c r="O479" s="381"/>
      <c r="P479" s="381"/>
      <c r="Q479" s="381"/>
      <c r="AF479" s="382"/>
      <c r="AG479" s="382"/>
    </row>
    <row r="480" spans="3:33" s="380" customFormat="1">
      <c r="C480" s="381"/>
      <c r="D480" s="381"/>
      <c r="F480" s="382"/>
      <c r="G480" s="382"/>
      <c r="H480" s="382"/>
      <c r="I480" s="383"/>
      <c r="J480" s="382"/>
      <c r="K480" s="382"/>
      <c r="L480" s="382"/>
      <c r="M480" s="384"/>
      <c r="N480" s="385"/>
      <c r="O480" s="381"/>
      <c r="P480" s="381"/>
      <c r="Q480" s="381"/>
      <c r="AF480" s="382"/>
      <c r="AG480" s="382"/>
    </row>
    <row r="481" spans="3:33" s="380" customFormat="1">
      <c r="C481" s="381"/>
      <c r="D481" s="381"/>
      <c r="F481" s="382"/>
      <c r="G481" s="382"/>
      <c r="H481" s="382"/>
      <c r="I481" s="383"/>
      <c r="J481" s="382"/>
      <c r="K481" s="382"/>
      <c r="L481" s="382"/>
      <c r="M481" s="384"/>
      <c r="N481" s="385"/>
      <c r="O481" s="381"/>
      <c r="P481" s="381"/>
      <c r="Q481" s="381"/>
      <c r="AF481" s="382"/>
      <c r="AG481" s="382"/>
    </row>
    <row r="482" spans="3:33" s="380" customFormat="1">
      <c r="C482" s="381"/>
      <c r="D482" s="381"/>
      <c r="F482" s="382"/>
      <c r="G482" s="382"/>
      <c r="H482" s="382"/>
      <c r="I482" s="383"/>
      <c r="J482" s="382"/>
      <c r="K482" s="382"/>
      <c r="L482" s="382"/>
      <c r="M482" s="384"/>
      <c r="N482" s="385"/>
      <c r="O482" s="381"/>
      <c r="P482" s="381"/>
      <c r="Q482" s="381"/>
      <c r="AF482" s="382"/>
      <c r="AG482" s="382"/>
    </row>
    <row r="483" spans="3:33" s="380" customFormat="1">
      <c r="C483" s="381"/>
      <c r="D483" s="381"/>
      <c r="F483" s="382"/>
      <c r="G483" s="382"/>
      <c r="H483" s="382"/>
      <c r="I483" s="383"/>
      <c r="J483" s="382"/>
      <c r="K483" s="382"/>
      <c r="L483" s="382"/>
      <c r="M483" s="384"/>
      <c r="N483" s="385"/>
      <c r="O483" s="381"/>
      <c r="P483" s="381"/>
      <c r="Q483" s="381"/>
      <c r="AF483" s="382"/>
      <c r="AG483" s="382"/>
    </row>
    <row r="484" spans="3:33" s="380" customFormat="1">
      <c r="C484" s="381"/>
      <c r="D484" s="381"/>
      <c r="F484" s="382"/>
      <c r="G484" s="382"/>
      <c r="H484" s="382"/>
      <c r="I484" s="383"/>
      <c r="J484" s="382"/>
      <c r="K484" s="382"/>
      <c r="L484" s="382"/>
      <c r="M484" s="384"/>
      <c r="N484" s="385"/>
      <c r="O484" s="381"/>
      <c r="P484" s="381"/>
      <c r="Q484" s="381"/>
      <c r="AF484" s="382"/>
      <c r="AG484" s="382"/>
    </row>
    <row r="485" spans="3:33" s="380" customFormat="1">
      <c r="C485" s="381"/>
      <c r="D485" s="381"/>
      <c r="F485" s="382"/>
      <c r="G485" s="382"/>
      <c r="H485" s="382"/>
      <c r="I485" s="383"/>
      <c r="J485" s="382"/>
      <c r="K485" s="382"/>
      <c r="L485" s="382"/>
      <c r="M485" s="384"/>
      <c r="N485" s="385"/>
      <c r="O485" s="381"/>
      <c r="P485" s="381"/>
      <c r="Q485" s="381"/>
      <c r="AF485" s="382"/>
      <c r="AG485" s="382"/>
    </row>
    <row r="486" spans="3:33" s="380" customFormat="1">
      <c r="C486" s="381"/>
      <c r="D486" s="381"/>
      <c r="F486" s="382"/>
      <c r="G486" s="382"/>
      <c r="H486" s="382"/>
      <c r="I486" s="383"/>
      <c r="J486" s="382"/>
      <c r="K486" s="382"/>
      <c r="L486" s="382"/>
      <c r="M486" s="384"/>
      <c r="N486" s="385"/>
      <c r="O486" s="381"/>
      <c r="P486" s="381"/>
      <c r="Q486" s="381"/>
      <c r="AF486" s="382"/>
      <c r="AG486" s="382"/>
    </row>
    <row r="487" spans="3:33" s="380" customFormat="1">
      <c r="C487" s="381"/>
      <c r="D487" s="381"/>
      <c r="F487" s="382"/>
      <c r="G487" s="382"/>
      <c r="H487" s="382"/>
      <c r="I487" s="383"/>
      <c r="J487" s="382"/>
      <c r="K487" s="382"/>
      <c r="L487" s="382"/>
      <c r="M487" s="384"/>
      <c r="N487" s="385"/>
      <c r="O487" s="381"/>
      <c r="P487" s="381"/>
      <c r="Q487" s="381"/>
      <c r="AF487" s="382"/>
      <c r="AG487" s="382"/>
    </row>
    <row r="488" spans="3:33" s="380" customFormat="1">
      <c r="C488" s="381"/>
      <c r="D488" s="381"/>
      <c r="F488" s="382"/>
      <c r="G488" s="382"/>
      <c r="H488" s="382"/>
      <c r="I488" s="383"/>
      <c r="J488" s="382"/>
      <c r="K488" s="382"/>
      <c r="L488" s="382"/>
      <c r="M488" s="384"/>
      <c r="N488" s="385"/>
      <c r="O488" s="381"/>
      <c r="P488" s="381"/>
      <c r="Q488" s="381"/>
      <c r="AF488" s="382"/>
      <c r="AG488" s="382"/>
    </row>
    <row r="489" spans="3:33" s="380" customFormat="1">
      <c r="C489" s="381"/>
      <c r="D489" s="381"/>
      <c r="F489" s="382"/>
      <c r="G489" s="382"/>
      <c r="H489" s="382"/>
      <c r="I489" s="383"/>
      <c r="J489" s="382"/>
      <c r="K489" s="382"/>
      <c r="L489" s="382"/>
      <c r="M489" s="384"/>
      <c r="N489" s="385"/>
      <c r="O489" s="381"/>
      <c r="P489" s="381"/>
      <c r="Q489" s="381"/>
      <c r="AF489" s="382"/>
      <c r="AG489" s="382"/>
    </row>
    <row r="490" spans="3:33" s="380" customFormat="1">
      <c r="C490" s="381"/>
      <c r="D490" s="381"/>
      <c r="F490" s="382"/>
      <c r="G490" s="382"/>
      <c r="H490" s="382"/>
      <c r="I490" s="383"/>
      <c r="J490" s="382"/>
      <c r="K490" s="382"/>
      <c r="L490" s="382"/>
      <c r="M490" s="384"/>
      <c r="N490" s="385"/>
      <c r="O490" s="381"/>
      <c r="P490" s="381"/>
      <c r="Q490" s="381"/>
      <c r="AF490" s="382"/>
      <c r="AG490" s="382"/>
    </row>
    <row r="491" spans="3:33" s="380" customFormat="1">
      <c r="C491" s="381"/>
      <c r="D491" s="381"/>
      <c r="F491" s="382"/>
      <c r="G491" s="382"/>
      <c r="H491" s="382"/>
      <c r="I491" s="383"/>
      <c r="J491" s="382"/>
      <c r="K491" s="382"/>
      <c r="L491" s="382"/>
      <c r="M491" s="384"/>
      <c r="N491" s="385"/>
      <c r="O491" s="381"/>
      <c r="P491" s="381"/>
      <c r="Q491" s="381"/>
      <c r="AF491" s="382"/>
      <c r="AG491" s="382"/>
    </row>
    <row r="492" spans="3:33" s="380" customFormat="1">
      <c r="C492" s="381"/>
      <c r="D492" s="381"/>
      <c r="F492" s="382"/>
      <c r="G492" s="382"/>
      <c r="H492" s="382"/>
      <c r="I492" s="383"/>
      <c r="J492" s="382"/>
      <c r="K492" s="382"/>
      <c r="L492" s="382"/>
      <c r="M492" s="384"/>
      <c r="N492" s="385"/>
      <c r="O492" s="381"/>
      <c r="P492" s="381"/>
      <c r="Q492" s="381"/>
      <c r="AF492" s="382"/>
      <c r="AG492" s="382"/>
    </row>
    <row r="493" spans="3:33" s="380" customFormat="1">
      <c r="C493" s="381"/>
      <c r="D493" s="381"/>
      <c r="F493" s="382"/>
      <c r="G493" s="382"/>
      <c r="H493" s="382"/>
      <c r="I493" s="383"/>
      <c r="J493" s="382"/>
      <c r="K493" s="382"/>
      <c r="L493" s="382"/>
      <c r="M493" s="384"/>
      <c r="N493" s="385"/>
      <c r="O493" s="381"/>
      <c r="P493" s="381"/>
      <c r="Q493" s="381"/>
      <c r="AF493" s="382"/>
      <c r="AG493" s="382"/>
    </row>
    <row r="494" spans="3:33" s="380" customFormat="1">
      <c r="C494" s="381"/>
      <c r="D494" s="381"/>
      <c r="F494" s="382"/>
      <c r="G494" s="382"/>
      <c r="H494" s="382"/>
      <c r="I494" s="383"/>
      <c r="J494" s="382"/>
      <c r="K494" s="382"/>
      <c r="L494" s="382"/>
      <c r="M494" s="384"/>
      <c r="N494" s="385"/>
      <c r="O494" s="381"/>
      <c r="P494" s="381"/>
      <c r="Q494" s="381"/>
      <c r="AF494" s="382"/>
      <c r="AG494" s="382"/>
    </row>
    <row r="495" spans="3:33" s="380" customFormat="1">
      <c r="C495" s="381"/>
      <c r="D495" s="381"/>
      <c r="F495" s="382"/>
      <c r="G495" s="382"/>
      <c r="H495" s="382"/>
      <c r="I495" s="383"/>
      <c r="J495" s="382"/>
      <c r="K495" s="382"/>
      <c r="L495" s="382"/>
      <c r="M495" s="384"/>
      <c r="N495" s="385"/>
      <c r="O495" s="381"/>
      <c r="P495" s="381"/>
      <c r="Q495" s="381"/>
      <c r="AF495" s="382"/>
      <c r="AG495" s="382"/>
    </row>
    <row r="496" spans="3:33" s="380" customFormat="1">
      <c r="C496" s="381"/>
      <c r="D496" s="381"/>
      <c r="F496" s="382"/>
      <c r="G496" s="382"/>
      <c r="H496" s="382"/>
      <c r="I496" s="383"/>
      <c r="J496" s="382"/>
      <c r="K496" s="382"/>
      <c r="L496" s="382"/>
      <c r="M496" s="384"/>
      <c r="N496" s="385"/>
      <c r="O496" s="381"/>
      <c r="P496" s="381"/>
      <c r="Q496" s="381"/>
      <c r="AF496" s="382"/>
      <c r="AG496" s="382"/>
    </row>
    <row r="497" spans="3:33" s="380" customFormat="1">
      <c r="C497" s="381"/>
      <c r="D497" s="381"/>
      <c r="F497" s="382"/>
      <c r="G497" s="382"/>
      <c r="H497" s="382"/>
      <c r="I497" s="383"/>
      <c r="J497" s="382"/>
      <c r="K497" s="382"/>
      <c r="L497" s="382"/>
      <c r="M497" s="384"/>
      <c r="N497" s="385"/>
      <c r="O497" s="381"/>
      <c r="P497" s="381"/>
      <c r="Q497" s="381"/>
      <c r="AF497" s="382"/>
      <c r="AG497" s="382"/>
    </row>
    <row r="498" spans="3:33" s="380" customFormat="1">
      <c r="C498" s="381"/>
      <c r="D498" s="381"/>
      <c r="F498" s="382"/>
      <c r="G498" s="382"/>
      <c r="H498" s="382"/>
      <c r="I498" s="383"/>
      <c r="J498" s="382"/>
      <c r="K498" s="382"/>
      <c r="L498" s="382"/>
      <c r="M498" s="384"/>
      <c r="N498" s="385"/>
      <c r="O498" s="381"/>
      <c r="P498" s="381"/>
      <c r="Q498" s="381"/>
      <c r="AF498" s="382"/>
      <c r="AG498" s="382"/>
    </row>
    <row r="499" spans="3:33" s="380" customFormat="1">
      <c r="C499" s="381"/>
      <c r="D499" s="381"/>
      <c r="F499" s="382"/>
      <c r="G499" s="382"/>
      <c r="H499" s="382"/>
      <c r="I499" s="383"/>
      <c r="J499" s="382"/>
      <c r="K499" s="382"/>
      <c r="L499" s="382"/>
      <c r="M499" s="384"/>
      <c r="N499" s="385"/>
      <c r="O499" s="381"/>
      <c r="P499" s="381"/>
      <c r="Q499" s="381"/>
      <c r="AF499" s="382"/>
      <c r="AG499" s="382"/>
    </row>
    <row r="500" spans="3:33" s="380" customFormat="1">
      <c r="C500" s="381"/>
      <c r="D500" s="381"/>
      <c r="F500" s="382"/>
      <c r="G500" s="382"/>
      <c r="H500" s="382"/>
      <c r="I500" s="383"/>
      <c r="J500" s="382"/>
      <c r="K500" s="382"/>
      <c r="L500" s="382"/>
      <c r="M500" s="384"/>
      <c r="N500" s="385"/>
      <c r="O500" s="381"/>
      <c r="P500" s="381"/>
      <c r="Q500" s="381"/>
      <c r="AF500" s="382"/>
      <c r="AG500" s="382"/>
    </row>
    <row r="501" spans="3:33" s="380" customFormat="1">
      <c r="C501" s="381"/>
      <c r="D501" s="381"/>
      <c r="F501" s="382"/>
      <c r="G501" s="382"/>
      <c r="H501" s="382"/>
      <c r="I501" s="383"/>
      <c r="J501" s="382"/>
      <c r="K501" s="382"/>
      <c r="L501" s="382"/>
      <c r="M501" s="384"/>
      <c r="N501" s="385"/>
      <c r="O501" s="381"/>
      <c r="P501" s="381"/>
      <c r="Q501" s="381"/>
      <c r="AF501" s="382"/>
      <c r="AG501" s="382"/>
    </row>
    <row r="502" spans="3:33" s="380" customFormat="1">
      <c r="C502" s="381"/>
      <c r="D502" s="381"/>
      <c r="F502" s="382"/>
      <c r="G502" s="382"/>
      <c r="H502" s="382"/>
      <c r="I502" s="383"/>
      <c r="J502" s="382"/>
      <c r="K502" s="382"/>
      <c r="L502" s="382"/>
      <c r="M502" s="384"/>
      <c r="N502" s="385"/>
      <c r="O502" s="381"/>
      <c r="P502" s="381"/>
      <c r="Q502" s="381"/>
      <c r="AF502" s="382"/>
      <c r="AG502" s="382"/>
    </row>
    <row r="503" spans="3:33" s="380" customFormat="1">
      <c r="C503" s="381"/>
      <c r="D503" s="381"/>
      <c r="F503" s="382"/>
      <c r="G503" s="382"/>
      <c r="H503" s="382"/>
      <c r="I503" s="383"/>
      <c r="J503" s="382"/>
      <c r="K503" s="382"/>
      <c r="L503" s="382"/>
      <c r="M503" s="384"/>
      <c r="N503" s="385"/>
      <c r="O503" s="381"/>
      <c r="P503" s="381"/>
      <c r="Q503" s="381"/>
      <c r="AF503" s="382"/>
      <c r="AG503" s="382"/>
    </row>
    <row r="504" spans="3:33" s="380" customFormat="1">
      <c r="C504" s="381"/>
      <c r="D504" s="381"/>
      <c r="F504" s="382"/>
      <c r="G504" s="382"/>
      <c r="H504" s="382"/>
      <c r="I504" s="383"/>
      <c r="J504" s="382"/>
      <c r="K504" s="382"/>
      <c r="L504" s="382"/>
      <c r="M504" s="384"/>
      <c r="N504" s="385"/>
      <c r="O504" s="381"/>
      <c r="P504" s="381"/>
      <c r="Q504" s="381"/>
      <c r="AF504" s="382"/>
      <c r="AG504" s="382"/>
    </row>
    <row r="505" spans="3:33" s="380" customFormat="1">
      <c r="C505" s="381"/>
      <c r="D505" s="381"/>
      <c r="F505" s="382"/>
      <c r="G505" s="382"/>
      <c r="H505" s="382"/>
      <c r="I505" s="383"/>
      <c r="J505" s="382"/>
      <c r="K505" s="382"/>
      <c r="L505" s="382"/>
      <c r="M505" s="384"/>
      <c r="N505" s="385"/>
      <c r="O505" s="381"/>
      <c r="P505" s="381"/>
      <c r="Q505" s="381"/>
      <c r="AF505" s="382"/>
      <c r="AG505" s="382"/>
    </row>
    <row r="506" spans="3:33" s="380" customFormat="1">
      <c r="C506" s="381"/>
      <c r="D506" s="381"/>
      <c r="F506" s="382"/>
      <c r="G506" s="382"/>
      <c r="H506" s="382"/>
      <c r="I506" s="383"/>
      <c r="J506" s="382"/>
      <c r="K506" s="382"/>
      <c r="L506" s="382"/>
      <c r="M506" s="384"/>
      <c r="N506" s="385"/>
      <c r="O506" s="381"/>
      <c r="P506" s="381"/>
      <c r="Q506" s="381"/>
      <c r="AF506" s="382"/>
      <c r="AG506" s="382"/>
    </row>
    <row r="507" spans="3:33" s="380" customFormat="1">
      <c r="C507" s="381"/>
      <c r="D507" s="381"/>
      <c r="F507" s="382"/>
      <c r="G507" s="382"/>
      <c r="H507" s="382"/>
      <c r="I507" s="383"/>
      <c r="J507" s="382"/>
      <c r="K507" s="382"/>
      <c r="L507" s="382"/>
      <c r="M507" s="384"/>
      <c r="N507" s="385"/>
      <c r="O507" s="381"/>
      <c r="P507" s="381"/>
      <c r="Q507" s="381"/>
      <c r="AF507" s="382"/>
      <c r="AG507" s="382"/>
    </row>
    <row r="508" spans="3:33" s="380" customFormat="1">
      <c r="C508" s="381"/>
      <c r="D508" s="381"/>
      <c r="F508" s="382"/>
      <c r="G508" s="382"/>
      <c r="H508" s="382"/>
      <c r="I508" s="383"/>
      <c r="J508" s="382"/>
      <c r="K508" s="382"/>
      <c r="L508" s="382"/>
      <c r="M508" s="384"/>
      <c r="N508" s="385"/>
      <c r="O508" s="381"/>
      <c r="P508" s="381"/>
      <c r="Q508" s="381"/>
      <c r="AF508" s="382"/>
      <c r="AG508" s="382"/>
    </row>
    <row r="509" spans="3:33" s="380" customFormat="1">
      <c r="C509" s="381"/>
      <c r="D509" s="381"/>
      <c r="F509" s="382"/>
      <c r="G509" s="382"/>
      <c r="H509" s="382"/>
      <c r="I509" s="383"/>
      <c r="J509" s="382"/>
      <c r="K509" s="382"/>
      <c r="L509" s="382"/>
      <c r="M509" s="384"/>
      <c r="N509" s="385"/>
      <c r="O509" s="381"/>
      <c r="P509" s="381"/>
      <c r="Q509" s="381"/>
      <c r="AF509" s="382"/>
      <c r="AG509" s="382"/>
    </row>
    <row r="510" spans="3:33" s="380" customFormat="1">
      <c r="C510" s="381"/>
      <c r="D510" s="381"/>
      <c r="F510" s="382"/>
      <c r="G510" s="382"/>
      <c r="H510" s="382"/>
      <c r="I510" s="383"/>
      <c r="J510" s="382"/>
      <c r="K510" s="382"/>
      <c r="L510" s="382"/>
      <c r="M510" s="384"/>
      <c r="N510" s="385"/>
      <c r="O510" s="381"/>
      <c r="P510" s="381"/>
      <c r="Q510" s="381"/>
      <c r="AF510" s="382"/>
      <c r="AG510" s="382"/>
    </row>
    <row r="511" spans="3:33" s="380" customFormat="1">
      <c r="C511" s="381"/>
      <c r="D511" s="381"/>
      <c r="F511" s="382"/>
      <c r="G511" s="382"/>
      <c r="H511" s="382"/>
      <c r="I511" s="383"/>
      <c r="J511" s="382"/>
      <c r="K511" s="382"/>
      <c r="L511" s="382"/>
      <c r="M511" s="384"/>
      <c r="N511" s="385"/>
      <c r="O511" s="381"/>
      <c r="P511" s="381"/>
      <c r="Q511" s="381"/>
      <c r="AF511" s="382"/>
      <c r="AG511" s="382"/>
    </row>
    <row r="512" spans="3:33" s="380" customFormat="1">
      <c r="C512" s="381"/>
      <c r="D512" s="381"/>
      <c r="F512" s="382"/>
      <c r="G512" s="382"/>
      <c r="H512" s="382"/>
      <c r="I512" s="383"/>
      <c r="J512" s="382"/>
      <c r="K512" s="382"/>
      <c r="L512" s="382"/>
      <c r="M512" s="384"/>
      <c r="N512" s="385"/>
      <c r="O512" s="381"/>
      <c r="P512" s="381"/>
      <c r="Q512" s="381"/>
      <c r="AF512" s="382"/>
      <c r="AG512" s="382"/>
    </row>
    <row r="513" spans="3:33" s="380" customFormat="1">
      <c r="C513" s="381"/>
      <c r="D513" s="381"/>
      <c r="F513" s="382"/>
      <c r="G513" s="382"/>
      <c r="H513" s="382"/>
      <c r="I513" s="383"/>
      <c r="J513" s="382"/>
      <c r="K513" s="382"/>
      <c r="L513" s="382"/>
      <c r="M513" s="384"/>
      <c r="N513" s="385"/>
      <c r="O513" s="381"/>
      <c r="P513" s="381"/>
      <c r="Q513" s="381"/>
      <c r="AF513" s="382"/>
      <c r="AG513" s="382"/>
    </row>
    <row r="514" spans="3:33" s="380" customFormat="1">
      <c r="C514" s="381"/>
      <c r="D514" s="381"/>
      <c r="F514" s="382"/>
      <c r="G514" s="382"/>
      <c r="H514" s="382"/>
      <c r="I514" s="383"/>
      <c r="J514" s="382"/>
      <c r="K514" s="382"/>
      <c r="L514" s="382"/>
      <c r="M514" s="384"/>
      <c r="N514" s="385"/>
      <c r="O514" s="381"/>
      <c r="P514" s="381"/>
      <c r="Q514" s="381"/>
      <c r="AF514" s="382"/>
      <c r="AG514" s="382"/>
    </row>
    <row r="515" spans="3:33" s="380" customFormat="1">
      <c r="C515" s="381"/>
      <c r="D515" s="381"/>
      <c r="F515" s="382"/>
      <c r="G515" s="382"/>
      <c r="H515" s="382"/>
      <c r="I515" s="383"/>
      <c r="J515" s="382"/>
      <c r="K515" s="382"/>
      <c r="L515" s="382"/>
      <c r="M515" s="384"/>
      <c r="N515" s="385"/>
      <c r="O515" s="381"/>
      <c r="P515" s="381"/>
      <c r="Q515" s="381"/>
      <c r="AF515" s="382"/>
      <c r="AG515" s="382"/>
    </row>
    <row r="516" spans="3:33" s="380" customFormat="1">
      <c r="C516" s="381"/>
      <c r="D516" s="381"/>
      <c r="F516" s="382"/>
      <c r="G516" s="382"/>
      <c r="H516" s="382"/>
      <c r="I516" s="383"/>
      <c r="J516" s="382"/>
      <c r="K516" s="382"/>
      <c r="L516" s="382"/>
      <c r="M516" s="384"/>
      <c r="N516" s="385"/>
      <c r="O516" s="381"/>
      <c r="P516" s="381"/>
      <c r="Q516" s="381"/>
      <c r="AF516" s="382"/>
      <c r="AG516" s="382"/>
    </row>
    <row r="517" spans="3:33" s="380" customFormat="1">
      <c r="C517" s="381"/>
      <c r="D517" s="381"/>
      <c r="F517" s="382"/>
      <c r="G517" s="382"/>
      <c r="H517" s="382"/>
      <c r="I517" s="383"/>
      <c r="J517" s="382"/>
      <c r="K517" s="382"/>
      <c r="L517" s="382"/>
      <c r="M517" s="384"/>
      <c r="N517" s="385"/>
      <c r="O517" s="381"/>
      <c r="P517" s="381"/>
      <c r="Q517" s="381"/>
      <c r="AF517" s="382"/>
      <c r="AG517" s="382"/>
    </row>
    <row r="518" spans="3:33" s="380" customFormat="1">
      <c r="C518" s="381"/>
      <c r="D518" s="381"/>
      <c r="F518" s="382"/>
      <c r="G518" s="382"/>
      <c r="H518" s="382"/>
      <c r="I518" s="383"/>
      <c r="J518" s="382"/>
      <c r="K518" s="382"/>
      <c r="L518" s="382"/>
      <c r="M518" s="384"/>
      <c r="N518" s="385"/>
      <c r="O518" s="381"/>
      <c r="P518" s="381"/>
      <c r="Q518" s="381"/>
      <c r="AF518" s="382"/>
      <c r="AG518" s="382"/>
    </row>
    <row r="519" spans="3:33" s="380" customFormat="1">
      <c r="C519" s="381"/>
      <c r="D519" s="381"/>
      <c r="F519" s="382"/>
      <c r="G519" s="382"/>
      <c r="H519" s="382"/>
      <c r="I519" s="383"/>
      <c r="J519" s="382"/>
      <c r="K519" s="382"/>
      <c r="L519" s="382"/>
      <c r="M519" s="384"/>
      <c r="N519" s="385"/>
      <c r="O519" s="381"/>
      <c r="P519" s="381"/>
      <c r="Q519" s="381"/>
      <c r="AF519" s="382"/>
      <c r="AG519" s="382"/>
    </row>
    <row r="520" spans="3:33" s="380" customFormat="1">
      <c r="C520" s="381"/>
      <c r="D520" s="381"/>
      <c r="F520" s="382"/>
      <c r="G520" s="382"/>
      <c r="H520" s="382"/>
      <c r="I520" s="383"/>
      <c r="J520" s="382"/>
      <c r="K520" s="382"/>
      <c r="L520" s="382"/>
      <c r="M520" s="384"/>
      <c r="N520" s="385"/>
      <c r="O520" s="381"/>
      <c r="P520" s="381"/>
      <c r="Q520" s="381"/>
      <c r="AF520" s="382"/>
      <c r="AG520" s="382"/>
    </row>
    <row r="521" spans="3:33" s="380" customFormat="1">
      <c r="C521" s="381"/>
      <c r="D521" s="381"/>
      <c r="F521" s="382"/>
      <c r="G521" s="382"/>
      <c r="H521" s="382"/>
      <c r="I521" s="383"/>
      <c r="J521" s="382"/>
      <c r="K521" s="382"/>
      <c r="L521" s="382"/>
      <c r="M521" s="384"/>
      <c r="N521" s="385"/>
      <c r="O521" s="381"/>
      <c r="P521" s="381"/>
      <c r="Q521" s="381"/>
      <c r="AF521" s="382"/>
      <c r="AG521" s="382"/>
    </row>
    <row r="522" spans="3:33" s="380" customFormat="1">
      <c r="C522" s="381"/>
      <c r="D522" s="381"/>
      <c r="F522" s="382"/>
      <c r="G522" s="382"/>
      <c r="H522" s="382"/>
      <c r="I522" s="383"/>
      <c r="J522" s="382"/>
      <c r="K522" s="382"/>
      <c r="L522" s="382"/>
      <c r="M522" s="384"/>
      <c r="N522" s="385"/>
      <c r="O522" s="381"/>
      <c r="P522" s="381"/>
      <c r="Q522" s="381"/>
      <c r="AF522" s="382"/>
      <c r="AG522" s="382"/>
    </row>
    <row r="523" spans="3:33" s="380" customFormat="1">
      <c r="C523" s="381"/>
      <c r="D523" s="381"/>
      <c r="F523" s="382"/>
      <c r="G523" s="382"/>
      <c r="H523" s="382"/>
      <c r="I523" s="383"/>
      <c r="J523" s="382"/>
      <c r="K523" s="382"/>
      <c r="L523" s="382"/>
      <c r="M523" s="384"/>
      <c r="N523" s="385"/>
      <c r="O523" s="381"/>
      <c r="P523" s="381"/>
      <c r="Q523" s="381"/>
      <c r="AF523" s="382"/>
      <c r="AG523" s="382"/>
    </row>
    <row r="524" spans="3:33" s="380" customFormat="1">
      <c r="C524" s="381"/>
      <c r="D524" s="381"/>
      <c r="F524" s="382"/>
      <c r="G524" s="382"/>
      <c r="H524" s="382"/>
      <c r="I524" s="383"/>
      <c r="J524" s="382"/>
      <c r="K524" s="382"/>
      <c r="L524" s="382"/>
      <c r="M524" s="384"/>
      <c r="N524" s="385"/>
      <c r="O524" s="381"/>
      <c r="P524" s="381"/>
      <c r="Q524" s="381"/>
      <c r="AF524" s="382"/>
      <c r="AG524" s="382"/>
    </row>
    <row r="525" spans="3:33" s="380" customFormat="1">
      <c r="C525" s="381"/>
      <c r="D525" s="381"/>
      <c r="F525" s="382"/>
      <c r="G525" s="382"/>
      <c r="H525" s="382"/>
      <c r="I525" s="383"/>
      <c r="J525" s="382"/>
      <c r="K525" s="382"/>
      <c r="L525" s="382"/>
      <c r="M525" s="384"/>
      <c r="N525" s="385"/>
      <c r="O525" s="381"/>
      <c r="P525" s="381"/>
      <c r="Q525" s="381"/>
      <c r="AF525" s="382"/>
      <c r="AG525" s="382"/>
    </row>
    <row r="526" spans="3:33" s="380" customFormat="1">
      <c r="C526" s="381"/>
      <c r="D526" s="381"/>
      <c r="F526" s="382"/>
      <c r="G526" s="382"/>
      <c r="H526" s="382"/>
      <c r="I526" s="383"/>
      <c r="J526" s="382"/>
      <c r="K526" s="382"/>
      <c r="L526" s="382"/>
      <c r="M526" s="384"/>
      <c r="N526" s="385"/>
      <c r="O526" s="381"/>
      <c r="P526" s="381"/>
      <c r="Q526" s="381"/>
      <c r="AF526" s="382"/>
      <c r="AG526" s="382"/>
    </row>
    <row r="527" spans="3:33" s="380" customFormat="1">
      <c r="C527" s="381"/>
      <c r="D527" s="381"/>
      <c r="F527" s="382"/>
      <c r="G527" s="382"/>
      <c r="H527" s="382"/>
      <c r="I527" s="383"/>
      <c r="J527" s="382"/>
      <c r="K527" s="382"/>
      <c r="L527" s="382"/>
      <c r="M527" s="384"/>
      <c r="N527" s="385"/>
      <c r="O527" s="381"/>
      <c r="P527" s="381"/>
      <c r="Q527" s="381"/>
      <c r="AF527" s="382"/>
      <c r="AG527" s="382"/>
    </row>
    <row r="528" spans="3:33" s="380" customFormat="1">
      <c r="C528" s="381"/>
      <c r="D528" s="381"/>
      <c r="F528" s="382"/>
      <c r="G528" s="382"/>
      <c r="H528" s="382"/>
      <c r="I528" s="383"/>
      <c r="J528" s="382"/>
      <c r="K528" s="382"/>
      <c r="L528" s="382"/>
      <c r="M528" s="384"/>
      <c r="N528" s="385"/>
      <c r="O528" s="381"/>
      <c r="P528" s="381"/>
      <c r="Q528" s="381"/>
      <c r="AF528" s="382"/>
      <c r="AG528" s="382"/>
    </row>
    <row r="529" spans="3:33" s="380" customFormat="1">
      <c r="C529" s="381"/>
      <c r="D529" s="381"/>
      <c r="F529" s="382"/>
      <c r="G529" s="382"/>
      <c r="H529" s="382"/>
      <c r="I529" s="383"/>
      <c r="J529" s="382"/>
      <c r="K529" s="382"/>
      <c r="L529" s="382"/>
      <c r="M529" s="384"/>
      <c r="N529" s="385"/>
      <c r="O529" s="381"/>
      <c r="P529" s="381"/>
      <c r="Q529" s="381"/>
      <c r="AF529" s="382"/>
      <c r="AG529" s="382"/>
    </row>
    <row r="530" spans="3:33" s="380" customFormat="1">
      <c r="C530" s="381"/>
      <c r="D530" s="381"/>
      <c r="F530" s="382"/>
      <c r="G530" s="382"/>
      <c r="H530" s="382"/>
      <c r="I530" s="383"/>
      <c r="J530" s="382"/>
      <c r="K530" s="382"/>
      <c r="L530" s="382"/>
      <c r="M530" s="384"/>
      <c r="N530" s="385"/>
      <c r="O530" s="381"/>
      <c r="P530" s="381"/>
      <c r="Q530" s="381"/>
      <c r="AF530" s="382"/>
      <c r="AG530" s="382"/>
    </row>
    <row r="531" spans="3:33" s="380" customFormat="1">
      <c r="C531" s="381"/>
      <c r="D531" s="381"/>
      <c r="F531" s="382"/>
      <c r="G531" s="382"/>
      <c r="H531" s="382"/>
      <c r="I531" s="383"/>
      <c r="J531" s="382"/>
      <c r="K531" s="382"/>
      <c r="L531" s="382"/>
      <c r="M531" s="384"/>
      <c r="N531" s="385"/>
      <c r="O531" s="381"/>
      <c r="P531" s="381"/>
      <c r="Q531" s="381"/>
      <c r="AF531" s="382"/>
      <c r="AG531" s="382"/>
    </row>
    <row r="532" spans="3:33" s="380" customFormat="1">
      <c r="C532" s="381"/>
      <c r="D532" s="381"/>
      <c r="F532" s="382"/>
      <c r="G532" s="382"/>
      <c r="H532" s="382"/>
      <c r="I532" s="383"/>
      <c r="J532" s="382"/>
      <c r="K532" s="382"/>
      <c r="L532" s="382"/>
      <c r="M532" s="384"/>
      <c r="N532" s="385"/>
      <c r="O532" s="381"/>
      <c r="P532" s="381"/>
      <c r="Q532" s="381"/>
      <c r="AF532" s="382"/>
      <c r="AG532" s="382"/>
    </row>
    <row r="533" spans="3:33" s="380" customFormat="1">
      <c r="C533" s="381"/>
      <c r="D533" s="381"/>
      <c r="F533" s="382"/>
      <c r="G533" s="382"/>
      <c r="H533" s="382"/>
      <c r="I533" s="383"/>
      <c r="J533" s="382"/>
      <c r="K533" s="382"/>
      <c r="L533" s="382"/>
      <c r="M533" s="384"/>
      <c r="N533" s="385"/>
      <c r="O533" s="381"/>
      <c r="P533" s="381"/>
      <c r="Q533" s="381"/>
      <c r="AF533" s="382"/>
      <c r="AG533" s="382"/>
    </row>
    <row r="534" spans="3:33" s="380" customFormat="1">
      <c r="C534" s="381"/>
      <c r="D534" s="381"/>
      <c r="F534" s="382"/>
      <c r="G534" s="382"/>
      <c r="H534" s="382"/>
      <c r="I534" s="383"/>
      <c r="J534" s="382"/>
      <c r="K534" s="382"/>
      <c r="L534" s="382"/>
      <c r="M534" s="384"/>
      <c r="N534" s="385"/>
      <c r="O534" s="381"/>
      <c r="P534" s="381"/>
      <c r="Q534" s="381"/>
      <c r="AF534" s="382"/>
      <c r="AG534" s="382"/>
    </row>
    <row r="535" spans="3:33" s="380" customFormat="1">
      <c r="C535" s="381"/>
      <c r="D535" s="381"/>
      <c r="F535" s="382"/>
      <c r="G535" s="382"/>
      <c r="H535" s="382"/>
      <c r="I535" s="383"/>
      <c r="J535" s="382"/>
      <c r="K535" s="382"/>
      <c r="L535" s="382"/>
      <c r="M535" s="384"/>
      <c r="N535" s="385"/>
      <c r="O535" s="381"/>
      <c r="P535" s="381"/>
      <c r="Q535" s="381"/>
      <c r="AF535" s="382"/>
      <c r="AG535" s="382"/>
    </row>
    <row r="536" spans="3:33" s="380" customFormat="1">
      <c r="C536" s="381"/>
      <c r="D536" s="381"/>
      <c r="F536" s="382"/>
      <c r="G536" s="382"/>
      <c r="H536" s="382"/>
      <c r="I536" s="383"/>
      <c r="J536" s="382"/>
      <c r="K536" s="382"/>
      <c r="L536" s="382"/>
      <c r="M536" s="384"/>
      <c r="N536" s="385"/>
      <c r="O536" s="381"/>
      <c r="P536" s="381"/>
      <c r="Q536" s="381"/>
      <c r="AF536" s="382"/>
      <c r="AG536" s="382"/>
    </row>
    <row r="537" spans="3:33" s="380" customFormat="1">
      <c r="C537" s="381"/>
      <c r="D537" s="381"/>
      <c r="F537" s="382"/>
      <c r="G537" s="382"/>
      <c r="H537" s="382"/>
      <c r="I537" s="383"/>
      <c r="J537" s="382"/>
      <c r="K537" s="382"/>
      <c r="L537" s="382"/>
      <c r="M537" s="384"/>
      <c r="N537" s="385"/>
      <c r="O537" s="381"/>
      <c r="P537" s="381"/>
      <c r="Q537" s="381"/>
      <c r="AF537" s="382"/>
      <c r="AG537" s="382"/>
    </row>
    <row r="538" spans="3:33" s="380" customFormat="1">
      <c r="C538" s="381"/>
      <c r="D538" s="381"/>
      <c r="F538" s="382"/>
      <c r="G538" s="382"/>
      <c r="H538" s="382"/>
      <c r="I538" s="383"/>
      <c r="J538" s="382"/>
      <c r="K538" s="382"/>
      <c r="L538" s="382"/>
      <c r="M538" s="384"/>
      <c r="N538" s="385"/>
      <c r="O538" s="381"/>
      <c r="P538" s="381"/>
      <c r="Q538" s="381"/>
      <c r="AF538" s="382"/>
      <c r="AG538" s="382"/>
    </row>
    <row r="539" spans="3:33" s="380" customFormat="1">
      <c r="C539" s="381"/>
      <c r="D539" s="381"/>
      <c r="F539" s="382"/>
      <c r="G539" s="382"/>
      <c r="H539" s="382"/>
      <c r="I539" s="383"/>
      <c r="J539" s="382"/>
      <c r="K539" s="382"/>
      <c r="L539" s="382"/>
      <c r="M539" s="384"/>
      <c r="N539" s="385"/>
      <c r="O539" s="381"/>
      <c r="P539" s="381"/>
      <c r="Q539" s="381"/>
      <c r="AF539" s="382"/>
      <c r="AG539" s="382"/>
    </row>
    <row r="540" spans="3:33" s="380" customFormat="1">
      <c r="C540" s="381"/>
      <c r="D540" s="381"/>
      <c r="F540" s="382"/>
      <c r="G540" s="382"/>
      <c r="H540" s="382"/>
      <c r="I540" s="383"/>
      <c r="J540" s="382"/>
      <c r="K540" s="382"/>
      <c r="L540" s="382"/>
      <c r="M540" s="384"/>
      <c r="N540" s="385"/>
      <c r="O540" s="381"/>
      <c r="P540" s="381"/>
      <c r="Q540" s="381"/>
      <c r="AF540" s="382"/>
      <c r="AG540" s="382"/>
    </row>
    <row r="541" spans="3:33" s="380" customFormat="1">
      <c r="C541" s="381"/>
      <c r="D541" s="381"/>
      <c r="F541" s="382"/>
      <c r="G541" s="382"/>
      <c r="H541" s="382"/>
      <c r="I541" s="383"/>
      <c r="J541" s="382"/>
      <c r="K541" s="382"/>
      <c r="L541" s="382"/>
      <c r="M541" s="384"/>
      <c r="N541" s="385"/>
      <c r="O541" s="381"/>
      <c r="P541" s="381"/>
      <c r="Q541" s="381"/>
      <c r="AF541" s="382"/>
      <c r="AG541" s="382"/>
    </row>
    <row r="542" spans="3:33" s="380" customFormat="1">
      <c r="C542" s="381"/>
      <c r="D542" s="381"/>
      <c r="F542" s="382"/>
      <c r="G542" s="382"/>
      <c r="H542" s="382"/>
      <c r="I542" s="383"/>
      <c r="J542" s="382"/>
      <c r="K542" s="382"/>
      <c r="L542" s="382"/>
      <c r="M542" s="384"/>
      <c r="N542" s="385"/>
      <c r="O542" s="381"/>
      <c r="P542" s="381"/>
      <c r="Q542" s="381"/>
      <c r="AF542" s="382"/>
      <c r="AG542" s="382"/>
    </row>
    <row r="543" spans="3:33" s="380" customFormat="1">
      <c r="C543" s="381"/>
      <c r="D543" s="381"/>
      <c r="F543" s="382"/>
      <c r="G543" s="382"/>
      <c r="H543" s="382"/>
      <c r="I543" s="383"/>
      <c r="J543" s="382"/>
      <c r="K543" s="382"/>
      <c r="L543" s="382"/>
      <c r="M543" s="384"/>
      <c r="N543" s="385"/>
      <c r="O543" s="381"/>
      <c r="P543" s="381"/>
      <c r="Q543" s="381"/>
      <c r="AF543" s="382"/>
      <c r="AG543" s="382"/>
    </row>
    <row r="544" spans="3:33" s="380" customFormat="1">
      <c r="C544" s="381"/>
      <c r="D544" s="381"/>
      <c r="F544" s="382"/>
      <c r="G544" s="382"/>
      <c r="H544" s="382"/>
      <c r="I544" s="383"/>
      <c r="J544" s="382"/>
      <c r="K544" s="382"/>
      <c r="L544" s="382"/>
      <c r="M544" s="384"/>
      <c r="N544" s="385"/>
      <c r="O544" s="381"/>
      <c r="P544" s="381"/>
      <c r="Q544" s="381"/>
      <c r="AF544" s="382"/>
      <c r="AG544" s="382"/>
    </row>
    <row r="545" spans="3:33" s="380" customFormat="1">
      <c r="C545" s="381"/>
      <c r="D545" s="381"/>
      <c r="F545" s="382"/>
      <c r="G545" s="382"/>
      <c r="H545" s="382"/>
      <c r="I545" s="383"/>
      <c r="J545" s="382"/>
      <c r="K545" s="382"/>
      <c r="L545" s="382"/>
      <c r="M545" s="384"/>
      <c r="N545" s="385"/>
      <c r="O545" s="381"/>
      <c r="P545" s="381"/>
      <c r="Q545" s="381"/>
      <c r="AF545" s="382"/>
      <c r="AG545" s="382"/>
    </row>
    <row r="546" spans="3:33" s="380" customFormat="1">
      <c r="C546" s="381"/>
      <c r="D546" s="381"/>
      <c r="F546" s="382"/>
      <c r="G546" s="382"/>
      <c r="H546" s="382"/>
      <c r="I546" s="383"/>
      <c r="J546" s="382"/>
      <c r="K546" s="382"/>
      <c r="L546" s="382"/>
      <c r="M546" s="384"/>
      <c r="N546" s="385"/>
      <c r="O546" s="381"/>
      <c r="P546" s="381"/>
      <c r="Q546" s="381"/>
      <c r="AF546" s="382"/>
      <c r="AG546" s="382"/>
    </row>
    <row r="547" spans="3:33" s="380" customFormat="1">
      <c r="C547" s="381"/>
      <c r="D547" s="381"/>
      <c r="F547" s="382"/>
      <c r="G547" s="382"/>
      <c r="H547" s="382"/>
      <c r="I547" s="383"/>
      <c r="J547" s="382"/>
      <c r="K547" s="382"/>
      <c r="L547" s="382"/>
      <c r="M547" s="384"/>
      <c r="N547" s="385"/>
      <c r="O547" s="381"/>
      <c r="P547" s="381"/>
      <c r="Q547" s="381"/>
      <c r="AF547" s="382"/>
      <c r="AG547" s="382"/>
    </row>
    <row r="548" spans="3:33" s="380" customFormat="1">
      <c r="C548" s="381"/>
      <c r="D548" s="381"/>
      <c r="F548" s="382"/>
      <c r="G548" s="382"/>
      <c r="H548" s="382"/>
      <c r="I548" s="383"/>
      <c r="J548" s="382"/>
      <c r="K548" s="382"/>
      <c r="L548" s="382"/>
      <c r="M548" s="384"/>
      <c r="N548" s="385"/>
      <c r="O548" s="381"/>
      <c r="P548" s="381"/>
      <c r="Q548" s="381"/>
      <c r="AF548" s="382"/>
      <c r="AG548" s="382"/>
    </row>
    <row r="549" spans="3:33" s="380" customFormat="1">
      <c r="C549" s="381"/>
      <c r="D549" s="381"/>
      <c r="F549" s="382"/>
      <c r="G549" s="382"/>
      <c r="H549" s="382"/>
      <c r="I549" s="383"/>
      <c r="J549" s="382"/>
      <c r="K549" s="382"/>
      <c r="L549" s="382"/>
      <c r="M549" s="384"/>
      <c r="N549" s="385"/>
      <c r="O549" s="381"/>
      <c r="P549" s="381"/>
      <c r="Q549" s="381"/>
      <c r="AF549" s="382"/>
      <c r="AG549" s="382"/>
    </row>
    <row r="550" spans="3:33" s="380" customFormat="1">
      <c r="C550" s="381"/>
      <c r="D550" s="381"/>
      <c r="F550" s="382"/>
      <c r="G550" s="382"/>
      <c r="H550" s="382"/>
      <c r="I550" s="383"/>
      <c r="J550" s="382"/>
      <c r="K550" s="382"/>
      <c r="L550" s="382"/>
      <c r="M550" s="384"/>
      <c r="N550" s="385"/>
      <c r="O550" s="381"/>
      <c r="P550" s="381"/>
      <c r="Q550" s="381"/>
      <c r="AF550" s="382"/>
      <c r="AG550" s="382"/>
    </row>
    <row r="551" spans="3:33" s="380" customFormat="1">
      <c r="C551" s="381"/>
      <c r="D551" s="381"/>
      <c r="F551" s="382"/>
      <c r="G551" s="382"/>
      <c r="H551" s="382"/>
      <c r="I551" s="383"/>
      <c r="J551" s="382"/>
      <c r="K551" s="382"/>
      <c r="L551" s="382"/>
      <c r="M551" s="384"/>
      <c r="N551" s="385"/>
      <c r="O551" s="381"/>
      <c r="P551" s="381"/>
      <c r="Q551" s="381"/>
      <c r="AF551" s="382"/>
      <c r="AG551" s="382"/>
    </row>
    <row r="552" spans="3:33" s="380" customFormat="1">
      <c r="C552" s="381"/>
      <c r="D552" s="381"/>
      <c r="F552" s="382"/>
      <c r="G552" s="382"/>
      <c r="H552" s="382"/>
      <c r="I552" s="383"/>
      <c r="J552" s="382"/>
      <c r="K552" s="382"/>
      <c r="L552" s="382"/>
      <c r="M552" s="384"/>
      <c r="N552" s="385"/>
      <c r="O552" s="381"/>
      <c r="P552" s="381"/>
      <c r="Q552" s="381"/>
      <c r="AF552" s="382"/>
      <c r="AG552" s="382"/>
    </row>
    <row r="553" spans="3:33" s="380" customFormat="1">
      <c r="C553" s="381"/>
      <c r="D553" s="381"/>
      <c r="F553" s="382"/>
      <c r="G553" s="382"/>
      <c r="H553" s="382"/>
      <c r="I553" s="383"/>
      <c r="J553" s="382"/>
      <c r="K553" s="382"/>
      <c r="L553" s="382"/>
      <c r="M553" s="384"/>
      <c r="N553" s="385"/>
      <c r="O553" s="381"/>
      <c r="P553" s="381"/>
      <c r="Q553" s="381"/>
      <c r="AF553" s="382"/>
      <c r="AG553" s="382"/>
    </row>
    <row r="554" spans="3:33" s="380" customFormat="1">
      <c r="C554" s="381"/>
      <c r="D554" s="381"/>
      <c r="F554" s="382"/>
      <c r="G554" s="382"/>
      <c r="H554" s="382"/>
      <c r="I554" s="383"/>
      <c r="J554" s="382"/>
      <c r="K554" s="382"/>
      <c r="L554" s="382"/>
      <c r="M554" s="384"/>
      <c r="N554" s="385"/>
      <c r="O554" s="381"/>
      <c r="P554" s="381"/>
      <c r="Q554" s="381"/>
      <c r="AF554" s="382"/>
      <c r="AG554" s="382"/>
    </row>
    <row r="555" spans="3:33" s="380" customFormat="1">
      <c r="C555" s="381"/>
      <c r="D555" s="381"/>
      <c r="F555" s="382"/>
      <c r="G555" s="382"/>
      <c r="H555" s="382"/>
      <c r="I555" s="383"/>
      <c r="J555" s="382"/>
      <c r="K555" s="382"/>
      <c r="L555" s="382"/>
      <c r="M555" s="384"/>
      <c r="N555" s="385"/>
      <c r="O555" s="381"/>
      <c r="P555" s="381"/>
      <c r="Q555" s="381"/>
      <c r="AF555" s="382"/>
      <c r="AG555" s="382"/>
    </row>
    <row r="556" spans="3:33" s="380" customFormat="1">
      <c r="C556" s="381"/>
      <c r="D556" s="381"/>
      <c r="F556" s="382"/>
      <c r="G556" s="382"/>
      <c r="H556" s="382"/>
      <c r="I556" s="383"/>
      <c r="J556" s="382"/>
      <c r="K556" s="382"/>
      <c r="L556" s="382"/>
      <c r="M556" s="384"/>
      <c r="N556" s="385"/>
      <c r="O556" s="381"/>
      <c r="P556" s="381"/>
      <c r="Q556" s="381"/>
      <c r="AF556" s="382"/>
      <c r="AG556" s="382"/>
    </row>
    <row r="557" spans="3:33" s="380" customFormat="1">
      <c r="C557" s="381"/>
      <c r="D557" s="381"/>
      <c r="F557" s="382"/>
      <c r="G557" s="382"/>
      <c r="H557" s="382"/>
      <c r="I557" s="383"/>
      <c r="J557" s="382"/>
      <c r="K557" s="382"/>
      <c r="L557" s="382"/>
      <c r="M557" s="384"/>
      <c r="N557" s="385"/>
      <c r="O557" s="381"/>
      <c r="P557" s="381"/>
      <c r="Q557" s="381"/>
      <c r="AF557" s="382"/>
      <c r="AG557" s="382"/>
    </row>
    <row r="558" spans="3:33" s="380" customFormat="1">
      <c r="C558" s="381"/>
      <c r="D558" s="381"/>
      <c r="F558" s="382"/>
      <c r="G558" s="382"/>
      <c r="H558" s="382"/>
      <c r="I558" s="383"/>
      <c r="J558" s="382"/>
      <c r="K558" s="382"/>
      <c r="L558" s="382"/>
      <c r="M558" s="384"/>
      <c r="N558" s="385"/>
      <c r="O558" s="381"/>
      <c r="P558" s="381"/>
      <c r="Q558" s="381"/>
      <c r="AF558" s="382"/>
      <c r="AG558" s="382"/>
    </row>
    <row r="559" spans="3:33" s="380" customFormat="1">
      <c r="C559" s="381"/>
      <c r="D559" s="381"/>
      <c r="F559" s="382"/>
      <c r="G559" s="382"/>
      <c r="H559" s="382"/>
      <c r="I559" s="383"/>
      <c r="J559" s="382"/>
      <c r="K559" s="382"/>
      <c r="L559" s="382"/>
      <c r="M559" s="384"/>
      <c r="N559" s="385"/>
      <c r="O559" s="381"/>
      <c r="P559" s="381"/>
      <c r="Q559" s="381"/>
      <c r="AF559" s="382"/>
      <c r="AG559" s="382"/>
    </row>
    <row r="560" spans="3:33" s="380" customFormat="1">
      <c r="C560" s="381"/>
      <c r="D560" s="381"/>
      <c r="F560" s="382"/>
      <c r="G560" s="382"/>
      <c r="H560" s="382"/>
      <c r="I560" s="383"/>
      <c r="J560" s="382"/>
      <c r="K560" s="382"/>
      <c r="L560" s="382"/>
      <c r="M560" s="384"/>
      <c r="N560" s="385"/>
      <c r="O560" s="381"/>
      <c r="P560" s="381"/>
      <c r="Q560" s="381"/>
      <c r="AF560" s="382"/>
      <c r="AG560" s="382"/>
    </row>
    <row r="561" spans="3:33" s="380" customFormat="1">
      <c r="C561" s="381"/>
      <c r="D561" s="381"/>
      <c r="F561" s="382"/>
      <c r="G561" s="382"/>
      <c r="H561" s="382"/>
      <c r="I561" s="383"/>
      <c r="J561" s="382"/>
      <c r="K561" s="382"/>
      <c r="L561" s="382"/>
      <c r="M561" s="384"/>
      <c r="N561" s="385"/>
      <c r="O561" s="381"/>
      <c r="P561" s="381"/>
      <c r="Q561" s="381"/>
      <c r="AF561" s="382"/>
      <c r="AG561" s="382"/>
    </row>
    <row r="562" spans="3:33" s="380" customFormat="1">
      <c r="C562" s="381"/>
      <c r="D562" s="381"/>
      <c r="F562" s="382"/>
      <c r="G562" s="382"/>
      <c r="H562" s="382"/>
      <c r="I562" s="383"/>
      <c r="J562" s="382"/>
      <c r="K562" s="382"/>
      <c r="L562" s="382"/>
      <c r="M562" s="384"/>
      <c r="N562" s="385"/>
      <c r="O562" s="381"/>
      <c r="P562" s="381"/>
      <c r="Q562" s="381"/>
      <c r="AF562" s="382"/>
      <c r="AG562" s="382"/>
    </row>
    <row r="563" spans="3:33" s="380" customFormat="1">
      <c r="C563" s="381"/>
      <c r="D563" s="381"/>
      <c r="F563" s="382"/>
      <c r="G563" s="382"/>
      <c r="H563" s="382"/>
      <c r="I563" s="383"/>
      <c r="J563" s="382"/>
      <c r="K563" s="382"/>
      <c r="L563" s="382"/>
      <c r="M563" s="384"/>
      <c r="N563" s="385"/>
      <c r="O563" s="381"/>
      <c r="P563" s="381"/>
      <c r="Q563" s="381"/>
      <c r="AF563" s="382"/>
      <c r="AG563" s="382"/>
    </row>
    <row r="564" spans="3:33" s="380" customFormat="1">
      <c r="C564" s="381"/>
      <c r="D564" s="381"/>
      <c r="F564" s="382"/>
      <c r="G564" s="382"/>
      <c r="H564" s="382"/>
      <c r="I564" s="383"/>
      <c r="J564" s="382"/>
      <c r="K564" s="382"/>
      <c r="L564" s="382"/>
      <c r="M564" s="384"/>
      <c r="N564" s="385"/>
      <c r="O564" s="381"/>
      <c r="P564" s="381"/>
      <c r="Q564" s="381"/>
      <c r="AF564" s="382"/>
      <c r="AG564" s="382"/>
    </row>
    <row r="565" spans="3:33" s="380" customFormat="1">
      <c r="C565" s="381"/>
      <c r="D565" s="381"/>
      <c r="F565" s="382"/>
      <c r="G565" s="382"/>
      <c r="H565" s="382"/>
      <c r="I565" s="383"/>
      <c r="J565" s="382"/>
      <c r="K565" s="382"/>
      <c r="L565" s="382"/>
      <c r="M565" s="384"/>
      <c r="N565" s="385"/>
      <c r="O565" s="381"/>
      <c r="P565" s="381"/>
      <c r="Q565" s="381"/>
      <c r="AF565" s="382"/>
      <c r="AG565" s="382"/>
    </row>
    <row r="566" spans="3:33" s="380" customFormat="1">
      <c r="C566" s="381"/>
      <c r="D566" s="381"/>
      <c r="F566" s="382"/>
      <c r="G566" s="382"/>
      <c r="H566" s="382"/>
      <c r="I566" s="383"/>
      <c r="J566" s="382"/>
      <c r="K566" s="382"/>
      <c r="L566" s="382"/>
      <c r="M566" s="384"/>
      <c r="N566" s="385"/>
      <c r="O566" s="381"/>
      <c r="P566" s="381"/>
      <c r="Q566" s="381"/>
      <c r="AF566" s="382"/>
      <c r="AG566" s="382"/>
    </row>
    <row r="567" spans="3:33" s="380" customFormat="1">
      <c r="C567" s="381"/>
      <c r="D567" s="381"/>
      <c r="F567" s="382"/>
      <c r="G567" s="382"/>
      <c r="H567" s="382"/>
      <c r="I567" s="383"/>
      <c r="J567" s="382"/>
      <c r="K567" s="382"/>
      <c r="L567" s="382"/>
      <c r="M567" s="384"/>
      <c r="N567" s="385"/>
      <c r="O567" s="381"/>
      <c r="P567" s="381"/>
      <c r="Q567" s="381"/>
      <c r="AF567" s="382"/>
      <c r="AG567" s="382"/>
    </row>
    <row r="568" spans="3:33" s="380" customFormat="1">
      <c r="C568" s="381"/>
      <c r="D568" s="381"/>
      <c r="F568" s="382"/>
      <c r="G568" s="382"/>
      <c r="H568" s="382"/>
      <c r="I568" s="383"/>
      <c r="J568" s="382"/>
      <c r="K568" s="382"/>
      <c r="L568" s="382"/>
      <c r="M568" s="384"/>
      <c r="N568" s="385"/>
      <c r="O568" s="381"/>
      <c r="P568" s="381"/>
      <c r="Q568" s="381"/>
      <c r="AF568" s="382"/>
      <c r="AG568" s="382"/>
    </row>
    <row r="569" spans="3:33" s="380" customFormat="1">
      <c r="C569" s="381"/>
      <c r="D569" s="381"/>
      <c r="F569" s="382"/>
      <c r="G569" s="382"/>
      <c r="H569" s="382"/>
      <c r="I569" s="383"/>
      <c r="J569" s="382"/>
      <c r="K569" s="382"/>
      <c r="L569" s="382"/>
      <c r="M569" s="384"/>
      <c r="N569" s="385"/>
      <c r="O569" s="381"/>
      <c r="P569" s="381"/>
      <c r="Q569" s="381"/>
      <c r="AF569" s="382"/>
      <c r="AG569" s="382"/>
    </row>
    <row r="570" spans="3:33" s="380" customFormat="1">
      <c r="C570" s="381"/>
      <c r="D570" s="381"/>
      <c r="F570" s="382"/>
      <c r="G570" s="382"/>
      <c r="H570" s="382"/>
      <c r="I570" s="383"/>
      <c r="J570" s="382"/>
      <c r="K570" s="382"/>
      <c r="L570" s="382"/>
      <c r="M570" s="384"/>
      <c r="N570" s="385"/>
      <c r="O570" s="381"/>
      <c r="P570" s="381"/>
      <c r="Q570" s="381"/>
      <c r="AF570" s="382"/>
      <c r="AG570" s="382"/>
    </row>
    <row r="571" spans="3:33" s="380" customFormat="1">
      <c r="C571" s="381"/>
      <c r="D571" s="381"/>
      <c r="F571" s="382"/>
      <c r="G571" s="382"/>
      <c r="H571" s="382"/>
      <c r="I571" s="383"/>
      <c r="J571" s="382"/>
      <c r="K571" s="382"/>
      <c r="L571" s="382"/>
      <c r="M571" s="384"/>
      <c r="N571" s="385"/>
      <c r="O571" s="381"/>
      <c r="P571" s="381"/>
      <c r="Q571" s="381"/>
      <c r="AF571" s="382"/>
      <c r="AG571" s="382"/>
    </row>
    <row r="572" spans="3:33" s="380" customFormat="1">
      <c r="C572" s="381"/>
      <c r="D572" s="381"/>
      <c r="F572" s="382"/>
      <c r="G572" s="382"/>
      <c r="H572" s="382"/>
      <c r="I572" s="383"/>
      <c r="J572" s="382"/>
      <c r="K572" s="382"/>
      <c r="L572" s="382"/>
      <c r="M572" s="384"/>
      <c r="N572" s="385"/>
      <c r="O572" s="381"/>
      <c r="P572" s="381"/>
      <c r="Q572" s="381"/>
      <c r="AF572" s="382"/>
      <c r="AG572" s="382"/>
    </row>
    <row r="573" spans="3:33" s="380" customFormat="1">
      <c r="C573" s="381"/>
      <c r="D573" s="381"/>
      <c r="F573" s="382"/>
      <c r="G573" s="382"/>
      <c r="H573" s="382"/>
      <c r="I573" s="383"/>
      <c r="J573" s="382"/>
      <c r="K573" s="382"/>
      <c r="L573" s="382"/>
      <c r="M573" s="384"/>
      <c r="N573" s="385"/>
      <c r="O573" s="381"/>
      <c r="P573" s="381"/>
      <c r="Q573" s="381"/>
      <c r="AF573" s="382"/>
      <c r="AG573" s="382"/>
    </row>
    <row r="574" spans="3:33" s="380" customFormat="1">
      <c r="C574" s="381"/>
      <c r="D574" s="381"/>
      <c r="F574" s="382"/>
      <c r="G574" s="382"/>
      <c r="H574" s="382"/>
      <c r="I574" s="383"/>
      <c r="J574" s="382"/>
      <c r="K574" s="382"/>
      <c r="L574" s="382"/>
      <c r="M574" s="384"/>
      <c r="N574" s="385"/>
      <c r="O574" s="381"/>
      <c r="P574" s="381"/>
      <c r="Q574" s="381"/>
      <c r="AF574" s="382"/>
      <c r="AG574" s="382"/>
    </row>
    <row r="575" spans="3:33" s="380" customFormat="1">
      <c r="C575" s="381"/>
      <c r="D575" s="381"/>
      <c r="F575" s="382"/>
      <c r="G575" s="382"/>
      <c r="H575" s="382"/>
      <c r="I575" s="383"/>
      <c r="J575" s="382"/>
      <c r="K575" s="382"/>
      <c r="L575" s="382"/>
      <c r="M575" s="384"/>
      <c r="N575" s="385"/>
      <c r="O575" s="381"/>
      <c r="P575" s="381"/>
      <c r="Q575" s="381"/>
      <c r="AF575" s="382"/>
      <c r="AG575" s="382"/>
    </row>
    <row r="576" spans="3:33" s="380" customFormat="1">
      <c r="C576" s="381"/>
      <c r="D576" s="381"/>
      <c r="F576" s="382"/>
      <c r="G576" s="382"/>
      <c r="H576" s="382"/>
      <c r="I576" s="383"/>
      <c r="J576" s="382"/>
      <c r="K576" s="382"/>
      <c r="L576" s="382"/>
      <c r="M576" s="384"/>
      <c r="N576" s="385"/>
      <c r="O576" s="381"/>
      <c r="P576" s="381"/>
      <c r="Q576" s="381"/>
      <c r="AF576" s="382"/>
      <c r="AG576" s="382"/>
    </row>
    <row r="577" spans="3:33" s="380" customFormat="1">
      <c r="C577" s="381"/>
      <c r="D577" s="381"/>
      <c r="F577" s="382"/>
      <c r="G577" s="382"/>
      <c r="H577" s="382"/>
      <c r="I577" s="383"/>
      <c r="J577" s="382"/>
      <c r="K577" s="382"/>
      <c r="L577" s="382"/>
      <c r="M577" s="384"/>
      <c r="N577" s="385"/>
      <c r="O577" s="381"/>
      <c r="P577" s="381"/>
      <c r="Q577" s="381"/>
      <c r="AF577" s="382"/>
      <c r="AG577" s="382"/>
    </row>
    <row r="578" spans="3:33" s="380" customFormat="1">
      <c r="C578" s="381"/>
      <c r="D578" s="381"/>
      <c r="F578" s="382"/>
      <c r="G578" s="382"/>
      <c r="H578" s="382"/>
      <c r="I578" s="383"/>
      <c r="J578" s="382"/>
      <c r="K578" s="382"/>
      <c r="L578" s="382"/>
      <c r="M578" s="384"/>
      <c r="N578" s="385"/>
      <c r="O578" s="381"/>
      <c r="P578" s="381"/>
      <c r="Q578" s="381"/>
      <c r="AF578" s="382"/>
      <c r="AG578" s="382"/>
    </row>
    <row r="579" spans="3:33" s="380" customFormat="1">
      <c r="C579" s="381"/>
      <c r="D579" s="381"/>
      <c r="F579" s="382"/>
      <c r="G579" s="382"/>
      <c r="H579" s="382"/>
      <c r="I579" s="383"/>
      <c r="J579" s="382"/>
      <c r="K579" s="382"/>
      <c r="L579" s="382"/>
      <c r="M579" s="384"/>
      <c r="N579" s="385"/>
      <c r="O579" s="381"/>
      <c r="P579" s="381"/>
      <c r="Q579" s="381"/>
      <c r="AF579" s="382"/>
      <c r="AG579" s="382"/>
    </row>
    <row r="580" spans="3:33" s="380" customFormat="1">
      <c r="C580" s="381"/>
      <c r="D580" s="381"/>
      <c r="F580" s="382"/>
      <c r="G580" s="382"/>
      <c r="H580" s="382"/>
      <c r="I580" s="383"/>
      <c r="J580" s="382"/>
      <c r="K580" s="382"/>
      <c r="L580" s="382"/>
      <c r="M580" s="384"/>
      <c r="N580" s="385"/>
      <c r="O580" s="381"/>
      <c r="P580" s="381"/>
      <c r="Q580" s="381"/>
      <c r="AF580" s="382"/>
      <c r="AG580" s="382"/>
    </row>
    <row r="581" spans="3:33" s="380" customFormat="1">
      <c r="C581" s="381"/>
      <c r="D581" s="381"/>
      <c r="F581" s="382"/>
      <c r="G581" s="382"/>
      <c r="H581" s="382"/>
      <c r="I581" s="383"/>
      <c r="J581" s="382"/>
      <c r="K581" s="382"/>
      <c r="L581" s="382"/>
      <c r="M581" s="384"/>
      <c r="N581" s="385"/>
      <c r="O581" s="381"/>
      <c r="P581" s="381"/>
      <c r="Q581" s="381"/>
      <c r="AF581" s="382"/>
      <c r="AG581" s="382"/>
    </row>
    <row r="582" spans="3:33" s="380" customFormat="1">
      <c r="C582" s="381"/>
      <c r="D582" s="381"/>
      <c r="F582" s="382"/>
      <c r="G582" s="382"/>
      <c r="H582" s="382"/>
      <c r="I582" s="383"/>
      <c r="J582" s="382"/>
      <c r="K582" s="382"/>
      <c r="L582" s="382"/>
      <c r="M582" s="384"/>
      <c r="N582" s="385"/>
      <c r="O582" s="381"/>
      <c r="P582" s="381"/>
      <c r="Q582" s="381"/>
      <c r="AF582" s="382"/>
      <c r="AG582" s="382"/>
    </row>
    <row r="583" spans="3:33" s="380" customFormat="1">
      <c r="C583" s="381"/>
      <c r="D583" s="381"/>
      <c r="F583" s="382"/>
      <c r="G583" s="382"/>
      <c r="H583" s="382"/>
      <c r="I583" s="383"/>
      <c r="J583" s="382"/>
      <c r="K583" s="382"/>
      <c r="L583" s="382"/>
      <c r="M583" s="384"/>
      <c r="N583" s="385"/>
      <c r="O583" s="381"/>
      <c r="P583" s="381"/>
      <c r="Q583" s="381"/>
      <c r="AF583" s="382"/>
      <c r="AG583" s="382"/>
    </row>
    <row r="584" spans="3:33" s="380" customFormat="1">
      <c r="C584" s="381"/>
      <c r="D584" s="381"/>
      <c r="F584" s="382"/>
      <c r="G584" s="382"/>
      <c r="H584" s="382"/>
      <c r="I584" s="383"/>
      <c r="J584" s="382"/>
      <c r="K584" s="382"/>
      <c r="L584" s="382"/>
      <c r="M584" s="384"/>
      <c r="N584" s="385"/>
      <c r="O584" s="381"/>
      <c r="P584" s="381"/>
      <c r="Q584" s="381"/>
      <c r="AF584" s="382"/>
      <c r="AG584" s="382"/>
    </row>
    <row r="585" spans="3:33" s="380" customFormat="1">
      <c r="C585" s="381"/>
      <c r="D585" s="381"/>
      <c r="F585" s="382"/>
      <c r="G585" s="382"/>
      <c r="H585" s="382"/>
      <c r="I585" s="383"/>
      <c r="J585" s="382"/>
      <c r="K585" s="382"/>
      <c r="L585" s="382"/>
      <c r="M585" s="384"/>
      <c r="N585" s="385"/>
      <c r="O585" s="381"/>
      <c r="P585" s="381"/>
      <c r="Q585" s="381"/>
      <c r="AF585" s="382"/>
      <c r="AG585" s="382"/>
    </row>
    <row r="586" spans="3:33" s="380" customFormat="1">
      <c r="C586" s="381"/>
      <c r="D586" s="381"/>
      <c r="F586" s="382"/>
      <c r="G586" s="382"/>
      <c r="H586" s="382"/>
      <c r="I586" s="383"/>
      <c r="J586" s="382"/>
      <c r="K586" s="382"/>
      <c r="L586" s="382"/>
      <c r="M586" s="384"/>
      <c r="N586" s="385"/>
      <c r="O586" s="381"/>
      <c r="P586" s="381"/>
      <c r="Q586" s="381"/>
      <c r="AF586" s="382"/>
      <c r="AG586" s="382"/>
    </row>
    <row r="587" spans="3:33" s="380" customFormat="1">
      <c r="C587" s="381"/>
      <c r="D587" s="381"/>
      <c r="F587" s="382"/>
      <c r="G587" s="382"/>
      <c r="H587" s="382"/>
      <c r="I587" s="383"/>
      <c r="J587" s="382"/>
      <c r="K587" s="382"/>
      <c r="L587" s="382"/>
      <c r="M587" s="384"/>
      <c r="N587" s="385"/>
      <c r="O587" s="381"/>
      <c r="P587" s="381"/>
      <c r="Q587" s="381"/>
      <c r="AF587" s="382"/>
      <c r="AG587" s="382"/>
    </row>
    <row r="588" spans="3:33" s="380" customFormat="1">
      <c r="C588" s="381"/>
      <c r="D588" s="381"/>
      <c r="F588" s="382"/>
      <c r="G588" s="382"/>
      <c r="H588" s="382"/>
      <c r="I588" s="383"/>
      <c r="J588" s="382"/>
      <c r="K588" s="382"/>
      <c r="L588" s="382"/>
      <c r="M588" s="384"/>
      <c r="N588" s="385"/>
      <c r="O588" s="381"/>
      <c r="P588" s="381"/>
      <c r="Q588" s="381"/>
      <c r="AF588" s="382"/>
      <c r="AG588" s="382"/>
    </row>
    <row r="589" spans="3:33" s="380" customFormat="1">
      <c r="C589" s="381"/>
      <c r="D589" s="381"/>
      <c r="F589" s="382"/>
      <c r="G589" s="382"/>
      <c r="H589" s="382"/>
      <c r="I589" s="383"/>
      <c r="J589" s="382"/>
      <c r="K589" s="382"/>
      <c r="L589" s="382"/>
      <c r="M589" s="384"/>
      <c r="N589" s="385"/>
      <c r="O589" s="381"/>
      <c r="P589" s="381"/>
      <c r="Q589" s="381"/>
      <c r="AF589" s="382"/>
      <c r="AG589" s="382"/>
    </row>
    <row r="590" spans="3:33" s="380" customFormat="1">
      <c r="C590" s="381"/>
      <c r="D590" s="381"/>
      <c r="F590" s="382"/>
      <c r="G590" s="382"/>
      <c r="H590" s="382"/>
      <c r="I590" s="383"/>
      <c r="J590" s="382"/>
      <c r="K590" s="382"/>
      <c r="L590" s="382"/>
      <c r="M590" s="384"/>
      <c r="N590" s="385"/>
      <c r="O590" s="381"/>
      <c r="P590" s="381"/>
      <c r="Q590" s="381"/>
      <c r="AF590" s="382"/>
      <c r="AG590" s="382"/>
    </row>
    <row r="591" spans="3:33" s="380" customFormat="1">
      <c r="C591" s="381"/>
      <c r="D591" s="381"/>
      <c r="F591" s="382"/>
      <c r="G591" s="382"/>
      <c r="H591" s="382"/>
      <c r="I591" s="383"/>
      <c r="J591" s="382"/>
      <c r="K591" s="382"/>
      <c r="L591" s="382"/>
      <c r="M591" s="384"/>
      <c r="N591" s="385"/>
      <c r="O591" s="381"/>
      <c r="P591" s="381"/>
      <c r="Q591" s="381"/>
      <c r="AF591" s="382"/>
      <c r="AG591" s="382"/>
    </row>
    <row r="592" spans="3:33" s="380" customFormat="1">
      <c r="C592" s="381"/>
      <c r="D592" s="381"/>
      <c r="F592" s="382"/>
      <c r="G592" s="382"/>
      <c r="H592" s="382"/>
      <c r="I592" s="383"/>
      <c r="J592" s="382"/>
      <c r="K592" s="382"/>
      <c r="L592" s="382"/>
      <c r="M592" s="384"/>
      <c r="N592" s="385"/>
      <c r="O592" s="381"/>
      <c r="P592" s="381"/>
      <c r="Q592" s="381"/>
      <c r="AF592" s="382"/>
      <c r="AG592" s="382"/>
    </row>
    <row r="593" spans="3:33" s="380" customFormat="1">
      <c r="C593" s="381"/>
      <c r="D593" s="381"/>
      <c r="F593" s="382"/>
      <c r="G593" s="382"/>
      <c r="H593" s="382"/>
      <c r="I593" s="383"/>
      <c r="J593" s="382"/>
      <c r="K593" s="382"/>
      <c r="L593" s="382"/>
      <c r="M593" s="384"/>
      <c r="N593" s="385"/>
      <c r="O593" s="381"/>
      <c r="P593" s="381"/>
      <c r="Q593" s="381"/>
      <c r="AF593" s="382"/>
      <c r="AG593" s="382"/>
    </row>
    <row r="594" spans="3:33" s="380" customFormat="1">
      <c r="C594" s="381"/>
      <c r="D594" s="381"/>
      <c r="F594" s="382"/>
      <c r="G594" s="382"/>
      <c r="H594" s="382"/>
      <c r="I594" s="383"/>
      <c r="J594" s="382"/>
      <c r="K594" s="382"/>
      <c r="L594" s="382"/>
      <c r="M594" s="384"/>
      <c r="N594" s="385"/>
      <c r="O594" s="381"/>
      <c r="P594" s="381"/>
      <c r="Q594" s="381"/>
      <c r="AF594" s="382"/>
      <c r="AG594" s="382"/>
    </row>
    <row r="595" spans="3:33" s="380" customFormat="1">
      <c r="C595" s="381"/>
      <c r="D595" s="381"/>
      <c r="F595" s="382"/>
      <c r="G595" s="382"/>
      <c r="H595" s="382"/>
      <c r="I595" s="383"/>
      <c r="J595" s="382"/>
      <c r="K595" s="382"/>
      <c r="L595" s="382"/>
      <c r="M595" s="384"/>
      <c r="N595" s="385"/>
      <c r="O595" s="381"/>
      <c r="P595" s="381"/>
      <c r="Q595" s="381"/>
      <c r="AF595" s="382"/>
      <c r="AG595" s="382"/>
    </row>
    <row r="596" spans="3:33" s="380" customFormat="1">
      <c r="C596" s="381"/>
      <c r="D596" s="381"/>
      <c r="F596" s="382"/>
      <c r="G596" s="382"/>
      <c r="H596" s="382"/>
      <c r="I596" s="383"/>
      <c r="J596" s="382"/>
      <c r="K596" s="382"/>
      <c r="L596" s="382"/>
      <c r="M596" s="384"/>
      <c r="N596" s="385"/>
      <c r="O596" s="381"/>
      <c r="P596" s="381"/>
      <c r="Q596" s="381"/>
      <c r="AF596" s="382"/>
      <c r="AG596" s="382"/>
    </row>
    <row r="597" spans="3:33" s="380" customFormat="1">
      <c r="C597" s="381"/>
      <c r="D597" s="381"/>
      <c r="F597" s="382"/>
      <c r="G597" s="382"/>
      <c r="H597" s="382"/>
      <c r="I597" s="383"/>
      <c r="J597" s="382"/>
      <c r="K597" s="382"/>
      <c r="L597" s="382"/>
      <c r="M597" s="384"/>
      <c r="N597" s="385"/>
      <c r="O597" s="381"/>
      <c r="P597" s="381"/>
      <c r="Q597" s="381"/>
      <c r="AF597" s="382"/>
      <c r="AG597" s="382"/>
    </row>
    <row r="598" spans="3:33" s="380" customFormat="1">
      <c r="C598" s="381"/>
      <c r="D598" s="381"/>
      <c r="F598" s="382"/>
      <c r="G598" s="382"/>
      <c r="H598" s="382"/>
      <c r="I598" s="383"/>
      <c r="J598" s="382"/>
      <c r="K598" s="382"/>
      <c r="L598" s="382"/>
      <c r="M598" s="384"/>
      <c r="N598" s="385"/>
      <c r="O598" s="381"/>
      <c r="P598" s="381"/>
      <c r="Q598" s="381"/>
      <c r="AF598" s="382"/>
      <c r="AG598" s="382"/>
    </row>
    <row r="599" spans="3:33" s="380" customFormat="1">
      <c r="C599" s="381"/>
      <c r="D599" s="381"/>
      <c r="F599" s="382"/>
      <c r="G599" s="382"/>
      <c r="H599" s="382"/>
      <c r="I599" s="383"/>
      <c r="J599" s="382"/>
      <c r="K599" s="382"/>
      <c r="L599" s="382"/>
      <c r="M599" s="384"/>
      <c r="N599" s="385"/>
      <c r="O599" s="381"/>
      <c r="P599" s="381"/>
      <c r="Q599" s="381"/>
      <c r="AF599" s="382"/>
      <c r="AG599" s="382"/>
    </row>
    <row r="600" spans="3:33" s="380" customFormat="1">
      <c r="C600" s="381"/>
      <c r="D600" s="381"/>
      <c r="F600" s="382"/>
      <c r="G600" s="382"/>
      <c r="H600" s="382"/>
      <c r="I600" s="383"/>
      <c r="J600" s="382"/>
      <c r="K600" s="382"/>
      <c r="L600" s="382"/>
      <c r="M600" s="384"/>
      <c r="N600" s="385"/>
      <c r="O600" s="381"/>
      <c r="P600" s="381"/>
      <c r="Q600" s="381"/>
      <c r="AF600" s="382"/>
      <c r="AG600" s="382"/>
    </row>
    <row r="601" spans="3:33" s="380" customFormat="1">
      <c r="C601" s="381"/>
      <c r="D601" s="381"/>
      <c r="F601" s="382"/>
      <c r="G601" s="382"/>
      <c r="H601" s="382"/>
      <c r="I601" s="383"/>
      <c r="J601" s="382"/>
      <c r="K601" s="382"/>
      <c r="L601" s="382"/>
      <c r="M601" s="384"/>
      <c r="N601" s="385"/>
      <c r="O601" s="381"/>
      <c r="P601" s="381"/>
      <c r="Q601" s="381"/>
      <c r="AF601" s="382"/>
      <c r="AG601" s="382"/>
    </row>
    <row r="602" spans="3:33" s="380" customFormat="1">
      <c r="C602" s="381"/>
      <c r="D602" s="381"/>
      <c r="F602" s="382"/>
      <c r="G602" s="382"/>
      <c r="H602" s="382"/>
      <c r="I602" s="383"/>
      <c r="J602" s="382"/>
      <c r="K602" s="382"/>
      <c r="L602" s="382"/>
      <c r="M602" s="384"/>
      <c r="N602" s="385"/>
      <c r="O602" s="381"/>
      <c r="P602" s="381"/>
      <c r="Q602" s="381"/>
      <c r="AF602" s="382"/>
      <c r="AG602" s="382"/>
    </row>
    <row r="603" spans="3:33" s="380" customFormat="1">
      <c r="C603" s="381"/>
      <c r="D603" s="381"/>
      <c r="F603" s="382"/>
      <c r="G603" s="382"/>
      <c r="H603" s="382"/>
      <c r="I603" s="383"/>
      <c r="J603" s="382"/>
      <c r="K603" s="382"/>
      <c r="L603" s="382"/>
      <c r="M603" s="384"/>
      <c r="N603" s="385"/>
      <c r="O603" s="381"/>
      <c r="P603" s="381"/>
      <c r="Q603" s="381"/>
      <c r="AF603" s="382"/>
      <c r="AG603" s="382"/>
    </row>
    <row r="604" spans="3:33" s="380" customFormat="1">
      <c r="C604" s="381"/>
      <c r="D604" s="381"/>
      <c r="F604" s="382"/>
      <c r="G604" s="382"/>
      <c r="H604" s="382"/>
      <c r="I604" s="383"/>
      <c r="J604" s="382"/>
      <c r="K604" s="382"/>
      <c r="L604" s="382"/>
      <c r="M604" s="384"/>
      <c r="N604" s="385"/>
      <c r="O604" s="381"/>
      <c r="P604" s="381"/>
      <c r="Q604" s="381"/>
      <c r="AF604" s="382"/>
      <c r="AG604" s="382"/>
    </row>
    <row r="605" spans="3:33" s="380" customFormat="1">
      <c r="C605" s="381"/>
      <c r="D605" s="381"/>
      <c r="F605" s="382"/>
      <c r="G605" s="382"/>
      <c r="H605" s="382"/>
      <c r="I605" s="383"/>
      <c r="J605" s="382"/>
      <c r="K605" s="382"/>
      <c r="L605" s="382"/>
      <c r="M605" s="384"/>
      <c r="N605" s="385"/>
      <c r="O605" s="381"/>
      <c r="P605" s="381"/>
      <c r="Q605" s="381"/>
      <c r="AF605" s="382"/>
      <c r="AG605" s="382"/>
    </row>
    <row r="606" spans="3:33" s="380" customFormat="1">
      <c r="C606" s="381"/>
      <c r="D606" s="381"/>
      <c r="F606" s="382"/>
      <c r="G606" s="382"/>
      <c r="H606" s="382"/>
      <c r="I606" s="383"/>
      <c r="J606" s="382"/>
      <c r="K606" s="382"/>
      <c r="L606" s="382"/>
      <c r="M606" s="384"/>
      <c r="N606" s="385"/>
      <c r="O606" s="381"/>
      <c r="P606" s="381"/>
      <c r="Q606" s="381"/>
      <c r="AF606" s="382"/>
      <c r="AG606" s="382"/>
    </row>
    <row r="607" spans="3:33" s="380" customFormat="1">
      <c r="C607" s="381"/>
      <c r="D607" s="381"/>
      <c r="F607" s="382"/>
      <c r="G607" s="382"/>
      <c r="H607" s="382"/>
      <c r="I607" s="383"/>
      <c r="J607" s="382"/>
      <c r="K607" s="382"/>
      <c r="L607" s="382"/>
      <c r="M607" s="384"/>
      <c r="N607" s="385"/>
      <c r="O607" s="381"/>
      <c r="P607" s="381"/>
      <c r="Q607" s="381"/>
      <c r="AF607" s="382"/>
      <c r="AG607" s="382"/>
    </row>
    <row r="608" spans="3:33" s="380" customFormat="1">
      <c r="C608" s="381"/>
      <c r="D608" s="381"/>
      <c r="F608" s="382"/>
      <c r="G608" s="382"/>
      <c r="H608" s="382"/>
      <c r="I608" s="383"/>
      <c r="J608" s="382"/>
      <c r="K608" s="382"/>
      <c r="L608" s="382"/>
      <c r="M608" s="384"/>
      <c r="N608" s="385"/>
      <c r="O608" s="381"/>
      <c r="P608" s="381"/>
      <c r="Q608" s="381"/>
      <c r="AF608" s="382"/>
      <c r="AG608" s="382"/>
    </row>
    <row r="609" spans="3:33" s="380" customFormat="1">
      <c r="C609" s="381"/>
      <c r="D609" s="381"/>
      <c r="F609" s="382"/>
      <c r="G609" s="382"/>
      <c r="H609" s="382"/>
      <c r="I609" s="383"/>
      <c r="J609" s="382"/>
      <c r="K609" s="382"/>
      <c r="L609" s="382"/>
      <c r="M609" s="384"/>
      <c r="N609" s="385"/>
      <c r="O609" s="381"/>
      <c r="P609" s="381"/>
      <c r="Q609" s="381"/>
      <c r="AF609" s="382"/>
      <c r="AG609" s="382"/>
    </row>
    <row r="610" spans="3:33" s="380" customFormat="1">
      <c r="C610" s="381"/>
      <c r="D610" s="381"/>
      <c r="F610" s="382"/>
      <c r="G610" s="382"/>
      <c r="H610" s="382"/>
      <c r="I610" s="383"/>
      <c r="J610" s="382"/>
      <c r="K610" s="382"/>
      <c r="L610" s="382"/>
      <c r="M610" s="384"/>
      <c r="N610" s="385"/>
      <c r="O610" s="381"/>
      <c r="P610" s="381"/>
      <c r="Q610" s="381"/>
      <c r="AF610" s="382"/>
      <c r="AG610" s="382"/>
    </row>
    <row r="611" spans="3:33" s="380" customFormat="1">
      <c r="C611" s="381"/>
      <c r="D611" s="381"/>
      <c r="F611" s="382"/>
      <c r="G611" s="382"/>
      <c r="H611" s="382"/>
      <c r="I611" s="383"/>
      <c r="J611" s="382"/>
      <c r="K611" s="382"/>
      <c r="L611" s="382"/>
      <c r="M611" s="384"/>
      <c r="N611" s="385"/>
      <c r="O611" s="381"/>
      <c r="P611" s="381"/>
      <c r="Q611" s="381"/>
      <c r="AF611" s="382"/>
      <c r="AG611" s="382"/>
    </row>
    <row r="612" spans="3:33" s="380" customFormat="1">
      <c r="C612" s="381"/>
      <c r="D612" s="381"/>
      <c r="F612" s="382"/>
      <c r="G612" s="382"/>
      <c r="H612" s="382"/>
      <c r="I612" s="383"/>
      <c r="J612" s="382"/>
      <c r="K612" s="382"/>
      <c r="L612" s="382"/>
      <c r="M612" s="384"/>
      <c r="N612" s="385"/>
      <c r="O612" s="381"/>
      <c r="P612" s="381"/>
      <c r="Q612" s="381"/>
      <c r="AF612" s="382"/>
      <c r="AG612" s="382"/>
    </row>
    <row r="613" spans="3:33" s="380" customFormat="1">
      <c r="C613" s="381"/>
      <c r="D613" s="381"/>
      <c r="F613" s="382"/>
      <c r="G613" s="382"/>
      <c r="H613" s="382"/>
      <c r="I613" s="383"/>
      <c r="J613" s="382"/>
      <c r="K613" s="382"/>
      <c r="L613" s="382"/>
      <c r="M613" s="384"/>
      <c r="N613" s="385"/>
      <c r="O613" s="381"/>
      <c r="P613" s="381"/>
      <c r="Q613" s="381"/>
      <c r="AF613" s="382"/>
      <c r="AG613" s="382"/>
    </row>
    <row r="614" spans="3:33" s="380" customFormat="1">
      <c r="C614" s="381"/>
      <c r="D614" s="381"/>
      <c r="F614" s="382"/>
      <c r="G614" s="382"/>
      <c r="H614" s="382"/>
      <c r="I614" s="383"/>
      <c r="J614" s="382"/>
      <c r="K614" s="382"/>
      <c r="L614" s="382"/>
      <c r="M614" s="384"/>
      <c r="N614" s="385"/>
      <c r="O614" s="381"/>
      <c r="P614" s="381"/>
      <c r="Q614" s="381"/>
      <c r="AF614" s="382"/>
      <c r="AG614" s="382"/>
    </row>
    <row r="615" spans="3:33" s="380" customFormat="1">
      <c r="C615" s="381"/>
      <c r="D615" s="381"/>
      <c r="F615" s="382"/>
      <c r="G615" s="382"/>
      <c r="H615" s="382"/>
      <c r="I615" s="383"/>
      <c r="J615" s="382"/>
      <c r="K615" s="382"/>
      <c r="L615" s="382"/>
      <c r="M615" s="384"/>
      <c r="N615" s="385"/>
      <c r="O615" s="381"/>
      <c r="P615" s="381"/>
      <c r="Q615" s="381"/>
      <c r="AF615" s="382"/>
      <c r="AG615" s="382"/>
    </row>
    <row r="616" spans="3:33" s="380" customFormat="1">
      <c r="C616" s="381"/>
      <c r="D616" s="381"/>
      <c r="F616" s="382"/>
      <c r="G616" s="382"/>
      <c r="H616" s="382"/>
      <c r="I616" s="383"/>
      <c r="J616" s="382"/>
      <c r="K616" s="382"/>
      <c r="L616" s="382"/>
      <c r="M616" s="384"/>
      <c r="N616" s="385"/>
      <c r="O616" s="381"/>
      <c r="P616" s="381"/>
      <c r="Q616" s="381"/>
      <c r="AF616" s="382"/>
      <c r="AG616" s="382"/>
    </row>
    <row r="617" spans="3:33" s="380" customFormat="1">
      <c r="C617" s="381"/>
      <c r="D617" s="381"/>
      <c r="F617" s="382"/>
      <c r="G617" s="382"/>
      <c r="H617" s="382"/>
      <c r="I617" s="383"/>
      <c r="J617" s="382"/>
      <c r="K617" s="382"/>
      <c r="L617" s="382"/>
      <c r="M617" s="384"/>
      <c r="N617" s="385"/>
      <c r="O617" s="381"/>
      <c r="P617" s="381"/>
      <c r="Q617" s="381"/>
      <c r="AF617" s="382"/>
      <c r="AG617" s="382"/>
    </row>
    <row r="618" spans="3:33" s="380" customFormat="1">
      <c r="C618" s="381"/>
      <c r="D618" s="381"/>
      <c r="F618" s="382"/>
      <c r="G618" s="382"/>
      <c r="H618" s="382"/>
      <c r="I618" s="383"/>
      <c r="J618" s="382"/>
      <c r="K618" s="382"/>
      <c r="L618" s="382"/>
      <c r="M618" s="384"/>
      <c r="N618" s="385"/>
      <c r="O618" s="381"/>
      <c r="P618" s="381"/>
      <c r="Q618" s="381"/>
      <c r="AF618" s="382"/>
      <c r="AG618" s="382"/>
    </row>
    <row r="619" spans="3:33" s="380" customFormat="1">
      <c r="C619" s="381"/>
      <c r="D619" s="381"/>
      <c r="F619" s="382"/>
      <c r="G619" s="382"/>
      <c r="H619" s="382"/>
      <c r="I619" s="383"/>
      <c r="J619" s="382"/>
      <c r="K619" s="382"/>
      <c r="L619" s="382"/>
      <c r="M619" s="384"/>
      <c r="N619" s="385"/>
      <c r="O619" s="381"/>
      <c r="P619" s="381"/>
      <c r="Q619" s="381"/>
      <c r="AF619" s="382"/>
      <c r="AG619" s="382"/>
    </row>
    <row r="620" spans="3:33" s="380" customFormat="1">
      <c r="C620" s="381"/>
      <c r="D620" s="381"/>
      <c r="F620" s="382"/>
      <c r="G620" s="382"/>
      <c r="H620" s="382"/>
      <c r="I620" s="383"/>
      <c r="J620" s="382"/>
      <c r="K620" s="382"/>
      <c r="L620" s="382"/>
      <c r="M620" s="384"/>
      <c r="N620" s="385"/>
      <c r="O620" s="381"/>
      <c r="P620" s="381"/>
      <c r="Q620" s="381"/>
      <c r="AF620" s="382"/>
      <c r="AG620" s="382"/>
    </row>
    <row r="621" spans="3:33" s="380" customFormat="1">
      <c r="C621" s="381"/>
      <c r="D621" s="381"/>
      <c r="F621" s="382"/>
      <c r="G621" s="382"/>
      <c r="H621" s="382"/>
      <c r="I621" s="383"/>
      <c r="J621" s="382"/>
      <c r="K621" s="382"/>
      <c r="L621" s="382"/>
      <c r="M621" s="384"/>
      <c r="N621" s="385"/>
      <c r="O621" s="381"/>
      <c r="P621" s="381"/>
      <c r="Q621" s="381"/>
      <c r="AF621" s="382"/>
      <c r="AG621" s="382"/>
    </row>
    <row r="622" spans="3:33" s="380" customFormat="1">
      <c r="C622" s="381"/>
      <c r="D622" s="381"/>
      <c r="F622" s="382"/>
      <c r="G622" s="382"/>
      <c r="H622" s="382"/>
      <c r="I622" s="383"/>
      <c r="J622" s="382"/>
      <c r="K622" s="382"/>
      <c r="L622" s="382"/>
      <c r="M622" s="384"/>
      <c r="N622" s="385"/>
      <c r="O622" s="381"/>
      <c r="P622" s="381"/>
      <c r="Q622" s="381"/>
      <c r="AF622" s="382"/>
      <c r="AG622" s="382"/>
    </row>
    <row r="623" spans="3:33" s="380" customFormat="1">
      <c r="C623" s="381"/>
      <c r="D623" s="381"/>
      <c r="F623" s="382"/>
      <c r="G623" s="382"/>
      <c r="H623" s="382"/>
      <c r="I623" s="383"/>
      <c r="J623" s="382"/>
      <c r="K623" s="382"/>
      <c r="L623" s="382"/>
      <c r="M623" s="384"/>
      <c r="N623" s="385"/>
      <c r="O623" s="381"/>
      <c r="P623" s="381"/>
      <c r="Q623" s="381"/>
      <c r="AF623" s="382"/>
      <c r="AG623" s="382"/>
    </row>
    <row r="624" spans="3:33" s="380" customFormat="1">
      <c r="C624" s="381"/>
      <c r="D624" s="381"/>
      <c r="F624" s="382"/>
      <c r="G624" s="382"/>
      <c r="H624" s="382"/>
      <c r="I624" s="383"/>
      <c r="J624" s="382"/>
      <c r="K624" s="382"/>
      <c r="L624" s="382"/>
      <c r="M624" s="384"/>
      <c r="N624" s="385"/>
      <c r="O624" s="381"/>
      <c r="P624" s="381"/>
      <c r="Q624" s="381"/>
      <c r="AF624" s="382"/>
      <c r="AG624" s="382"/>
    </row>
    <row r="625" spans="3:33" s="380" customFormat="1">
      <c r="C625" s="381"/>
      <c r="D625" s="381"/>
      <c r="F625" s="382"/>
      <c r="G625" s="382"/>
      <c r="H625" s="382"/>
      <c r="I625" s="383"/>
      <c r="J625" s="382"/>
      <c r="K625" s="382"/>
      <c r="L625" s="382"/>
      <c r="M625" s="384"/>
      <c r="N625" s="385"/>
      <c r="O625" s="381"/>
      <c r="P625" s="381"/>
      <c r="Q625" s="381"/>
      <c r="AF625" s="382"/>
      <c r="AG625" s="382"/>
    </row>
    <row r="626" spans="3:33" s="380" customFormat="1">
      <c r="C626" s="381"/>
      <c r="D626" s="381"/>
      <c r="F626" s="382"/>
      <c r="G626" s="382"/>
      <c r="H626" s="382"/>
      <c r="I626" s="383"/>
      <c r="J626" s="382"/>
      <c r="K626" s="382"/>
      <c r="L626" s="382"/>
      <c r="M626" s="384"/>
      <c r="N626" s="385"/>
      <c r="O626" s="381"/>
      <c r="P626" s="381"/>
      <c r="Q626" s="381"/>
      <c r="AF626" s="382"/>
      <c r="AG626" s="382"/>
    </row>
    <row r="627" spans="3:33" s="380" customFormat="1">
      <c r="C627" s="381"/>
      <c r="D627" s="381"/>
      <c r="F627" s="382"/>
      <c r="G627" s="382"/>
      <c r="H627" s="382"/>
      <c r="I627" s="383"/>
      <c r="J627" s="382"/>
      <c r="K627" s="382"/>
      <c r="L627" s="382"/>
      <c r="M627" s="384"/>
      <c r="N627" s="385"/>
      <c r="O627" s="381"/>
      <c r="P627" s="381"/>
      <c r="Q627" s="381"/>
      <c r="AF627" s="382"/>
      <c r="AG627" s="382"/>
    </row>
    <row r="628" spans="3:33" s="380" customFormat="1">
      <c r="C628" s="381"/>
      <c r="D628" s="381"/>
      <c r="F628" s="382"/>
      <c r="G628" s="382"/>
      <c r="H628" s="382"/>
      <c r="I628" s="383"/>
      <c r="J628" s="382"/>
      <c r="K628" s="382"/>
      <c r="L628" s="382"/>
      <c r="M628" s="384"/>
      <c r="N628" s="385"/>
      <c r="O628" s="381"/>
      <c r="P628" s="381"/>
      <c r="Q628" s="381"/>
      <c r="AF628" s="382"/>
      <c r="AG628" s="382"/>
    </row>
    <row r="629" spans="3:33" s="380" customFormat="1">
      <c r="C629" s="381"/>
      <c r="D629" s="381"/>
      <c r="F629" s="382"/>
      <c r="G629" s="382"/>
      <c r="H629" s="382"/>
      <c r="I629" s="383"/>
      <c r="J629" s="382"/>
      <c r="K629" s="382"/>
      <c r="L629" s="382"/>
      <c r="M629" s="384"/>
      <c r="N629" s="385"/>
      <c r="O629" s="381"/>
      <c r="P629" s="381"/>
      <c r="Q629" s="381"/>
      <c r="AF629" s="382"/>
      <c r="AG629" s="382"/>
    </row>
    <row r="630" spans="3:33" s="380" customFormat="1">
      <c r="C630" s="381"/>
      <c r="D630" s="381"/>
      <c r="F630" s="382"/>
      <c r="G630" s="382"/>
      <c r="H630" s="382"/>
      <c r="I630" s="383"/>
      <c r="J630" s="382"/>
      <c r="K630" s="382"/>
      <c r="L630" s="382"/>
      <c r="M630" s="384"/>
      <c r="N630" s="385"/>
      <c r="O630" s="381"/>
      <c r="P630" s="381"/>
      <c r="Q630" s="381"/>
      <c r="AF630" s="382"/>
      <c r="AG630" s="382"/>
    </row>
    <row r="631" spans="3:33" s="380" customFormat="1">
      <c r="C631" s="381"/>
      <c r="D631" s="381"/>
      <c r="F631" s="382"/>
      <c r="G631" s="382"/>
      <c r="H631" s="382"/>
      <c r="I631" s="383"/>
      <c r="J631" s="382"/>
      <c r="K631" s="382"/>
      <c r="L631" s="382"/>
      <c r="M631" s="384"/>
      <c r="N631" s="385"/>
      <c r="O631" s="381"/>
      <c r="P631" s="381"/>
      <c r="Q631" s="381"/>
      <c r="AF631" s="382"/>
      <c r="AG631" s="382"/>
    </row>
    <row r="632" spans="3:33" s="380" customFormat="1">
      <c r="C632" s="381"/>
      <c r="D632" s="381"/>
      <c r="F632" s="382"/>
      <c r="G632" s="382"/>
      <c r="H632" s="382"/>
      <c r="I632" s="383"/>
      <c r="J632" s="382"/>
      <c r="K632" s="382"/>
      <c r="L632" s="382"/>
      <c r="M632" s="384"/>
      <c r="N632" s="385"/>
      <c r="O632" s="381"/>
      <c r="P632" s="381"/>
      <c r="Q632" s="381"/>
      <c r="AF632" s="382"/>
      <c r="AG632" s="382"/>
    </row>
    <row r="633" spans="3:33" s="380" customFormat="1">
      <c r="C633" s="381"/>
      <c r="D633" s="381"/>
      <c r="F633" s="382"/>
      <c r="G633" s="382"/>
      <c r="H633" s="382"/>
      <c r="I633" s="383"/>
      <c r="J633" s="382"/>
      <c r="K633" s="382"/>
      <c r="L633" s="382"/>
      <c r="M633" s="384"/>
      <c r="N633" s="385"/>
      <c r="O633" s="381"/>
      <c r="P633" s="381"/>
      <c r="Q633" s="381"/>
      <c r="AF633" s="382"/>
      <c r="AG633" s="382"/>
    </row>
    <row r="634" spans="3:33" s="380" customFormat="1">
      <c r="C634" s="381"/>
      <c r="D634" s="381"/>
      <c r="F634" s="382"/>
      <c r="G634" s="382"/>
      <c r="H634" s="382"/>
      <c r="I634" s="383"/>
      <c r="J634" s="382"/>
      <c r="K634" s="382"/>
      <c r="L634" s="382"/>
      <c r="M634" s="384"/>
      <c r="N634" s="385"/>
      <c r="O634" s="381"/>
      <c r="P634" s="381"/>
      <c r="Q634" s="381"/>
      <c r="AF634" s="382"/>
      <c r="AG634" s="382"/>
    </row>
    <row r="635" spans="3:33" s="380" customFormat="1">
      <c r="C635" s="381"/>
      <c r="D635" s="381"/>
      <c r="F635" s="382"/>
      <c r="G635" s="382"/>
      <c r="H635" s="382"/>
      <c r="I635" s="383"/>
      <c r="J635" s="382"/>
      <c r="K635" s="382"/>
      <c r="L635" s="382"/>
      <c r="M635" s="384"/>
      <c r="N635" s="385"/>
      <c r="O635" s="381"/>
      <c r="P635" s="381"/>
      <c r="Q635" s="381"/>
      <c r="AF635" s="382"/>
      <c r="AG635" s="382"/>
    </row>
    <row r="636" spans="3:33" s="380" customFormat="1">
      <c r="C636" s="381"/>
      <c r="D636" s="381"/>
      <c r="F636" s="382"/>
      <c r="G636" s="382"/>
      <c r="H636" s="382"/>
      <c r="I636" s="383"/>
      <c r="J636" s="382"/>
      <c r="K636" s="382"/>
      <c r="L636" s="382"/>
      <c r="M636" s="384"/>
      <c r="N636" s="385"/>
      <c r="O636" s="381"/>
      <c r="P636" s="381"/>
      <c r="Q636" s="381"/>
      <c r="AF636" s="382"/>
      <c r="AG636" s="382"/>
    </row>
    <row r="637" spans="3:33" s="380" customFormat="1">
      <c r="C637" s="381"/>
      <c r="D637" s="381"/>
      <c r="F637" s="382"/>
      <c r="G637" s="382"/>
      <c r="H637" s="382"/>
      <c r="I637" s="383"/>
      <c r="J637" s="382"/>
      <c r="K637" s="382"/>
      <c r="L637" s="382"/>
      <c r="M637" s="384"/>
      <c r="N637" s="385"/>
      <c r="O637" s="381"/>
      <c r="P637" s="381"/>
      <c r="Q637" s="381"/>
      <c r="AF637" s="382"/>
      <c r="AG637" s="382"/>
    </row>
    <row r="638" spans="3:33" s="380" customFormat="1">
      <c r="C638" s="381"/>
      <c r="D638" s="381"/>
      <c r="F638" s="382"/>
      <c r="G638" s="382"/>
      <c r="H638" s="382"/>
      <c r="I638" s="383"/>
      <c r="J638" s="382"/>
      <c r="K638" s="382"/>
      <c r="L638" s="382"/>
      <c r="M638" s="384"/>
      <c r="N638" s="385"/>
      <c r="O638" s="381"/>
      <c r="P638" s="381"/>
      <c r="Q638" s="381"/>
      <c r="AF638" s="382"/>
      <c r="AG638" s="382"/>
    </row>
    <row r="639" spans="3:33" s="380" customFormat="1">
      <c r="C639" s="381"/>
      <c r="D639" s="381"/>
      <c r="F639" s="382"/>
      <c r="G639" s="382"/>
      <c r="H639" s="382"/>
      <c r="I639" s="383"/>
      <c r="J639" s="382"/>
      <c r="K639" s="382"/>
      <c r="L639" s="382"/>
      <c r="M639" s="384"/>
      <c r="N639" s="385"/>
      <c r="O639" s="381"/>
      <c r="P639" s="381"/>
      <c r="Q639" s="381"/>
      <c r="AF639" s="382"/>
      <c r="AG639" s="382"/>
    </row>
    <row r="640" spans="3:33" s="380" customFormat="1">
      <c r="C640" s="381"/>
      <c r="D640" s="381"/>
      <c r="F640" s="382"/>
      <c r="G640" s="382"/>
      <c r="H640" s="382"/>
      <c r="I640" s="383"/>
      <c r="J640" s="382"/>
      <c r="K640" s="382"/>
      <c r="L640" s="382"/>
      <c r="M640" s="384"/>
      <c r="N640" s="385"/>
      <c r="O640" s="381"/>
      <c r="P640" s="381"/>
      <c r="Q640" s="381"/>
      <c r="AF640" s="382"/>
      <c r="AG640" s="382"/>
    </row>
    <row r="641" spans="3:33" s="380" customFormat="1">
      <c r="C641" s="381"/>
      <c r="D641" s="381"/>
      <c r="F641" s="382"/>
      <c r="G641" s="382"/>
      <c r="H641" s="382"/>
      <c r="I641" s="383"/>
      <c r="J641" s="382"/>
      <c r="K641" s="382"/>
      <c r="L641" s="382"/>
      <c r="M641" s="384"/>
      <c r="N641" s="385"/>
      <c r="O641" s="381"/>
      <c r="P641" s="381"/>
      <c r="Q641" s="381"/>
      <c r="AF641" s="382"/>
      <c r="AG641" s="382"/>
    </row>
    <row r="642" spans="3:33" s="380" customFormat="1">
      <c r="C642" s="381"/>
      <c r="D642" s="381"/>
      <c r="F642" s="382"/>
      <c r="G642" s="382"/>
      <c r="H642" s="382"/>
      <c r="I642" s="383"/>
      <c r="J642" s="382"/>
      <c r="K642" s="382"/>
      <c r="L642" s="382"/>
      <c r="M642" s="384"/>
      <c r="N642" s="385"/>
      <c r="O642" s="381"/>
      <c r="P642" s="381"/>
      <c r="Q642" s="381"/>
      <c r="AF642" s="382"/>
      <c r="AG642" s="382"/>
    </row>
    <row r="643" spans="3:33" s="380" customFormat="1">
      <c r="C643" s="381"/>
      <c r="D643" s="381"/>
      <c r="F643" s="382"/>
      <c r="G643" s="382"/>
      <c r="H643" s="382"/>
      <c r="I643" s="383"/>
      <c r="J643" s="382"/>
      <c r="K643" s="382"/>
      <c r="L643" s="382"/>
      <c r="M643" s="384"/>
      <c r="N643" s="385"/>
      <c r="O643" s="381"/>
      <c r="P643" s="381"/>
      <c r="Q643" s="381"/>
      <c r="AF643" s="382"/>
      <c r="AG643" s="382"/>
    </row>
    <row r="644" spans="3:33" s="380" customFormat="1">
      <c r="C644" s="381"/>
      <c r="D644" s="381"/>
      <c r="F644" s="382"/>
      <c r="G644" s="382"/>
      <c r="H644" s="382"/>
      <c r="I644" s="383"/>
      <c r="J644" s="382"/>
      <c r="K644" s="382"/>
      <c r="L644" s="382"/>
      <c r="M644" s="384"/>
      <c r="N644" s="385"/>
      <c r="O644" s="381"/>
      <c r="P644" s="381"/>
      <c r="Q644" s="381"/>
      <c r="AF644" s="382"/>
      <c r="AG644" s="382"/>
    </row>
    <row r="645" spans="3:33" s="380" customFormat="1">
      <c r="C645" s="381"/>
      <c r="D645" s="381"/>
      <c r="F645" s="382"/>
      <c r="G645" s="382"/>
      <c r="H645" s="382"/>
      <c r="I645" s="383"/>
      <c r="J645" s="382"/>
      <c r="K645" s="382"/>
      <c r="L645" s="382"/>
      <c r="M645" s="384"/>
      <c r="N645" s="385"/>
      <c r="O645" s="381"/>
      <c r="P645" s="381"/>
      <c r="Q645" s="381"/>
      <c r="AF645" s="382"/>
      <c r="AG645" s="382"/>
    </row>
    <row r="646" spans="3:33" s="380" customFormat="1">
      <c r="C646" s="381"/>
      <c r="D646" s="381"/>
      <c r="F646" s="382"/>
      <c r="G646" s="382"/>
      <c r="H646" s="382"/>
      <c r="I646" s="383"/>
      <c r="J646" s="382"/>
      <c r="K646" s="382"/>
      <c r="L646" s="382"/>
      <c r="M646" s="384"/>
      <c r="N646" s="385"/>
      <c r="O646" s="381"/>
      <c r="P646" s="381"/>
      <c r="Q646" s="381"/>
      <c r="AF646" s="382"/>
      <c r="AG646" s="382"/>
    </row>
    <row r="647" spans="3:33" s="380" customFormat="1">
      <c r="C647" s="381"/>
      <c r="D647" s="381"/>
      <c r="F647" s="382"/>
      <c r="G647" s="382"/>
      <c r="H647" s="382"/>
      <c r="I647" s="383"/>
      <c r="J647" s="382"/>
      <c r="K647" s="382"/>
      <c r="L647" s="382"/>
      <c r="M647" s="384"/>
      <c r="N647" s="385"/>
      <c r="O647" s="381"/>
      <c r="P647" s="381"/>
      <c r="Q647" s="381"/>
      <c r="AF647" s="382"/>
      <c r="AG647" s="382"/>
    </row>
    <row r="648" spans="3:33" s="380" customFormat="1">
      <c r="C648" s="381"/>
      <c r="D648" s="381"/>
      <c r="F648" s="382"/>
      <c r="G648" s="382"/>
      <c r="H648" s="382"/>
      <c r="I648" s="383"/>
      <c r="J648" s="382"/>
      <c r="K648" s="382"/>
      <c r="L648" s="382"/>
      <c r="M648" s="384"/>
      <c r="N648" s="385"/>
      <c r="O648" s="381"/>
      <c r="P648" s="381"/>
      <c r="Q648" s="381"/>
      <c r="AF648" s="382"/>
      <c r="AG648" s="382"/>
    </row>
    <row r="649" spans="3:33" s="380" customFormat="1">
      <c r="C649" s="381"/>
      <c r="D649" s="381"/>
      <c r="F649" s="382"/>
      <c r="G649" s="382"/>
      <c r="H649" s="382"/>
      <c r="I649" s="383"/>
      <c r="J649" s="382"/>
      <c r="K649" s="382"/>
      <c r="L649" s="382"/>
      <c r="M649" s="384"/>
      <c r="N649" s="385"/>
      <c r="O649" s="381"/>
      <c r="P649" s="381"/>
      <c r="Q649" s="381"/>
      <c r="AF649" s="382"/>
      <c r="AG649" s="382"/>
    </row>
    <row r="650" spans="3:33" s="380" customFormat="1">
      <c r="C650" s="381"/>
      <c r="D650" s="381"/>
      <c r="F650" s="382"/>
      <c r="G650" s="382"/>
      <c r="H650" s="382"/>
      <c r="I650" s="383"/>
      <c r="J650" s="382"/>
      <c r="K650" s="382"/>
      <c r="L650" s="382"/>
      <c r="M650" s="384"/>
      <c r="N650" s="385"/>
      <c r="O650" s="381"/>
      <c r="P650" s="381"/>
      <c r="Q650" s="381"/>
      <c r="AF650" s="382"/>
      <c r="AG650" s="382"/>
    </row>
    <row r="651" spans="3:33" s="380" customFormat="1">
      <c r="C651" s="381"/>
      <c r="D651" s="381"/>
      <c r="F651" s="382"/>
      <c r="G651" s="382"/>
      <c r="H651" s="382"/>
      <c r="I651" s="383"/>
      <c r="J651" s="382"/>
      <c r="K651" s="382"/>
      <c r="L651" s="382"/>
      <c r="M651" s="384"/>
      <c r="N651" s="385"/>
      <c r="O651" s="381"/>
      <c r="P651" s="381"/>
      <c r="Q651" s="381"/>
      <c r="AF651" s="382"/>
      <c r="AG651" s="382"/>
    </row>
    <row r="652" spans="3:33" s="380" customFormat="1">
      <c r="C652" s="381"/>
      <c r="D652" s="381"/>
      <c r="F652" s="382"/>
      <c r="G652" s="382"/>
      <c r="H652" s="382"/>
      <c r="I652" s="383"/>
      <c r="J652" s="382"/>
      <c r="K652" s="382"/>
      <c r="L652" s="382"/>
      <c r="M652" s="384"/>
      <c r="N652" s="385"/>
      <c r="O652" s="381"/>
      <c r="P652" s="381"/>
      <c r="Q652" s="381"/>
      <c r="AF652" s="382"/>
      <c r="AG652" s="382"/>
    </row>
    <row r="653" spans="3:33" s="380" customFormat="1">
      <c r="C653" s="381"/>
      <c r="D653" s="381"/>
      <c r="F653" s="382"/>
      <c r="G653" s="382"/>
      <c r="H653" s="382"/>
      <c r="I653" s="383"/>
      <c r="J653" s="382"/>
      <c r="K653" s="382"/>
      <c r="L653" s="382"/>
      <c r="M653" s="384"/>
      <c r="N653" s="385"/>
      <c r="O653" s="381"/>
      <c r="P653" s="381"/>
      <c r="Q653" s="381"/>
      <c r="AF653" s="382"/>
      <c r="AG653" s="382"/>
    </row>
    <row r="654" spans="3:33" s="380" customFormat="1">
      <c r="C654" s="381"/>
      <c r="D654" s="381"/>
      <c r="F654" s="382"/>
      <c r="G654" s="382"/>
      <c r="H654" s="382"/>
      <c r="I654" s="383"/>
      <c r="J654" s="382"/>
      <c r="K654" s="382"/>
      <c r="L654" s="382"/>
      <c r="M654" s="384"/>
      <c r="N654" s="385"/>
      <c r="O654" s="381"/>
      <c r="P654" s="381"/>
      <c r="Q654" s="381"/>
      <c r="AF654" s="382"/>
      <c r="AG654" s="382"/>
    </row>
    <row r="655" spans="3:33" s="380" customFormat="1">
      <c r="C655" s="381"/>
      <c r="D655" s="381"/>
      <c r="F655" s="382"/>
      <c r="G655" s="382"/>
      <c r="H655" s="382"/>
      <c r="I655" s="383"/>
      <c r="J655" s="382"/>
      <c r="K655" s="382"/>
      <c r="L655" s="382"/>
      <c r="M655" s="384"/>
      <c r="N655" s="385"/>
      <c r="O655" s="381"/>
      <c r="P655" s="381"/>
      <c r="Q655" s="381"/>
      <c r="AF655" s="382"/>
      <c r="AG655" s="382"/>
    </row>
    <row r="656" spans="3:33" s="380" customFormat="1">
      <c r="C656" s="381"/>
      <c r="D656" s="381"/>
      <c r="F656" s="382"/>
      <c r="G656" s="382"/>
      <c r="H656" s="382"/>
      <c r="I656" s="383"/>
      <c r="J656" s="382"/>
      <c r="K656" s="382"/>
      <c r="L656" s="382"/>
      <c r="M656" s="384"/>
      <c r="N656" s="385"/>
      <c r="O656" s="381"/>
      <c r="P656" s="381"/>
      <c r="Q656" s="381"/>
      <c r="AF656" s="382"/>
      <c r="AG656" s="382"/>
    </row>
    <row r="657" spans="3:33" s="380" customFormat="1">
      <c r="C657" s="381"/>
      <c r="D657" s="381"/>
      <c r="F657" s="382"/>
      <c r="G657" s="382"/>
      <c r="H657" s="382"/>
      <c r="I657" s="383"/>
      <c r="J657" s="382"/>
      <c r="K657" s="382"/>
      <c r="L657" s="382"/>
      <c r="M657" s="384"/>
      <c r="N657" s="385"/>
      <c r="O657" s="381"/>
      <c r="P657" s="381"/>
      <c r="Q657" s="381"/>
      <c r="AF657" s="382"/>
      <c r="AG657" s="382"/>
    </row>
    <row r="658" spans="3:33" s="380" customFormat="1">
      <c r="C658" s="381"/>
      <c r="D658" s="381"/>
      <c r="F658" s="382"/>
      <c r="G658" s="382"/>
      <c r="H658" s="382"/>
      <c r="I658" s="383"/>
      <c r="J658" s="382"/>
      <c r="K658" s="382"/>
      <c r="L658" s="382"/>
      <c r="M658" s="384"/>
      <c r="N658" s="385"/>
      <c r="O658" s="381"/>
      <c r="P658" s="381"/>
      <c r="Q658" s="381"/>
      <c r="AF658" s="382"/>
      <c r="AG658" s="382"/>
    </row>
    <row r="659" spans="3:33" s="380" customFormat="1">
      <c r="C659" s="381"/>
      <c r="D659" s="381"/>
      <c r="F659" s="382"/>
      <c r="G659" s="382"/>
      <c r="H659" s="382"/>
      <c r="I659" s="383"/>
      <c r="J659" s="382"/>
      <c r="K659" s="382"/>
      <c r="L659" s="382"/>
      <c r="M659" s="384"/>
      <c r="N659" s="385"/>
      <c r="O659" s="381"/>
      <c r="P659" s="381"/>
      <c r="Q659" s="381"/>
      <c r="AF659" s="382"/>
      <c r="AG659" s="382"/>
    </row>
    <row r="660" spans="3:33" s="380" customFormat="1">
      <c r="C660" s="381"/>
      <c r="D660" s="381"/>
      <c r="F660" s="382"/>
      <c r="G660" s="382"/>
      <c r="H660" s="382"/>
      <c r="I660" s="383"/>
      <c r="J660" s="382"/>
      <c r="K660" s="382"/>
      <c r="L660" s="382"/>
      <c r="M660" s="384"/>
      <c r="N660" s="385"/>
      <c r="O660" s="381"/>
      <c r="P660" s="381"/>
      <c r="Q660" s="381"/>
      <c r="AF660" s="382"/>
      <c r="AG660" s="382"/>
    </row>
    <row r="661" spans="3:33" s="380" customFormat="1">
      <c r="C661" s="381"/>
      <c r="D661" s="381"/>
      <c r="F661" s="382"/>
      <c r="G661" s="382"/>
      <c r="H661" s="382"/>
      <c r="I661" s="383"/>
      <c r="J661" s="382"/>
      <c r="K661" s="382"/>
      <c r="L661" s="382"/>
      <c r="M661" s="384"/>
      <c r="N661" s="385"/>
      <c r="O661" s="381"/>
      <c r="P661" s="381"/>
      <c r="Q661" s="381"/>
      <c r="AF661" s="382"/>
      <c r="AG661" s="382"/>
    </row>
    <row r="662" spans="3:33" s="380" customFormat="1">
      <c r="C662" s="381"/>
      <c r="D662" s="381"/>
      <c r="F662" s="382"/>
      <c r="G662" s="382"/>
      <c r="H662" s="382"/>
      <c r="I662" s="383"/>
      <c r="J662" s="382"/>
      <c r="K662" s="382"/>
      <c r="L662" s="382"/>
      <c r="M662" s="384"/>
      <c r="N662" s="385"/>
      <c r="O662" s="381"/>
      <c r="P662" s="381"/>
      <c r="Q662" s="381"/>
      <c r="AF662" s="382"/>
      <c r="AG662" s="382"/>
    </row>
    <row r="663" spans="3:33" s="380" customFormat="1">
      <c r="C663" s="381"/>
      <c r="D663" s="381"/>
      <c r="F663" s="382"/>
      <c r="G663" s="382"/>
      <c r="H663" s="382"/>
      <c r="I663" s="383"/>
      <c r="J663" s="382"/>
      <c r="K663" s="382"/>
      <c r="L663" s="382"/>
      <c r="M663" s="384"/>
      <c r="N663" s="385"/>
      <c r="O663" s="381"/>
      <c r="P663" s="381"/>
      <c r="Q663" s="381"/>
      <c r="AF663" s="382"/>
      <c r="AG663" s="382"/>
    </row>
    <row r="664" spans="3:33" s="380" customFormat="1">
      <c r="C664" s="381"/>
      <c r="D664" s="381"/>
      <c r="F664" s="382"/>
      <c r="G664" s="382"/>
      <c r="H664" s="382"/>
      <c r="I664" s="383"/>
      <c r="J664" s="382"/>
      <c r="K664" s="382"/>
      <c r="L664" s="382"/>
      <c r="M664" s="384"/>
      <c r="N664" s="385"/>
      <c r="O664" s="381"/>
      <c r="P664" s="381"/>
      <c r="Q664" s="381"/>
      <c r="AF664" s="382"/>
      <c r="AG664" s="382"/>
    </row>
    <row r="665" spans="3:33" s="380" customFormat="1">
      <c r="C665" s="381"/>
      <c r="D665" s="381"/>
      <c r="F665" s="382"/>
      <c r="G665" s="382"/>
      <c r="H665" s="382"/>
      <c r="I665" s="383"/>
      <c r="J665" s="382"/>
      <c r="K665" s="382"/>
      <c r="L665" s="382"/>
      <c r="M665" s="384"/>
      <c r="N665" s="385"/>
      <c r="O665" s="381"/>
      <c r="P665" s="381"/>
      <c r="Q665" s="381"/>
      <c r="AF665" s="382"/>
      <c r="AG665" s="382"/>
    </row>
    <row r="666" spans="3:33" s="380" customFormat="1">
      <c r="C666" s="381"/>
      <c r="D666" s="381"/>
      <c r="F666" s="382"/>
      <c r="G666" s="382"/>
      <c r="H666" s="382"/>
      <c r="I666" s="383"/>
      <c r="J666" s="382"/>
      <c r="K666" s="382"/>
      <c r="L666" s="382"/>
      <c r="M666" s="384"/>
      <c r="N666" s="385"/>
      <c r="O666" s="381"/>
      <c r="P666" s="381"/>
      <c r="Q666" s="381"/>
      <c r="AF666" s="382"/>
      <c r="AG666" s="382"/>
    </row>
    <row r="667" spans="3:33" s="380" customFormat="1">
      <c r="C667" s="381"/>
      <c r="D667" s="381"/>
      <c r="F667" s="382"/>
      <c r="G667" s="382"/>
      <c r="H667" s="382"/>
      <c r="I667" s="383"/>
      <c r="J667" s="382"/>
      <c r="K667" s="382"/>
      <c r="L667" s="382"/>
      <c r="M667" s="384"/>
      <c r="N667" s="385"/>
      <c r="O667" s="381"/>
      <c r="P667" s="381"/>
      <c r="Q667" s="381"/>
      <c r="AF667" s="382"/>
      <c r="AG667" s="382"/>
    </row>
    <row r="668" spans="3:33" s="380" customFormat="1">
      <c r="C668" s="381"/>
      <c r="D668" s="381"/>
      <c r="F668" s="382"/>
      <c r="G668" s="382"/>
      <c r="H668" s="382"/>
      <c r="I668" s="383"/>
      <c r="J668" s="382"/>
      <c r="K668" s="382"/>
      <c r="L668" s="382"/>
      <c r="M668" s="384"/>
      <c r="N668" s="385"/>
      <c r="O668" s="381"/>
      <c r="P668" s="381"/>
      <c r="Q668" s="381"/>
      <c r="AF668" s="382"/>
      <c r="AG668" s="382"/>
    </row>
    <row r="669" spans="3:33" s="380" customFormat="1">
      <c r="C669" s="381"/>
      <c r="D669" s="381"/>
      <c r="F669" s="382"/>
      <c r="G669" s="382"/>
      <c r="H669" s="382"/>
      <c r="I669" s="383"/>
      <c r="J669" s="382"/>
      <c r="K669" s="382"/>
      <c r="L669" s="382"/>
      <c r="M669" s="384"/>
      <c r="N669" s="385"/>
      <c r="O669" s="381"/>
      <c r="P669" s="381"/>
      <c r="Q669" s="381"/>
      <c r="AF669" s="382"/>
      <c r="AG669" s="382"/>
    </row>
    <row r="670" spans="3:33" s="380" customFormat="1">
      <c r="C670" s="381"/>
      <c r="D670" s="381"/>
      <c r="F670" s="382"/>
      <c r="G670" s="382"/>
      <c r="H670" s="382"/>
      <c r="I670" s="383"/>
      <c r="J670" s="382"/>
      <c r="K670" s="382"/>
      <c r="L670" s="382"/>
      <c r="M670" s="384"/>
      <c r="N670" s="385"/>
      <c r="O670" s="381"/>
      <c r="P670" s="381"/>
      <c r="Q670" s="381"/>
      <c r="AF670" s="382"/>
      <c r="AG670" s="382"/>
    </row>
    <row r="671" spans="3:33" s="380" customFormat="1">
      <c r="C671" s="381"/>
      <c r="D671" s="381"/>
      <c r="F671" s="382"/>
      <c r="G671" s="382"/>
      <c r="H671" s="382"/>
      <c r="I671" s="383"/>
      <c r="J671" s="382"/>
      <c r="K671" s="382"/>
      <c r="L671" s="382"/>
      <c r="M671" s="384"/>
      <c r="N671" s="385"/>
      <c r="O671" s="381"/>
      <c r="P671" s="381"/>
      <c r="Q671" s="381"/>
      <c r="AF671" s="382"/>
      <c r="AG671" s="382"/>
    </row>
    <row r="672" spans="3:33" s="380" customFormat="1">
      <c r="C672" s="381"/>
      <c r="D672" s="381"/>
      <c r="F672" s="382"/>
      <c r="G672" s="382"/>
      <c r="H672" s="382"/>
      <c r="I672" s="383"/>
      <c r="J672" s="382"/>
      <c r="K672" s="382"/>
      <c r="L672" s="382"/>
      <c r="M672" s="384"/>
      <c r="N672" s="385"/>
      <c r="O672" s="381"/>
      <c r="P672" s="381"/>
      <c r="Q672" s="381"/>
      <c r="AF672" s="382"/>
      <c r="AG672" s="382"/>
    </row>
    <row r="673" spans="3:33" s="380" customFormat="1">
      <c r="C673" s="381"/>
      <c r="D673" s="381"/>
      <c r="F673" s="382"/>
      <c r="G673" s="382"/>
      <c r="H673" s="382"/>
      <c r="I673" s="383"/>
      <c r="J673" s="382"/>
      <c r="K673" s="382"/>
      <c r="L673" s="382"/>
      <c r="M673" s="384"/>
      <c r="N673" s="385"/>
      <c r="O673" s="381"/>
      <c r="P673" s="381"/>
      <c r="Q673" s="381"/>
      <c r="AF673" s="382"/>
      <c r="AG673" s="382"/>
    </row>
    <row r="674" spans="3:33" s="380" customFormat="1">
      <c r="C674" s="381"/>
      <c r="D674" s="381"/>
      <c r="F674" s="382"/>
      <c r="G674" s="382"/>
      <c r="H674" s="382"/>
      <c r="I674" s="383"/>
      <c r="J674" s="382"/>
      <c r="K674" s="382"/>
      <c r="L674" s="382"/>
      <c r="M674" s="384"/>
      <c r="N674" s="385"/>
      <c r="O674" s="381"/>
      <c r="P674" s="381"/>
      <c r="Q674" s="381"/>
      <c r="AF674" s="382"/>
      <c r="AG674" s="382"/>
    </row>
    <row r="675" spans="3:33" s="380" customFormat="1">
      <c r="C675" s="381"/>
      <c r="D675" s="381"/>
      <c r="F675" s="382"/>
      <c r="G675" s="382"/>
      <c r="H675" s="382"/>
      <c r="I675" s="383"/>
      <c r="J675" s="382"/>
      <c r="K675" s="382"/>
      <c r="L675" s="382"/>
      <c r="M675" s="384"/>
      <c r="N675" s="385"/>
      <c r="O675" s="381"/>
      <c r="P675" s="381"/>
      <c r="Q675" s="381"/>
      <c r="AF675" s="382"/>
      <c r="AG675" s="382"/>
    </row>
    <row r="676" spans="3:33" s="380" customFormat="1">
      <c r="C676" s="381"/>
      <c r="D676" s="381"/>
      <c r="F676" s="382"/>
      <c r="G676" s="382"/>
      <c r="H676" s="382"/>
      <c r="I676" s="383"/>
      <c r="J676" s="382"/>
      <c r="K676" s="382"/>
      <c r="L676" s="382"/>
      <c r="M676" s="384"/>
      <c r="N676" s="385"/>
      <c r="O676" s="381"/>
      <c r="P676" s="381"/>
      <c r="Q676" s="381"/>
      <c r="AF676" s="382"/>
      <c r="AG676" s="382"/>
    </row>
    <row r="677" spans="3:33" s="380" customFormat="1">
      <c r="C677" s="381"/>
      <c r="D677" s="381"/>
      <c r="F677" s="382"/>
      <c r="G677" s="382"/>
      <c r="H677" s="382"/>
      <c r="I677" s="383"/>
      <c r="J677" s="382"/>
      <c r="K677" s="382"/>
      <c r="L677" s="382"/>
      <c r="M677" s="384"/>
      <c r="N677" s="385"/>
      <c r="O677" s="381"/>
      <c r="P677" s="381"/>
      <c r="Q677" s="381"/>
      <c r="AF677" s="382"/>
      <c r="AG677" s="382"/>
    </row>
    <row r="678" spans="3:33" s="380" customFormat="1">
      <c r="C678" s="381"/>
      <c r="D678" s="381"/>
      <c r="F678" s="382"/>
      <c r="G678" s="382"/>
      <c r="H678" s="382"/>
      <c r="I678" s="383"/>
      <c r="J678" s="382"/>
      <c r="K678" s="382"/>
      <c r="L678" s="382"/>
      <c r="M678" s="384"/>
      <c r="N678" s="385"/>
      <c r="O678" s="381"/>
      <c r="P678" s="381"/>
      <c r="Q678" s="381"/>
      <c r="AF678" s="382"/>
      <c r="AG678" s="382"/>
    </row>
    <row r="679" spans="3:33" s="380" customFormat="1">
      <c r="C679" s="381"/>
      <c r="D679" s="381"/>
      <c r="F679" s="382"/>
      <c r="G679" s="382"/>
      <c r="H679" s="382"/>
      <c r="I679" s="383"/>
      <c r="J679" s="382"/>
      <c r="K679" s="382"/>
      <c r="L679" s="382"/>
      <c r="M679" s="384"/>
      <c r="N679" s="385"/>
      <c r="O679" s="381"/>
      <c r="P679" s="381"/>
      <c r="Q679" s="381"/>
      <c r="AF679" s="382"/>
      <c r="AG679" s="382"/>
    </row>
    <row r="680" spans="3:33" s="380" customFormat="1">
      <c r="C680" s="381"/>
      <c r="D680" s="381"/>
      <c r="F680" s="382"/>
      <c r="G680" s="382"/>
      <c r="H680" s="382"/>
      <c r="I680" s="383"/>
      <c r="J680" s="382"/>
      <c r="K680" s="382"/>
      <c r="L680" s="382"/>
      <c r="M680" s="384"/>
      <c r="N680" s="385"/>
      <c r="O680" s="381"/>
      <c r="P680" s="381"/>
      <c r="Q680" s="381"/>
      <c r="AF680" s="382"/>
      <c r="AG680" s="382"/>
    </row>
    <row r="681" spans="3:33" s="380" customFormat="1">
      <c r="C681" s="381"/>
      <c r="D681" s="381"/>
      <c r="F681" s="382"/>
      <c r="G681" s="382"/>
      <c r="H681" s="382"/>
      <c r="I681" s="383"/>
      <c r="J681" s="382"/>
      <c r="K681" s="382"/>
      <c r="L681" s="382"/>
      <c r="M681" s="384"/>
      <c r="N681" s="385"/>
      <c r="O681" s="381"/>
      <c r="P681" s="381"/>
      <c r="Q681" s="381"/>
      <c r="AF681" s="382"/>
      <c r="AG681" s="382"/>
    </row>
    <row r="682" spans="3:33" s="380" customFormat="1">
      <c r="C682" s="381"/>
      <c r="D682" s="381"/>
      <c r="F682" s="382"/>
      <c r="G682" s="382"/>
      <c r="H682" s="382"/>
      <c r="I682" s="383"/>
      <c r="J682" s="382"/>
      <c r="K682" s="382"/>
      <c r="L682" s="382"/>
      <c r="M682" s="384"/>
      <c r="N682" s="385"/>
      <c r="O682" s="381"/>
      <c r="P682" s="381"/>
      <c r="Q682" s="381"/>
      <c r="AF682" s="382"/>
      <c r="AG682" s="382"/>
    </row>
    <row r="683" spans="3:33" s="380" customFormat="1">
      <c r="C683" s="381"/>
      <c r="D683" s="381"/>
      <c r="F683" s="382"/>
      <c r="G683" s="382"/>
      <c r="H683" s="382"/>
      <c r="I683" s="383"/>
      <c r="J683" s="382"/>
      <c r="K683" s="382"/>
      <c r="L683" s="382"/>
      <c r="M683" s="384"/>
      <c r="N683" s="385"/>
      <c r="O683" s="381"/>
      <c r="P683" s="381"/>
      <c r="Q683" s="381"/>
      <c r="AF683" s="382"/>
      <c r="AG683" s="382"/>
    </row>
    <row r="684" spans="3:33" s="380" customFormat="1">
      <c r="C684" s="381"/>
      <c r="D684" s="381"/>
      <c r="F684" s="382"/>
      <c r="G684" s="382"/>
      <c r="H684" s="382"/>
      <c r="I684" s="383"/>
      <c r="J684" s="382"/>
      <c r="K684" s="382"/>
      <c r="L684" s="382"/>
      <c r="M684" s="384"/>
      <c r="N684" s="385"/>
      <c r="O684" s="381"/>
      <c r="P684" s="381"/>
      <c r="Q684" s="381"/>
      <c r="AF684" s="382"/>
      <c r="AG684" s="382"/>
    </row>
    <row r="685" spans="3:33" s="380" customFormat="1">
      <c r="C685" s="381"/>
      <c r="D685" s="381"/>
      <c r="F685" s="382"/>
      <c r="G685" s="382"/>
      <c r="H685" s="382"/>
      <c r="I685" s="383"/>
      <c r="J685" s="382"/>
      <c r="K685" s="382"/>
      <c r="L685" s="382"/>
      <c r="M685" s="384"/>
      <c r="N685" s="385"/>
      <c r="O685" s="381"/>
      <c r="P685" s="381"/>
      <c r="Q685" s="381"/>
      <c r="AF685" s="382"/>
      <c r="AG685" s="382"/>
    </row>
    <row r="686" spans="3:33" s="380" customFormat="1">
      <c r="C686" s="381"/>
      <c r="D686" s="381"/>
      <c r="F686" s="382"/>
      <c r="G686" s="382"/>
      <c r="H686" s="382"/>
      <c r="I686" s="383"/>
      <c r="J686" s="382"/>
      <c r="K686" s="382"/>
      <c r="L686" s="382"/>
      <c r="M686" s="384"/>
      <c r="N686" s="385"/>
      <c r="O686" s="381"/>
      <c r="P686" s="381"/>
      <c r="Q686" s="381"/>
      <c r="AF686" s="382"/>
      <c r="AG686" s="382"/>
    </row>
    <row r="687" spans="3:33" s="380" customFormat="1">
      <c r="C687" s="381"/>
      <c r="D687" s="381"/>
      <c r="F687" s="382"/>
      <c r="G687" s="382"/>
      <c r="H687" s="382"/>
      <c r="I687" s="383"/>
      <c r="J687" s="382"/>
      <c r="K687" s="382"/>
      <c r="L687" s="382"/>
      <c r="M687" s="384"/>
      <c r="N687" s="385"/>
      <c r="O687" s="381"/>
      <c r="P687" s="381"/>
      <c r="Q687" s="381"/>
      <c r="AF687" s="382"/>
      <c r="AG687" s="382"/>
    </row>
    <row r="688" spans="3:33" s="380" customFormat="1">
      <c r="C688" s="381"/>
      <c r="D688" s="381"/>
      <c r="F688" s="382"/>
      <c r="G688" s="382"/>
      <c r="H688" s="382"/>
      <c r="I688" s="383"/>
      <c r="J688" s="382"/>
      <c r="K688" s="382"/>
      <c r="L688" s="382"/>
      <c r="M688" s="384"/>
      <c r="N688" s="385"/>
      <c r="O688" s="381"/>
      <c r="P688" s="381"/>
      <c r="Q688" s="381"/>
      <c r="AF688" s="382"/>
      <c r="AG688" s="382"/>
    </row>
    <row r="689" spans="3:33" s="380" customFormat="1">
      <c r="C689" s="381"/>
      <c r="D689" s="381"/>
      <c r="F689" s="382"/>
      <c r="G689" s="382"/>
      <c r="H689" s="382"/>
      <c r="I689" s="383"/>
      <c r="J689" s="382"/>
      <c r="K689" s="382"/>
      <c r="L689" s="382"/>
      <c r="M689" s="384"/>
      <c r="N689" s="385"/>
      <c r="O689" s="381"/>
      <c r="P689" s="381"/>
      <c r="Q689" s="381"/>
      <c r="AF689" s="382"/>
      <c r="AG689" s="382"/>
    </row>
    <row r="690" spans="3:33" s="380" customFormat="1">
      <c r="C690" s="381"/>
      <c r="D690" s="381"/>
      <c r="F690" s="382"/>
      <c r="G690" s="382"/>
      <c r="H690" s="382"/>
      <c r="I690" s="383"/>
      <c r="J690" s="382"/>
      <c r="K690" s="382"/>
      <c r="L690" s="382"/>
      <c r="M690" s="384"/>
      <c r="N690" s="385"/>
      <c r="O690" s="381"/>
      <c r="P690" s="381"/>
      <c r="Q690" s="381"/>
      <c r="AF690" s="382"/>
      <c r="AG690" s="382"/>
    </row>
    <row r="691" spans="3:33" s="380" customFormat="1">
      <c r="C691" s="381"/>
      <c r="D691" s="381"/>
      <c r="F691" s="382"/>
      <c r="G691" s="382"/>
      <c r="H691" s="382"/>
      <c r="I691" s="383"/>
      <c r="J691" s="382"/>
      <c r="K691" s="382"/>
      <c r="L691" s="382"/>
      <c r="M691" s="384"/>
      <c r="N691" s="385"/>
      <c r="O691" s="381"/>
      <c r="P691" s="381"/>
      <c r="Q691" s="381"/>
      <c r="AF691" s="382"/>
      <c r="AG691" s="382"/>
    </row>
    <row r="692" spans="3:33" s="380" customFormat="1">
      <c r="C692" s="381"/>
      <c r="D692" s="381"/>
      <c r="F692" s="382"/>
      <c r="G692" s="382"/>
      <c r="H692" s="382"/>
      <c r="I692" s="383"/>
      <c r="J692" s="382"/>
      <c r="K692" s="382"/>
      <c r="L692" s="382"/>
      <c r="M692" s="384"/>
      <c r="N692" s="385"/>
      <c r="O692" s="381"/>
      <c r="P692" s="381"/>
      <c r="Q692" s="381"/>
      <c r="AF692" s="382"/>
      <c r="AG692" s="382"/>
    </row>
    <row r="693" spans="3:33" s="380" customFormat="1">
      <c r="C693" s="381"/>
      <c r="D693" s="381"/>
      <c r="F693" s="382"/>
      <c r="G693" s="382"/>
      <c r="H693" s="382"/>
      <c r="I693" s="383"/>
      <c r="J693" s="382"/>
      <c r="K693" s="382"/>
      <c r="L693" s="382"/>
      <c r="M693" s="384"/>
      <c r="N693" s="385"/>
      <c r="O693" s="381"/>
      <c r="P693" s="381"/>
      <c r="Q693" s="381"/>
      <c r="AF693" s="382"/>
      <c r="AG693" s="382"/>
    </row>
    <row r="694" spans="3:33" s="380" customFormat="1">
      <c r="C694" s="381"/>
      <c r="D694" s="381"/>
      <c r="F694" s="382"/>
      <c r="G694" s="382"/>
      <c r="H694" s="382"/>
      <c r="I694" s="383"/>
      <c r="J694" s="382"/>
      <c r="K694" s="382"/>
      <c r="L694" s="382"/>
      <c r="M694" s="384"/>
      <c r="N694" s="385"/>
      <c r="O694" s="381"/>
      <c r="P694" s="381"/>
      <c r="Q694" s="381"/>
      <c r="AF694" s="382"/>
      <c r="AG694" s="382"/>
    </row>
    <row r="695" spans="3:33" s="380" customFormat="1">
      <c r="C695" s="381"/>
      <c r="D695" s="381"/>
      <c r="F695" s="382"/>
      <c r="G695" s="382"/>
      <c r="H695" s="382"/>
      <c r="I695" s="383"/>
      <c r="J695" s="382"/>
      <c r="K695" s="382"/>
      <c r="L695" s="382"/>
      <c r="M695" s="384"/>
      <c r="N695" s="385"/>
      <c r="O695" s="381"/>
      <c r="P695" s="381"/>
      <c r="Q695" s="381"/>
      <c r="AF695" s="382"/>
      <c r="AG695" s="382"/>
    </row>
    <row r="696" spans="3:33" s="380" customFormat="1">
      <c r="C696" s="381"/>
      <c r="D696" s="381"/>
      <c r="F696" s="382"/>
      <c r="G696" s="382"/>
      <c r="H696" s="382"/>
      <c r="I696" s="383"/>
      <c r="J696" s="382"/>
      <c r="K696" s="382"/>
      <c r="L696" s="382"/>
      <c r="M696" s="384"/>
      <c r="N696" s="385"/>
      <c r="O696" s="381"/>
      <c r="P696" s="381"/>
      <c r="Q696" s="381"/>
      <c r="AF696" s="382"/>
      <c r="AG696" s="382"/>
    </row>
    <row r="697" spans="3:33" s="380" customFormat="1">
      <c r="C697" s="381"/>
      <c r="D697" s="381"/>
      <c r="F697" s="382"/>
      <c r="G697" s="382"/>
      <c r="H697" s="382"/>
      <c r="I697" s="383"/>
      <c r="J697" s="382"/>
      <c r="K697" s="382"/>
      <c r="L697" s="382"/>
      <c r="M697" s="384"/>
      <c r="N697" s="385"/>
      <c r="O697" s="381"/>
      <c r="P697" s="381"/>
      <c r="Q697" s="381"/>
      <c r="AF697" s="382"/>
      <c r="AG697" s="382"/>
    </row>
    <row r="698" spans="3:33" s="380" customFormat="1">
      <c r="C698" s="381"/>
      <c r="D698" s="381"/>
      <c r="F698" s="382"/>
      <c r="G698" s="382"/>
      <c r="H698" s="382"/>
      <c r="I698" s="383"/>
      <c r="J698" s="382"/>
      <c r="K698" s="382"/>
      <c r="L698" s="382"/>
      <c r="M698" s="384"/>
      <c r="N698" s="385"/>
      <c r="O698" s="381"/>
      <c r="P698" s="381"/>
      <c r="Q698" s="381"/>
      <c r="AF698" s="382"/>
      <c r="AG698" s="382"/>
    </row>
    <row r="699" spans="3:33" s="380" customFormat="1">
      <c r="C699" s="381"/>
      <c r="D699" s="381"/>
      <c r="F699" s="382"/>
      <c r="G699" s="382"/>
      <c r="H699" s="382"/>
      <c r="I699" s="383"/>
      <c r="J699" s="382"/>
      <c r="K699" s="382"/>
      <c r="L699" s="382"/>
      <c r="M699" s="384"/>
      <c r="N699" s="385"/>
      <c r="O699" s="381"/>
      <c r="P699" s="381"/>
      <c r="Q699" s="381"/>
      <c r="AF699" s="382"/>
      <c r="AG699" s="382"/>
    </row>
    <row r="700" spans="3:33" s="380" customFormat="1">
      <c r="C700" s="381"/>
      <c r="D700" s="381"/>
      <c r="F700" s="382"/>
      <c r="G700" s="382"/>
      <c r="H700" s="382"/>
      <c r="I700" s="383"/>
      <c r="J700" s="382"/>
      <c r="K700" s="382"/>
      <c r="L700" s="382"/>
      <c r="M700" s="384"/>
      <c r="N700" s="385"/>
      <c r="O700" s="381"/>
      <c r="P700" s="381"/>
      <c r="Q700" s="381"/>
      <c r="AF700" s="382"/>
      <c r="AG700" s="382"/>
    </row>
    <row r="701" spans="3:33" s="380" customFormat="1">
      <c r="C701" s="381"/>
      <c r="D701" s="381"/>
      <c r="F701" s="382"/>
      <c r="G701" s="382"/>
      <c r="H701" s="382"/>
      <c r="I701" s="383"/>
      <c r="J701" s="382"/>
      <c r="K701" s="382"/>
      <c r="L701" s="382"/>
      <c r="M701" s="384"/>
      <c r="N701" s="385"/>
      <c r="O701" s="381"/>
      <c r="P701" s="381"/>
      <c r="Q701" s="381"/>
      <c r="AF701" s="382"/>
      <c r="AG701" s="382"/>
    </row>
    <row r="702" spans="3:33" s="380" customFormat="1">
      <c r="C702" s="381"/>
      <c r="D702" s="381"/>
      <c r="F702" s="382"/>
      <c r="G702" s="382"/>
      <c r="H702" s="382"/>
      <c r="I702" s="383"/>
      <c r="J702" s="382"/>
      <c r="K702" s="382"/>
      <c r="L702" s="382"/>
      <c r="M702" s="384"/>
      <c r="N702" s="385"/>
      <c r="O702" s="381"/>
      <c r="P702" s="381"/>
      <c r="Q702" s="381"/>
      <c r="AF702" s="382"/>
      <c r="AG702" s="382"/>
    </row>
    <row r="703" spans="3:33" s="380" customFormat="1">
      <c r="C703" s="381"/>
      <c r="D703" s="381"/>
      <c r="F703" s="382"/>
      <c r="G703" s="382"/>
      <c r="H703" s="382"/>
      <c r="I703" s="383"/>
      <c r="J703" s="382"/>
      <c r="K703" s="382"/>
      <c r="L703" s="382"/>
      <c r="M703" s="384"/>
      <c r="N703" s="385"/>
      <c r="O703" s="381"/>
      <c r="P703" s="381"/>
      <c r="Q703" s="381"/>
      <c r="AF703" s="382"/>
      <c r="AG703" s="382"/>
    </row>
    <row r="704" spans="3:33" s="380" customFormat="1">
      <c r="C704" s="381"/>
      <c r="D704" s="381"/>
      <c r="F704" s="382"/>
      <c r="G704" s="382"/>
      <c r="H704" s="382"/>
      <c r="I704" s="383"/>
      <c r="J704" s="382"/>
      <c r="K704" s="382"/>
      <c r="L704" s="382"/>
      <c r="M704" s="384"/>
      <c r="N704" s="385"/>
      <c r="O704" s="381"/>
      <c r="P704" s="381"/>
      <c r="Q704" s="381"/>
      <c r="AF704" s="382"/>
      <c r="AG704" s="382"/>
    </row>
    <row r="705" spans="3:33" s="380" customFormat="1">
      <c r="C705" s="381"/>
      <c r="D705" s="381"/>
      <c r="F705" s="382"/>
      <c r="G705" s="382"/>
      <c r="H705" s="382"/>
      <c r="I705" s="383"/>
      <c r="J705" s="382"/>
      <c r="K705" s="382"/>
      <c r="L705" s="382"/>
      <c r="M705" s="384"/>
      <c r="N705" s="385"/>
      <c r="O705" s="381"/>
      <c r="P705" s="381"/>
      <c r="Q705" s="381"/>
      <c r="AF705" s="382"/>
      <c r="AG705" s="382"/>
    </row>
    <row r="706" spans="3:33" s="380" customFormat="1">
      <c r="C706" s="381"/>
      <c r="D706" s="381"/>
      <c r="F706" s="382"/>
      <c r="G706" s="382"/>
      <c r="H706" s="382"/>
      <c r="I706" s="383"/>
      <c r="J706" s="382"/>
      <c r="K706" s="382"/>
      <c r="L706" s="382"/>
      <c r="M706" s="384"/>
      <c r="N706" s="385"/>
      <c r="O706" s="381"/>
      <c r="P706" s="381"/>
      <c r="Q706" s="381"/>
      <c r="AF706" s="382"/>
      <c r="AG706" s="382"/>
    </row>
    <row r="707" spans="3:33" s="380" customFormat="1">
      <c r="C707" s="381"/>
      <c r="D707" s="381"/>
      <c r="F707" s="382"/>
      <c r="G707" s="382"/>
      <c r="H707" s="382"/>
      <c r="I707" s="383"/>
      <c r="J707" s="382"/>
      <c r="K707" s="382"/>
      <c r="L707" s="382"/>
      <c r="M707" s="384"/>
      <c r="N707" s="385"/>
      <c r="O707" s="381"/>
      <c r="P707" s="381"/>
      <c r="Q707" s="381"/>
      <c r="AF707" s="382"/>
      <c r="AG707" s="382"/>
    </row>
    <row r="708" spans="3:33" s="380" customFormat="1">
      <c r="C708" s="381"/>
      <c r="D708" s="381"/>
      <c r="F708" s="382"/>
      <c r="G708" s="382"/>
      <c r="H708" s="382"/>
      <c r="I708" s="383"/>
      <c r="J708" s="382"/>
      <c r="K708" s="382"/>
      <c r="L708" s="382"/>
      <c r="M708" s="384"/>
      <c r="N708" s="385"/>
      <c r="O708" s="381"/>
      <c r="P708" s="381"/>
      <c r="Q708" s="381"/>
      <c r="AF708" s="382"/>
      <c r="AG708" s="382"/>
    </row>
    <row r="709" spans="3:33" s="380" customFormat="1">
      <c r="C709" s="381"/>
      <c r="D709" s="381"/>
      <c r="F709" s="382"/>
      <c r="G709" s="382"/>
      <c r="H709" s="382"/>
      <c r="I709" s="383"/>
      <c r="J709" s="382"/>
      <c r="K709" s="382"/>
      <c r="L709" s="382"/>
      <c r="M709" s="384"/>
      <c r="N709" s="385"/>
      <c r="O709" s="381"/>
      <c r="P709" s="381"/>
      <c r="Q709" s="381"/>
      <c r="AF709" s="382"/>
      <c r="AG709" s="382"/>
    </row>
    <row r="710" spans="3:33" s="380" customFormat="1">
      <c r="C710" s="381"/>
      <c r="D710" s="381"/>
      <c r="F710" s="382"/>
      <c r="G710" s="382"/>
      <c r="H710" s="382"/>
      <c r="I710" s="383"/>
      <c r="J710" s="382"/>
      <c r="K710" s="382"/>
      <c r="L710" s="382"/>
      <c r="M710" s="384"/>
      <c r="N710" s="385"/>
      <c r="O710" s="381"/>
      <c r="P710" s="381"/>
      <c r="Q710" s="381"/>
      <c r="AF710" s="382"/>
      <c r="AG710" s="382"/>
    </row>
    <row r="711" spans="3:33" s="380" customFormat="1">
      <c r="C711" s="381"/>
      <c r="D711" s="381"/>
      <c r="F711" s="382"/>
      <c r="G711" s="382"/>
      <c r="H711" s="382"/>
      <c r="I711" s="383"/>
      <c r="J711" s="382"/>
      <c r="K711" s="382"/>
      <c r="L711" s="382"/>
      <c r="M711" s="384"/>
      <c r="N711" s="385"/>
      <c r="O711" s="381"/>
      <c r="P711" s="381"/>
      <c r="Q711" s="381"/>
      <c r="AF711" s="382"/>
      <c r="AG711" s="382"/>
    </row>
    <row r="712" spans="3:33" s="380" customFormat="1">
      <c r="C712" s="381"/>
      <c r="D712" s="381"/>
      <c r="F712" s="382"/>
      <c r="G712" s="382"/>
      <c r="H712" s="382"/>
      <c r="I712" s="383"/>
      <c r="J712" s="382"/>
      <c r="K712" s="382"/>
      <c r="L712" s="382"/>
      <c r="M712" s="384"/>
      <c r="N712" s="385"/>
      <c r="O712" s="381"/>
      <c r="P712" s="381"/>
      <c r="Q712" s="381"/>
      <c r="AF712" s="382"/>
      <c r="AG712" s="382"/>
    </row>
    <row r="713" spans="3:33" s="380" customFormat="1">
      <c r="C713" s="381"/>
      <c r="D713" s="381"/>
      <c r="F713" s="382"/>
      <c r="G713" s="382"/>
      <c r="H713" s="382"/>
      <c r="I713" s="383"/>
      <c r="J713" s="382"/>
      <c r="K713" s="382"/>
      <c r="L713" s="382"/>
      <c r="M713" s="384"/>
      <c r="N713" s="385"/>
      <c r="O713" s="381"/>
      <c r="P713" s="381"/>
      <c r="Q713" s="381"/>
      <c r="AF713" s="382"/>
      <c r="AG713" s="382"/>
    </row>
    <row r="714" spans="3:33" s="380" customFormat="1">
      <c r="C714" s="381"/>
      <c r="D714" s="381"/>
      <c r="F714" s="382"/>
      <c r="G714" s="382"/>
      <c r="H714" s="382"/>
      <c r="I714" s="383"/>
      <c r="J714" s="382"/>
      <c r="K714" s="382"/>
      <c r="L714" s="382"/>
      <c r="M714" s="384"/>
      <c r="N714" s="385"/>
      <c r="O714" s="381"/>
      <c r="P714" s="381"/>
      <c r="Q714" s="381"/>
      <c r="AF714" s="382"/>
      <c r="AG714" s="382"/>
    </row>
    <row r="715" spans="3:33" s="380" customFormat="1">
      <c r="C715" s="381"/>
      <c r="D715" s="381"/>
      <c r="F715" s="382"/>
      <c r="G715" s="382"/>
      <c r="H715" s="382"/>
      <c r="I715" s="383"/>
      <c r="J715" s="382"/>
      <c r="K715" s="382"/>
      <c r="L715" s="382"/>
      <c r="M715" s="384"/>
      <c r="N715" s="385"/>
      <c r="O715" s="381"/>
      <c r="P715" s="381"/>
      <c r="Q715" s="381"/>
      <c r="AF715" s="382"/>
      <c r="AG715" s="382"/>
    </row>
    <row r="716" spans="3:33" s="380" customFormat="1">
      <c r="C716" s="381"/>
      <c r="D716" s="381"/>
      <c r="F716" s="382"/>
      <c r="G716" s="382"/>
      <c r="H716" s="382"/>
      <c r="I716" s="383"/>
      <c r="J716" s="382"/>
      <c r="K716" s="382"/>
      <c r="L716" s="382"/>
      <c r="M716" s="384"/>
      <c r="N716" s="385"/>
      <c r="O716" s="381"/>
      <c r="P716" s="381"/>
      <c r="Q716" s="381"/>
      <c r="AF716" s="382"/>
      <c r="AG716" s="382"/>
    </row>
    <row r="717" spans="3:33" s="380" customFormat="1">
      <c r="C717" s="381"/>
      <c r="D717" s="381"/>
      <c r="F717" s="382"/>
      <c r="G717" s="382"/>
      <c r="H717" s="382"/>
      <c r="I717" s="383"/>
      <c r="J717" s="382"/>
      <c r="K717" s="382"/>
      <c r="L717" s="382"/>
      <c r="M717" s="384"/>
      <c r="N717" s="385"/>
      <c r="O717" s="381"/>
      <c r="P717" s="381"/>
      <c r="Q717" s="381"/>
      <c r="AF717" s="382"/>
      <c r="AG717" s="382"/>
    </row>
    <row r="718" spans="3:33" s="380" customFormat="1">
      <c r="C718" s="381"/>
      <c r="D718" s="381"/>
      <c r="F718" s="382"/>
      <c r="G718" s="382"/>
      <c r="H718" s="382"/>
      <c r="I718" s="383"/>
      <c r="J718" s="382"/>
      <c r="K718" s="382"/>
      <c r="L718" s="382"/>
      <c r="M718" s="384"/>
      <c r="N718" s="385"/>
      <c r="O718" s="381"/>
      <c r="P718" s="381"/>
      <c r="Q718" s="381"/>
      <c r="AF718" s="382"/>
      <c r="AG718" s="382"/>
    </row>
    <row r="719" spans="3:33" s="380" customFormat="1">
      <c r="C719" s="381"/>
      <c r="D719" s="381"/>
      <c r="F719" s="382"/>
      <c r="G719" s="382"/>
      <c r="H719" s="382"/>
      <c r="I719" s="383"/>
      <c r="J719" s="382"/>
      <c r="K719" s="382"/>
      <c r="L719" s="382"/>
      <c r="M719" s="384"/>
      <c r="N719" s="385"/>
      <c r="O719" s="381"/>
      <c r="P719" s="381"/>
      <c r="Q719" s="381"/>
      <c r="AF719" s="382"/>
      <c r="AG719" s="382"/>
    </row>
    <row r="720" spans="3:33" s="380" customFormat="1">
      <c r="C720" s="381"/>
      <c r="D720" s="381"/>
      <c r="F720" s="382"/>
      <c r="G720" s="382"/>
      <c r="H720" s="382"/>
      <c r="I720" s="383"/>
      <c r="J720" s="382"/>
      <c r="K720" s="382"/>
      <c r="L720" s="382"/>
      <c r="M720" s="384"/>
      <c r="N720" s="385"/>
      <c r="O720" s="381"/>
      <c r="P720" s="381"/>
      <c r="Q720" s="381"/>
      <c r="AF720" s="382"/>
      <c r="AG720" s="382"/>
    </row>
    <row r="721" spans="3:33" s="380" customFormat="1">
      <c r="C721" s="381"/>
      <c r="D721" s="381"/>
      <c r="F721" s="382"/>
      <c r="G721" s="382"/>
      <c r="H721" s="382"/>
      <c r="I721" s="383"/>
      <c r="J721" s="382"/>
      <c r="K721" s="382"/>
      <c r="L721" s="382"/>
      <c r="M721" s="384"/>
      <c r="N721" s="385"/>
      <c r="O721" s="381"/>
      <c r="P721" s="381"/>
      <c r="Q721" s="381"/>
      <c r="AF721" s="382"/>
      <c r="AG721" s="382"/>
    </row>
    <row r="722" spans="3:33" s="380" customFormat="1">
      <c r="C722" s="381"/>
      <c r="D722" s="381"/>
      <c r="F722" s="382"/>
      <c r="G722" s="382"/>
      <c r="H722" s="382"/>
      <c r="I722" s="383"/>
      <c r="J722" s="382"/>
      <c r="K722" s="382"/>
      <c r="L722" s="382"/>
      <c r="M722" s="384"/>
      <c r="N722" s="385"/>
      <c r="O722" s="381"/>
      <c r="P722" s="381"/>
      <c r="Q722" s="381"/>
      <c r="AF722" s="382"/>
      <c r="AG722" s="382"/>
    </row>
    <row r="723" spans="3:33" s="380" customFormat="1">
      <c r="C723" s="381"/>
      <c r="D723" s="381"/>
      <c r="F723" s="382"/>
      <c r="G723" s="382"/>
      <c r="H723" s="382"/>
      <c r="I723" s="383"/>
      <c r="J723" s="382"/>
      <c r="K723" s="382"/>
      <c r="L723" s="382"/>
      <c r="M723" s="384"/>
      <c r="N723" s="385"/>
      <c r="O723" s="381"/>
      <c r="P723" s="381"/>
      <c r="Q723" s="381"/>
      <c r="AF723" s="382"/>
      <c r="AG723" s="382"/>
    </row>
    <row r="724" spans="3:33" s="380" customFormat="1">
      <c r="C724" s="381"/>
      <c r="D724" s="381"/>
      <c r="F724" s="382"/>
      <c r="G724" s="382"/>
      <c r="H724" s="382"/>
      <c r="I724" s="383"/>
      <c r="J724" s="382"/>
      <c r="K724" s="382"/>
      <c r="L724" s="382"/>
      <c r="M724" s="384"/>
      <c r="N724" s="385"/>
      <c r="O724" s="381"/>
      <c r="P724" s="381"/>
      <c r="Q724" s="381"/>
      <c r="AF724" s="382"/>
      <c r="AG724" s="382"/>
    </row>
    <row r="725" spans="3:33" s="380" customFormat="1">
      <c r="C725" s="381"/>
      <c r="D725" s="381"/>
      <c r="F725" s="382"/>
      <c r="G725" s="382"/>
      <c r="H725" s="382"/>
      <c r="I725" s="383"/>
      <c r="J725" s="382"/>
      <c r="K725" s="382"/>
      <c r="L725" s="382"/>
      <c r="M725" s="384"/>
      <c r="N725" s="385"/>
      <c r="O725" s="381"/>
      <c r="P725" s="381"/>
      <c r="Q725" s="381"/>
      <c r="AF725" s="382"/>
      <c r="AG725" s="382"/>
    </row>
    <row r="726" spans="3:33" s="380" customFormat="1">
      <c r="C726" s="381"/>
      <c r="D726" s="381"/>
      <c r="F726" s="382"/>
      <c r="G726" s="382"/>
      <c r="H726" s="382"/>
      <c r="I726" s="383"/>
      <c r="J726" s="382"/>
      <c r="K726" s="382"/>
      <c r="L726" s="382"/>
      <c r="M726" s="384"/>
      <c r="N726" s="385"/>
      <c r="O726" s="381"/>
      <c r="P726" s="381"/>
      <c r="Q726" s="381"/>
      <c r="AF726" s="382"/>
      <c r="AG726" s="382"/>
    </row>
    <row r="727" spans="3:33" s="380" customFormat="1">
      <c r="C727" s="381"/>
      <c r="D727" s="381"/>
      <c r="F727" s="382"/>
      <c r="G727" s="382"/>
      <c r="H727" s="382"/>
      <c r="I727" s="383"/>
      <c r="J727" s="382"/>
      <c r="K727" s="382"/>
      <c r="L727" s="382"/>
      <c r="M727" s="384"/>
      <c r="N727" s="385"/>
      <c r="O727" s="381"/>
      <c r="P727" s="381"/>
      <c r="Q727" s="381"/>
      <c r="AF727" s="382"/>
      <c r="AG727" s="382"/>
    </row>
    <row r="728" spans="3:33" s="380" customFormat="1">
      <c r="C728" s="381"/>
      <c r="D728" s="381"/>
      <c r="F728" s="382"/>
      <c r="G728" s="382"/>
      <c r="H728" s="382"/>
      <c r="I728" s="383"/>
      <c r="J728" s="382"/>
      <c r="K728" s="382"/>
      <c r="L728" s="382"/>
      <c r="M728" s="384"/>
      <c r="N728" s="385"/>
      <c r="O728" s="381"/>
      <c r="P728" s="381"/>
      <c r="Q728" s="381"/>
      <c r="AF728" s="382"/>
      <c r="AG728" s="382"/>
    </row>
    <row r="729" spans="3:33" s="380" customFormat="1">
      <c r="C729" s="381"/>
      <c r="D729" s="381"/>
      <c r="F729" s="382"/>
      <c r="G729" s="382"/>
      <c r="H729" s="382"/>
      <c r="I729" s="383"/>
      <c r="J729" s="382"/>
      <c r="K729" s="382"/>
      <c r="L729" s="382"/>
      <c r="M729" s="384"/>
      <c r="N729" s="385"/>
      <c r="O729" s="381"/>
      <c r="P729" s="381"/>
      <c r="Q729" s="381"/>
      <c r="AF729" s="382"/>
      <c r="AG729" s="382"/>
    </row>
    <row r="730" spans="3:33" s="380" customFormat="1">
      <c r="C730" s="381"/>
      <c r="D730" s="381"/>
      <c r="F730" s="382"/>
      <c r="G730" s="382"/>
      <c r="H730" s="382"/>
      <c r="I730" s="383"/>
      <c r="J730" s="382"/>
      <c r="K730" s="382"/>
      <c r="L730" s="382"/>
      <c r="M730" s="384"/>
      <c r="N730" s="385"/>
      <c r="O730" s="381"/>
      <c r="P730" s="381"/>
      <c r="Q730" s="381"/>
      <c r="AF730" s="382"/>
      <c r="AG730" s="382"/>
    </row>
    <row r="731" spans="3:33" s="380" customFormat="1">
      <c r="C731" s="381"/>
      <c r="D731" s="381"/>
      <c r="F731" s="382"/>
      <c r="G731" s="382"/>
      <c r="H731" s="382"/>
      <c r="I731" s="383"/>
      <c r="J731" s="382"/>
      <c r="K731" s="382"/>
      <c r="L731" s="382"/>
      <c r="M731" s="384"/>
      <c r="N731" s="385"/>
      <c r="O731" s="381"/>
      <c r="P731" s="381"/>
      <c r="Q731" s="381"/>
      <c r="AF731" s="382"/>
      <c r="AG731" s="382"/>
    </row>
    <row r="732" spans="3:33" s="380" customFormat="1">
      <c r="C732" s="381"/>
      <c r="D732" s="381"/>
      <c r="F732" s="382"/>
      <c r="G732" s="382"/>
      <c r="H732" s="382"/>
      <c r="I732" s="383"/>
      <c r="J732" s="382"/>
      <c r="K732" s="382"/>
      <c r="L732" s="382"/>
      <c r="M732" s="384"/>
      <c r="N732" s="385"/>
      <c r="O732" s="381"/>
      <c r="P732" s="381"/>
      <c r="Q732" s="381"/>
      <c r="AF732" s="382"/>
      <c r="AG732" s="382"/>
    </row>
    <row r="733" spans="3:33" s="380" customFormat="1">
      <c r="C733" s="381"/>
      <c r="D733" s="381"/>
      <c r="F733" s="382"/>
      <c r="G733" s="382"/>
      <c r="H733" s="382"/>
      <c r="I733" s="383"/>
      <c r="J733" s="382"/>
      <c r="K733" s="382"/>
      <c r="L733" s="382"/>
      <c r="M733" s="384"/>
      <c r="N733" s="385"/>
      <c r="O733" s="381"/>
      <c r="P733" s="381"/>
      <c r="Q733" s="381"/>
      <c r="AF733" s="382"/>
      <c r="AG733" s="382"/>
    </row>
    <row r="734" spans="3:33" s="380" customFormat="1">
      <c r="C734" s="381"/>
      <c r="D734" s="381"/>
      <c r="F734" s="382"/>
      <c r="G734" s="382"/>
      <c r="H734" s="382"/>
      <c r="I734" s="383"/>
      <c r="J734" s="382"/>
      <c r="K734" s="382"/>
      <c r="L734" s="382"/>
      <c r="M734" s="384"/>
      <c r="N734" s="385"/>
      <c r="O734" s="381"/>
      <c r="P734" s="381"/>
      <c r="Q734" s="381"/>
      <c r="AF734" s="382"/>
      <c r="AG734" s="382"/>
    </row>
    <row r="735" spans="3:33" s="380" customFormat="1">
      <c r="C735" s="381"/>
      <c r="D735" s="381"/>
      <c r="F735" s="382"/>
      <c r="G735" s="382"/>
      <c r="H735" s="382"/>
      <c r="I735" s="383"/>
      <c r="J735" s="382"/>
      <c r="K735" s="382"/>
      <c r="L735" s="382"/>
      <c r="M735" s="384"/>
      <c r="N735" s="385"/>
      <c r="O735" s="381"/>
      <c r="P735" s="381"/>
      <c r="Q735" s="381"/>
      <c r="AF735" s="382"/>
      <c r="AG735" s="382"/>
    </row>
    <row r="736" spans="3:33" s="380" customFormat="1">
      <c r="C736" s="381"/>
      <c r="D736" s="381"/>
      <c r="F736" s="382"/>
      <c r="G736" s="382"/>
      <c r="H736" s="382"/>
      <c r="I736" s="383"/>
      <c r="J736" s="382"/>
      <c r="K736" s="382"/>
      <c r="L736" s="382"/>
      <c r="M736" s="384"/>
      <c r="N736" s="385"/>
      <c r="O736" s="381"/>
      <c r="P736" s="381"/>
      <c r="Q736" s="381"/>
      <c r="AF736" s="382"/>
      <c r="AG736" s="382"/>
    </row>
    <row r="737" spans="3:33" s="380" customFormat="1">
      <c r="C737" s="381"/>
      <c r="D737" s="381"/>
      <c r="F737" s="382"/>
      <c r="G737" s="382"/>
      <c r="H737" s="382"/>
      <c r="I737" s="383"/>
      <c r="J737" s="382"/>
      <c r="K737" s="382"/>
      <c r="L737" s="382"/>
      <c r="M737" s="384"/>
      <c r="N737" s="385"/>
      <c r="O737" s="381"/>
      <c r="P737" s="381"/>
      <c r="Q737" s="381"/>
      <c r="AF737" s="382"/>
      <c r="AG737" s="382"/>
    </row>
    <row r="738" spans="3:33" s="380" customFormat="1">
      <c r="C738" s="381"/>
      <c r="D738" s="381"/>
      <c r="F738" s="382"/>
      <c r="G738" s="382"/>
      <c r="H738" s="382"/>
      <c r="I738" s="383"/>
      <c r="J738" s="382"/>
      <c r="K738" s="382"/>
      <c r="L738" s="382"/>
      <c r="M738" s="384"/>
      <c r="N738" s="385"/>
      <c r="O738" s="381"/>
      <c r="P738" s="381"/>
      <c r="Q738" s="381"/>
      <c r="AF738" s="382"/>
      <c r="AG738" s="382"/>
    </row>
    <row r="739" spans="3:33" s="380" customFormat="1">
      <c r="C739" s="381"/>
      <c r="D739" s="381"/>
      <c r="F739" s="382"/>
      <c r="G739" s="382"/>
      <c r="H739" s="382"/>
      <c r="I739" s="383"/>
      <c r="J739" s="382"/>
      <c r="K739" s="382"/>
      <c r="L739" s="382"/>
      <c r="M739" s="384"/>
      <c r="N739" s="385"/>
      <c r="O739" s="381"/>
      <c r="P739" s="381"/>
      <c r="Q739" s="381"/>
      <c r="AF739" s="382"/>
      <c r="AG739" s="382"/>
    </row>
    <row r="740" spans="3:33" s="380" customFormat="1">
      <c r="C740" s="381"/>
      <c r="D740" s="381"/>
      <c r="F740" s="382"/>
      <c r="G740" s="382"/>
      <c r="H740" s="382"/>
      <c r="I740" s="383"/>
      <c r="J740" s="382"/>
      <c r="K740" s="382"/>
      <c r="L740" s="382"/>
      <c r="M740" s="384"/>
      <c r="N740" s="385"/>
      <c r="O740" s="381"/>
      <c r="P740" s="381"/>
      <c r="Q740" s="381"/>
      <c r="AF740" s="382"/>
      <c r="AG740" s="382"/>
    </row>
    <row r="741" spans="3:33" s="380" customFormat="1">
      <c r="C741" s="381"/>
      <c r="D741" s="381"/>
      <c r="F741" s="382"/>
      <c r="G741" s="382"/>
      <c r="H741" s="382"/>
      <c r="I741" s="383"/>
      <c r="J741" s="382"/>
      <c r="K741" s="382"/>
      <c r="L741" s="382"/>
      <c r="M741" s="384"/>
      <c r="N741" s="385"/>
      <c r="O741" s="381"/>
      <c r="P741" s="381"/>
      <c r="Q741" s="381"/>
      <c r="AF741" s="382"/>
      <c r="AG741" s="382"/>
    </row>
    <row r="742" spans="3:33" s="380" customFormat="1">
      <c r="C742" s="381"/>
      <c r="D742" s="381"/>
      <c r="F742" s="382"/>
      <c r="G742" s="382"/>
      <c r="H742" s="382"/>
      <c r="I742" s="383"/>
      <c r="J742" s="382"/>
      <c r="K742" s="382"/>
      <c r="L742" s="382"/>
      <c r="M742" s="384"/>
      <c r="N742" s="385"/>
      <c r="O742" s="381"/>
      <c r="P742" s="381"/>
      <c r="Q742" s="381"/>
      <c r="AF742" s="382"/>
      <c r="AG742" s="382"/>
    </row>
    <row r="743" spans="3:33" s="380" customFormat="1">
      <c r="C743" s="381"/>
      <c r="D743" s="381"/>
      <c r="F743" s="382"/>
      <c r="G743" s="382"/>
      <c r="H743" s="382"/>
      <c r="I743" s="383"/>
      <c r="J743" s="382"/>
      <c r="K743" s="382"/>
      <c r="L743" s="382"/>
      <c r="M743" s="384"/>
      <c r="N743" s="385"/>
      <c r="O743" s="381"/>
      <c r="P743" s="381"/>
      <c r="Q743" s="381"/>
      <c r="AF743" s="382"/>
      <c r="AG743" s="382"/>
    </row>
    <row r="744" spans="3:33" s="380" customFormat="1">
      <c r="C744" s="381"/>
      <c r="D744" s="381"/>
      <c r="F744" s="382"/>
      <c r="G744" s="382"/>
      <c r="H744" s="382"/>
      <c r="I744" s="383"/>
      <c r="J744" s="382"/>
      <c r="K744" s="382"/>
      <c r="L744" s="382"/>
      <c r="M744" s="384"/>
      <c r="N744" s="385"/>
      <c r="O744" s="381"/>
      <c r="P744" s="381"/>
      <c r="Q744" s="381"/>
      <c r="AF744" s="382"/>
      <c r="AG744" s="382"/>
    </row>
    <row r="745" spans="3:33" s="380" customFormat="1">
      <c r="C745" s="381"/>
      <c r="D745" s="381"/>
      <c r="F745" s="382"/>
      <c r="G745" s="382"/>
      <c r="H745" s="382"/>
      <c r="I745" s="383"/>
      <c r="J745" s="382"/>
      <c r="K745" s="382"/>
      <c r="L745" s="382"/>
      <c r="M745" s="384"/>
      <c r="N745" s="385"/>
      <c r="O745" s="381"/>
      <c r="P745" s="381"/>
      <c r="Q745" s="381"/>
      <c r="AF745" s="382"/>
      <c r="AG745" s="382"/>
    </row>
    <row r="746" spans="3:33" s="380" customFormat="1">
      <c r="C746" s="381"/>
      <c r="D746" s="381"/>
      <c r="F746" s="382"/>
      <c r="G746" s="382"/>
      <c r="H746" s="382"/>
      <c r="I746" s="383"/>
      <c r="J746" s="382"/>
      <c r="K746" s="382"/>
      <c r="L746" s="382"/>
      <c r="M746" s="384"/>
      <c r="N746" s="385"/>
      <c r="O746" s="381"/>
      <c r="P746" s="381"/>
      <c r="Q746" s="381"/>
      <c r="AF746" s="382"/>
      <c r="AG746" s="382"/>
    </row>
    <row r="747" spans="3:33" s="380" customFormat="1">
      <c r="C747" s="381"/>
      <c r="D747" s="381"/>
      <c r="F747" s="382"/>
      <c r="G747" s="382"/>
      <c r="H747" s="382"/>
      <c r="I747" s="383"/>
      <c r="J747" s="382"/>
      <c r="K747" s="382"/>
      <c r="L747" s="382"/>
      <c r="M747" s="384"/>
      <c r="N747" s="385"/>
      <c r="O747" s="381"/>
      <c r="P747" s="381"/>
      <c r="Q747" s="381"/>
      <c r="AF747" s="382"/>
      <c r="AG747" s="382"/>
    </row>
    <row r="748" spans="3:33" s="380" customFormat="1">
      <c r="C748" s="381"/>
      <c r="D748" s="381"/>
      <c r="F748" s="382"/>
      <c r="G748" s="382"/>
      <c r="H748" s="382"/>
      <c r="I748" s="383"/>
      <c r="J748" s="382"/>
      <c r="K748" s="382"/>
      <c r="L748" s="382"/>
      <c r="M748" s="384"/>
      <c r="N748" s="385"/>
      <c r="O748" s="381"/>
      <c r="P748" s="381"/>
      <c r="Q748" s="381"/>
      <c r="AF748" s="382"/>
      <c r="AG748" s="382"/>
    </row>
    <row r="749" spans="3:33" s="380" customFormat="1">
      <c r="C749" s="381"/>
      <c r="D749" s="381"/>
      <c r="F749" s="382"/>
      <c r="G749" s="382"/>
      <c r="H749" s="382"/>
      <c r="I749" s="383"/>
      <c r="J749" s="382"/>
      <c r="K749" s="382"/>
      <c r="L749" s="382"/>
      <c r="M749" s="384"/>
      <c r="N749" s="385"/>
      <c r="O749" s="381"/>
      <c r="P749" s="381"/>
      <c r="Q749" s="381"/>
      <c r="AF749" s="382"/>
      <c r="AG749" s="382"/>
    </row>
    <row r="750" spans="3:33" s="380" customFormat="1">
      <c r="C750" s="381"/>
      <c r="D750" s="381"/>
      <c r="F750" s="382"/>
      <c r="G750" s="382"/>
      <c r="H750" s="382"/>
      <c r="I750" s="383"/>
      <c r="J750" s="382"/>
      <c r="K750" s="382"/>
      <c r="L750" s="382"/>
      <c r="M750" s="384"/>
      <c r="N750" s="385"/>
      <c r="O750" s="381"/>
      <c r="P750" s="381"/>
      <c r="Q750" s="381"/>
      <c r="AF750" s="382"/>
      <c r="AG750" s="382"/>
    </row>
    <row r="751" spans="3:33" s="380" customFormat="1">
      <c r="C751" s="381"/>
      <c r="D751" s="381"/>
      <c r="F751" s="382"/>
      <c r="G751" s="382"/>
      <c r="H751" s="382"/>
      <c r="I751" s="383"/>
      <c r="J751" s="382"/>
      <c r="K751" s="382"/>
      <c r="L751" s="382"/>
      <c r="M751" s="384"/>
      <c r="N751" s="385"/>
      <c r="O751" s="381"/>
      <c r="P751" s="381"/>
      <c r="Q751" s="381"/>
      <c r="AF751" s="382"/>
      <c r="AG751" s="382"/>
    </row>
    <row r="752" spans="3:33" s="380" customFormat="1">
      <c r="C752" s="381"/>
      <c r="D752" s="381"/>
      <c r="F752" s="382"/>
      <c r="G752" s="382"/>
      <c r="H752" s="382"/>
      <c r="I752" s="383"/>
      <c r="J752" s="382"/>
      <c r="K752" s="382"/>
      <c r="L752" s="382"/>
      <c r="M752" s="384"/>
      <c r="N752" s="385"/>
      <c r="O752" s="381"/>
      <c r="P752" s="381"/>
      <c r="Q752" s="381"/>
      <c r="AF752" s="382"/>
      <c r="AG752" s="382"/>
    </row>
    <row r="753" spans="3:33" s="380" customFormat="1">
      <c r="C753" s="381"/>
      <c r="D753" s="381"/>
      <c r="F753" s="382"/>
      <c r="G753" s="382"/>
      <c r="H753" s="382"/>
      <c r="I753" s="383"/>
      <c r="J753" s="382"/>
      <c r="K753" s="382"/>
      <c r="L753" s="382"/>
      <c r="M753" s="384"/>
      <c r="N753" s="385"/>
      <c r="O753" s="381"/>
      <c r="P753" s="381"/>
      <c r="Q753" s="381"/>
      <c r="AF753" s="382"/>
      <c r="AG753" s="382"/>
    </row>
    <row r="754" spans="3:33" s="380" customFormat="1">
      <c r="C754" s="381"/>
      <c r="D754" s="381"/>
      <c r="F754" s="382"/>
      <c r="G754" s="382"/>
      <c r="H754" s="382"/>
      <c r="I754" s="383"/>
      <c r="J754" s="382"/>
      <c r="K754" s="382"/>
      <c r="L754" s="382"/>
      <c r="M754" s="384"/>
      <c r="N754" s="385"/>
      <c r="O754" s="381"/>
      <c r="P754" s="381"/>
      <c r="Q754" s="381"/>
      <c r="AF754" s="382"/>
      <c r="AG754" s="382"/>
    </row>
    <row r="755" spans="3:33" s="380" customFormat="1">
      <c r="C755" s="381"/>
      <c r="D755" s="381"/>
      <c r="F755" s="382"/>
      <c r="G755" s="382"/>
      <c r="H755" s="382"/>
      <c r="I755" s="383"/>
      <c r="J755" s="382"/>
      <c r="K755" s="382"/>
      <c r="L755" s="382"/>
      <c r="M755" s="384"/>
      <c r="N755" s="385"/>
      <c r="O755" s="381"/>
      <c r="P755" s="381"/>
      <c r="Q755" s="381"/>
      <c r="AF755" s="382"/>
      <c r="AG755" s="382"/>
    </row>
    <row r="756" spans="3:33" s="380" customFormat="1">
      <c r="C756" s="381"/>
      <c r="D756" s="381"/>
      <c r="F756" s="382"/>
      <c r="G756" s="382"/>
      <c r="H756" s="382"/>
      <c r="I756" s="383"/>
      <c r="J756" s="382"/>
      <c r="K756" s="382"/>
      <c r="L756" s="382"/>
      <c r="M756" s="384"/>
      <c r="N756" s="385"/>
      <c r="O756" s="381"/>
      <c r="P756" s="381"/>
      <c r="Q756" s="381"/>
      <c r="AF756" s="382"/>
      <c r="AG756" s="382"/>
    </row>
    <row r="757" spans="3:33" s="380" customFormat="1">
      <c r="C757" s="381"/>
      <c r="D757" s="381"/>
      <c r="F757" s="382"/>
      <c r="G757" s="382"/>
      <c r="H757" s="382"/>
      <c r="I757" s="383"/>
      <c r="J757" s="382"/>
      <c r="K757" s="382"/>
      <c r="L757" s="382"/>
      <c r="M757" s="384"/>
      <c r="N757" s="385"/>
      <c r="O757" s="381"/>
      <c r="P757" s="381"/>
      <c r="Q757" s="381"/>
      <c r="AF757" s="382"/>
      <c r="AG757" s="382"/>
    </row>
    <row r="758" spans="3:33" s="380" customFormat="1">
      <c r="C758" s="381"/>
      <c r="D758" s="381"/>
      <c r="F758" s="382"/>
      <c r="G758" s="382"/>
      <c r="H758" s="382"/>
      <c r="I758" s="383"/>
      <c r="J758" s="382"/>
      <c r="K758" s="382"/>
      <c r="L758" s="382"/>
      <c r="M758" s="384"/>
      <c r="N758" s="385"/>
      <c r="O758" s="381"/>
      <c r="P758" s="381"/>
      <c r="Q758" s="381"/>
      <c r="AF758" s="382"/>
      <c r="AG758" s="382"/>
    </row>
    <row r="759" spans="3:33" s="380" customFormat="1">
      <c r="C759" s="381"/>
      <c r="D759" s="381"/>
      <c r="F759" s="382"/>
      <c r="G759" s="382"/>
      <c r="H759" s="382"/>
      <c r="I759" s="383"/>
      <c r="J759" s="382"/>
      <c r="K759" s="382"/>
      <c r="L759" s="382"/>
      <c r="M759" s="384"/>
      <c r="N759" s="385"/>
      <c r="O759" s="381"/>
      <c r="P759" s="381"/>
      <c r="Q759" s="381"/>
      <c r="AF759" s="382"/>
      <c r="AG759" s="382"/>
    </row>
    <row r="760" spans="3:33" s="380" customFormat="1">
      <c r="C760" s="381"/>
      <c r="D760" s="381"/>
      <c r="F760" s="382"/>
      <c r="G760" s="382"/>
      <c r="H760" s="382"/>
      <c r="I760" s="383"/>
      <c r="J760" s="382"/>
      <c r="K760" s="382"/>
      <c r="L760" s="382"/>
      <c r="M760" s="384"/>
      <c r="N760" s="385"/>
      <c r="O760" s="381"/>
      <c r="P760" s="381"/>
      <c r="Q760" s="381"/>
      <c r="AF760" s="382"/>
      <c r="AG760" s="382"/>
    </row>
    <row r="761" spans="3:33" s="380" customFormat="1">
      <c r="C761" s="381"/>
      <c r="D761" s="381"/>
      <c r="F761" s="382"/>
      <c r="G761" s="382"/>
      <c r="H761" s="382"/>
      <c r="I761" s="383"/>
      <c r="J761" s="382"/>
      <c r="K761" s="382"/>
      <c r="L761" s="382"/>
      <c r="M761" s="384"/>
      <c r="N761" s="385"/>
      <c r="O761" s="381"/>
      <c r="P761" s="381"/>
      <c r="Q761" s="381"/>
      <c r="AF761" s="382"/>
      <c r="AG761" s="382"/>
    </row>
    <row r="762" spans="3:33" s="380" customFormat="1">
      <c r="C762" s="381"/>
      <c r="D762" s="381"/>
      <c r="F762" s="382"/>
      <c r="G762" s="382"/>
      <c r="H762" s="382"/>
      <c r="I762" s="383"/>
      <c r="J762" s="382"/>
      <c r="K762" s="382"/>
      <c r="L762" s="382"/>
      <c r="M762" s="384"/>
      <c r="N762" s="385"/>
      <c r="O762" s="381"/>
      <c r="P762" s="381"/>
      <c r="Q762" s="381"/>
      <c r="AF762" s="382"/>
      <c r="AG762" s="382"/>
    </row>
    <row r="763" spans="3:33" s="380" customFormat="1">
      <c r="C763" s="381"/>
      <c r="D763" s="381"/>
      <c r="F763" s="382"/>
      <c r="G763" s="382"/>
      <c r="H763" s="382"/>
      <c r="I763" s="383"/>
      <c r="J763" s="382"/>
      <c r="K763" s="382"/>
      <c r="L763" s="382"/>
      <c r="M763" s="384"/>
      <c r="N763" s="385"/>
      <c r="O763" s="381"/>
      <c r="P763" s="381"/>
      <c r="Q763" s="381"/>
      <c r="AF763" s="382"/>
      <c r="AG763" s="382"/>
    </row>
    <row r="764" spans="3:33" s="380" customFormat="1">
      <c r="C764" s="381"/>
      <c r="D764" s="381"/>
      <c r="F764" s="382"/>
      <c r="G764" s="382"/>
      <c r="H764" s="382"/>
      <c r="I764" s="383"/>
      <c r="J764" s="382"/>
      <c r="K764" s="382"/>
      <c r="L764" s="382"/>
      <c r="M764" s="384"/>
      <c r="N764" s="385"/>
      <c r="O764" s="381"/>
      <c r="P764" s="381"/>
      <c r="Q764" s="381"/>
      <c r="AF764" s="382"/>
      <c r="AG764" s="382"/>
    </row>
    <row r="765" spans="3:33" s="380" customFormat="1">
      <c r="C765" s="381"/>
      <c r="D765" s="381"/>
      <c r="F765" s="382"/>
      <c r="G765" s="382"/>
      <c r="H765" s="382"/>
      <c r="I765" s="383"/>
      <c r="J765" s="382"/>
      <c r="K765" s="382"/>
      <c r="L765" s="382"/>
      <c r="M765" s="384"/>
      <c r="N765" s="385"/>
      <c r="O765" s="381"/>
      <c r="P765" s="381"/>
      <c r="Q765" s="381"/>
      <c r="AF765" s="382"/>
      <c r="AG765" s="382"/>
    </row>
    <row r="766" spans="3:33" s="380" customFormat="1">
      <c r="C766" s="381"/>
      <c r="D766" s="381"/>
      <c r="F766" s="382"/>
      <c r="G766" s="382"/>
      <c r="H766" s="382"/>
      <c r="I766" s="383"/>
      <c r="J766" s="382"/>
      <c r="K766" s="382"/>
      <c r="L766" s="382"/>
      <c r="M766" s="384"/>
      <c r="N766" s="385"/>
      <c r="O766" s="381"/>
      <c r="P766" s="381"/>
      <c r="Q766" s="381"/>
      <c r="AF766" s="382"/>
      <c r="AG766" s="382"/>
    </row>
    <row r="767" spans="3:33" s="380" customFormat="1">
      <c r="C767" s="381"/>
      <c r="D767" s="381"/>
      <c r="F767" s="382"/>
      <c r="G767" s="382"/>
      <c r="H767" s="382"/>
      <c r="I767" s="383"/>
      <c r="J767" s="382"/>
      <c r="K767" s="382"/>
      <c r="L767" s="382"/>
      <c r="M767" s="384"/>
      <c r="N767" s="385"/>
      <c r="O767" s="381"/>
      <c r="P767" s="381"/>
      <c r="Q767" s="381"/>
      <c r="AF767" s="382"/>
      <c r="AG767" s="382"/>
    </row>
    <row r="768" spans="3:33" s="380" customFormat="1">
      <c r="C768" s="381"/>
      <c r="D768" s="381"/>
      <c r="F768" s="382"/>
      <c r="G768" s="382"/>
      <c r="H768" s="382"/>
      <c r="I768" s="383"/>
      <c r="J768" s="382"/>
      <c r="K768" s="382"/>
      <c r="L768" s="382"/>
      <c r="M768" s="384"/>
      <c r="N768" s="385"/>
      <c r="O768" s="381"/>
      <c r="P768" s="381"/>
      <c r="Q768" s="381"/>
      <c r="AF768" s="382"/>
      <c r="AG768" s="382"/>
    </row>
    <row r="769" spans="3:33" s="380" customFormat="1">
      <c r="C769" s="381"/>
      <c r="D769" s="381"/>
      <c r="F769" s="382"/>
      <c r="G769" s="382"/>
      <c r="H769" s="382"/>
      <c r="I769" s="383"/>
      <c r="J769" s="382"/>
      <c r="K769" s="382"/>
      <c r="L769" s="382"/>
      <c r="M769" s="384"/>
      <c r="N769" s="385"/>
      <c r="O769" s="381"/>
      <c r="P769" s="381"/>
      <c r="Q769" s="381"/>
      <c r="AF769" s="382"/>
      <c r="AG769" s="382"/>
    </row>
    <row r="770" spans="3:33" s="380" customFormat="1">
      <c r="C770" s="381"/>
      <c r="D770" s="381"/>
      <c r="F770" s="382"/>
      <c r="G770" s="382"/>
      <c r="H770" s="382"/>
      <c r="I770" s="383"/>
      <c r="J770" s="382"/>
      <c r="K770" s="382"/>
      <c r="L770" s="382"/>
      <c r="M770" s="384"/>
      <c r="N770" s="385"/>
      <c r="O770" s="381"/>
      <c r="P770" s="381"/>
      <c r="Q770" s="381"/>
      <c r="AF770" s="382"/>
      <c r="AG770" s="382"/>
    </row>
    <row r="771" spans="3:33" s="380" customFormat="1">
      <c r="C771" s="381"/>
      <c r="D771" s="381"/>
      <c r="F771" s="382"/>
      <c r="G771" s="382"/>
      <c r="H771" s="382"/>
      <c r="I771" s="383"/>
      <c r="J771" s="382"/>
      <c r="K771" s="382"/>
      <c r="L771" s="382"/>
      <c r="M771" s="384"/>
      <c r="N771" s="385"/>
      <c r="O771" s="381"/>
      <c r="P771" s="381"/>
      <c r="Q771" s="381"/>
      <c r="AF771" s="382"/>
      <c r="AG771" s="382"/>
    </row>
    <row r="772" spans="3:33" s="380" customFormat="1">
      <c r="C772" s="381"/>
      <c r="D772" s="381"/>
      <c r="F772" s="382"/>
      <c r="G772" s="382"/>
      <c r="H772" s="382"/>
      <c r="I772" s="383"/>
      <c r="J772" s="382"/>
      <c r="K772" s="382"/>
      <c r="L772" s="382"/>
      <c r="M772" s="384"/>
      <c r="N772" s="385"/>
      <c r="O772" s="381"/>
      <c r="P772" s="381"/>
      <c r="Q772" s="381"/>
      <c r="AF772" s="382"/>
      <c r="AG772" s="382"/>
    </row>
    <row r="773" spans="3:33" s="380" customFormat="1">
      <c r="C773" s="381"/>
      <c r="D773" s="381"/>
      <c r="F773" s="382"/>
      <c r="G773" s="382"/>
      <c r="H773" s="382"/>
      <c r="I773" s="383"/>
      <c r="J773" s="382"/>
      <c r="K773" s="382"/>
      <c r="L773" s="382"/>
      <c r="M773" s="384"/>
      <c r="N773" s="385"/>
      <c r="O773" s="381"/>
      <c r="P773" s="381"/>
      <c r="Q773" s="381"/>
      <c r="AF773" s="382"/>
      <c r="AG773" s="382"/>
    </row>
    <row r="774" spans="3:33" s="380" customFormat="1">
      <c r="C774" s="381"/>
      <c r="D774" s="381"/>
      <c r="F774" s="382"/>
      <c r="G774" s="382"/>
      <c r="H774" s="382"/>
      <c r="I774" s="383"/>
      <c r="J774" s="382"/>
      <c r="K774" s="382"/>
      <c r="L774" s="382"/>
      <c r="M774" s="384"/>
      <c r="N774" s="385"/>
      <c r="O774" s="381"/>
      <c r="P774" s="381"/>
      <c r="Q774" s="381"/>
      <c r="AF774" s="382"/>
      <c r="AG774" s="382"/>
    </row>
    <row r="775" spans="3:33" s="380" customFormat="1">
      <c r="C775" s="381"/>
      <c r="D775" s="381"/>
      <c r="F775" s="382"/>
      <c r="G775" s="382"/>
      <c r="H775" s="382"/>
      <c r="I775" s="383"/>
      <c r="J775" s="382"/>
      <c r="K775" s="382"/>
      <c r="L775" s="382"/>
      <c r="M775" s="384"/>
      <c r="N775" s="385"/>
      <c r="O775" s="381"/>
      <c r="P775" s="381"/>
      <c r="Q775" s="381"/>
      <c r="AF775" s="382"/>
      <c r="AG775" s="382"/>
    </row>
    <row r="776" spans="3:33" s="380" customFormat="1">
      <c r="C776" s="381"/>
      <c r="D776" s="381"/>
      <c r="F776" s="382"/>
      <c r="G776" s="382"/>
      <c r="H776" s="382"/>
      <c r="I776" s="383"/>
      <c r="J776" s="382"/>
      <c r="K776" s="382"/>
      <c r="L776" s="382"/>
      <c r="M776" s="384"/>
      <c r="N776" s="385"/>
      <c r="O776" s="381"/>
      <c r="P776" s="381"/>
      <c r="Q776" s="381"/>
      <c r="AF776" s="382"/>
      <c r="AG776" s="382"/>
    </row>
    <row r="777" spans="3:33" s="380" customFormat="1">
      <c r="C777" s="381"/>
      <c r="D777" s="381"/>
      <c r="F777" s="382"/>
      <c r="G777" s="382"/>
      <c r="H777" s="382"/>
      <c r="I777" s="383"/>
      <c r="J777" s="382"/>
      <c r="K777" s="382"/>
      <c r="L777" s="382"/>
      <c r="M777" s="384"/>
      <c r="N777" s="385"/>
      <c r="O777" s="381"/>
      <c r="P777" s="381"/>
      <c r="Q777" s="381"/>
      <c r="AF777" s="382"/>
      <c r="AG777" s="382"/>
    </row>
    <row r="778" spans="3:33" s="380" customFormat="1">
      <c r="C778" s="381"/>
      <c r="D778" s="381"/>
      <c r="F778" s="382"/>
      <c r="G778" s="382"/>
      <c r="H778" s="382"/>
      <c r="I778" s="383"/>
      <c r="J778" s="382"/>
      <c r="K778" s="382"/>
      <c r="L778" s="382"/>
      <c r="M778" s="384"/>
      <c r="N778" s="385"/>
      <c r="O778" s="381"/>
      <c r="P778" s="381"/>
      <c r="Q778" s="381"/>
      <c r="AF778" s="382"/>
      <c r="AG778" s="382"/>
    </row>
    <row r="779" spans="3:33" s="380" customFormat="1">
      <c r="C779" s="381"/>
      <c r="D779" s="381"/>
      <c r="F779" s="382"/>
      <c r="G779" s="382"/>
      <c r="H779" s="382"/>
      <c r="I779" s="383"/>
      <c r="J779" s="382"/>
      <c r="K779" s="382"/>
      <c r="L779" s="382"/>
      <c r="M779" s="384"/>
      <c r="N779" s="385"/>
      <c r="O779" s="381"/>
      <c r="P779" s="381"/>
      <c r="Q779" s="381"/>
      <c r="AF779" s="382"/>
      <c r="AG779" s="382"/>
    </row>
    <row r="780" spans="3:33" s="380" customFormat="1">
      <c r="C780" s="381"/>
      <c r="D780" s="381"/>
      <c r="F780" s="382"/>
      <c r="G780" s="382"/>
      <c r="H780" s="382"/>
      <c r="I780" s="383"/>
      <c r="J780" s="382"/>
      <c r="K780" s="382"/>
      <c r="L780" s="382"/>
      <c r="M780" s="384"/>
      <c r="N780" s="385"/>
      <c r="O780" s="381"/>
      <c r="P780" s="381"/>
      <c r="Q780" s="381"/>
      <c r="AF780" s="382"/>
      <c r="AG780" s="382"/>
    </row>
    <row r="781" spans="3:33" s="380" customFormat="1">
      <c r="C781" s="381"/>
      <c r="D781" s="381"/>
      <c r="F781" s="382"/>
      <c r="G781" s="382"/>
      <c r="H781" s="382"/>
      <c r="I781" s="383"/>
      <c r="J781" s="382"/>
      <c r="K781" s="382"/>
      <c r="L781" s="382"/>
      <c r="M781" s="384"/>
      <c r="N781" s="385"/>
      <c r="O781" s="381"/>
      <c r="P781" s="381"/>
      <c r="Q781" s="381"/>
      <c r="AF781" s="382"/>
      <c r="AG781" s="382"/>
    </row>
    <row r="782" spans="3:33" s="380" customFormat="1">
      <c r="C782" s="381"/>
      <c r="D782" s="381"/>
      <c r="F782" s="382"/>
      <c r="G782" s="382"/>
      <c r="H782" s="382"/>
      <c r="I782" s="383"/>
      <c r="J782" s="382"/>
      <c r="K782" s="382"/>
      <c r="L782" s="382"/>
      <c r="M782" s="384"/>
      <c r="N782" s="385"/>
      <c r="O782" s="381"/>
      <c r="P782" s="381"/>
      <c r="Q782" s="381"/>
      <c r="AF782" s="382"/>
      <c r="AG782" s="382"/>
    </row>
    <row r="783" spans="3:33" s="380" customFormat="1">
      <c r="C783" s="381"/>
      <c r="D783" s="381"/>
      <c r="F783" s="382"/>
      <c r="G783" s="382"/>
      <c r="H783" s="382"/>
      <c r="I783" s="383"/>
      <c r="J783" s="382"/>
      <c r="K783" s="382"/>
      <c r="L783" s="382"/>
      <c r="M783" s="384"/>
      <c r="N783" s="385"/>
      <c r="O783" s="381"/>
      <c r="P783" s="381"/>
      <c r="Q783" s="381"/>
      <c r="AF783" s="382"/>
      <c r="AG783" s="382"/>
    </row>
    <row r="784" spans="3:33" s="380" customFormat="1">
      <c r="C784" s="381"/>
      <c r="D784" s="381"/>
      <c r="F784" s="382"/>
      <c r="G784" s="382"/>
      <c r="H784" s="382"/>
      <c r="I784" s="383"/>
      <c r="J784" s="382"/>
      <c r="K784" s="382"/>
      <c r="L784" s="382"/>
      <c r="M784" s="384"/>
      <c r="N784" s="385"/>
      <c r="O784" s="381"/>
      <c r="P784" s="381"/>
      <c r="Q784" s="381"/>
      <c r="AF784" s="382"/>
      <c r="AG784" s="382"/>
    </row>
    <row r="785" spans="3:33" s="380" customFormat="1">
      <c r="C785" s="381"/>
      <c r="D785" s="381"/>
      <c r="F785" s="382"/>
      <c r="G785" s="382"/>
      <c r="H785" s="382"/>
      <c r="I785" s="383"/>
      <c r="J785" s="382"/>
      <c r="K785" s="382"/>
      <c r="L785" s="382"/>
      <c r="M785" s="384"/>
      <c r="N785" s="385"/>
      <c r="O785" s="381"/>
      <c r="P785" s="381"/>
      <c r="Q785" s="381"/>
      <c r="AF785" s="382"/>
      <c r="AG785" s="382"/>
    </row>
    <row r="786" spans="3:33" s="380" customFormat="1">
      <c r="C786" s="381"/>
      <c r="D786" s="381"/>
      <c r="F786" s="382"/>
      <c r="G786" s="382"/>
      <c r="H786" s="382"/>
      <c r="I786" s="383"/>
      <c r="J786" s="382"/>
      <c r="K786" s="382"/>
      <c r="L786" s="382"/>
      <c r="M786" s="384"/>
      <c r="N786" s="385"/>
      <c r="O786" s="381"/>
      <c r="P786" s="381"/>
      <c r="Q786" s="381"/>
      <c r="AF786" s="382"/>
      <c r="AG786" s="382"/>
    </row>
    <row r="787" spans="3:33" s="380" customFormat="1">
      <c r="C787" s="381"/>
      <c r="D787" s="381"/>
      <c r="F787" s="382"/>
      <c r="G787" s="382"/>
      <c r="H787" s="382"/>
      <c r="I787" s="383"/>
      <c r="J787" s="382"/>
      <c r="K787" s="382"/>
      <c r="L787" s="382"/>
      <c r="M787" s="384"/>
      <c r="N787" s="385"/>
      <c r="O787" s="381"/>
      <c r="P787" s="381"/>
      <c r="Q787" s="381"/>
      <c r="AF787" s="382"/>
      <c r="AG787" s="382"/>
    </row>
    <row r="788" spans="3:33" s="380" customFormat="1">
      <c r="C788" s="381"/>
      <c r="D788" s="381"/>
      <c r="F788" s="382"/>
      <c r="G788" s="382"/>
      <c r="H788" s="382"/>
      <c r="I788" s="383"/>
      <c r="J788" s="382"/>
      <c r="K788" s="382"/>
      <c r="L788" s="382"/>
      <c r="M788" s="384"/>
      <c r="N788" s="385"/>
      <c r="O788" s="381"/>
      <c r="P788" s="381"/>
      <c r="Q788" s="381"/>
      <c r="AF788" s="382"/>
      <c r="AG788" s="382"/>
    </row>
    <row r="789" spans="3:33" s="380" customFormat="1">
      <c r="C789" s="381"/>
      <c r="D789" s="381"/>
      <c r="F789" s="382"/>
      <c r="G789" s="382"/>
      <c r="H789" s="382"/>
      <c r="I789" s="383"/>
      <c r="J789" s="382"/>
      <c r="K789" s="382"/>
      <c r="L789" s="382"/>
      <c r="M789" s="384"/>
      <c r="N789" s="385"/>
      <c r="O789" s="381"/>
      <c r="P789" s="381"/>
      <c r="Q789" s="381"/>
      <c r="AF789" s="382"/>
      <c r="AG789" s="382"/>
    </row>
    <row r="790" spans="3:33" s="380" customFormat="1">
      <c r="C790" s="381"/>
      <c r="D790" s="381"/>
      <c r="F790" s="382"/>
      <c r="G790" s="382"/>
      <c r="H790" s="382"/>
      <c r="I790" s="383"/>
      <c r="J790" s="382"/>
      <c r="K790" s="382"/>
      <c r="L790" s="382"/>
      <c r="M790" s="384"/>
      <c r="N790" s="385"/>
      <c r="O790" s="381"/>
      <c r="P790" s="381"/>
      <c r="Q790" s="381"/>
      <c r="AF790" s="382"/>
      <c r="AG790" s="382"/>
    </row>
    <row r="791" spans="3:33" s="380" customFormat="1">
      <c r="C791" s="381"/>
      <c r="D791" s="381"/>
      <c r="F791" s="382"/>
      <c r="G791" s="382"/>
      <c r="H791" s="382"/>
      <c r="I791" s="383"/>
      <c r="J791" s="382"/>
      <c r="K791" s="382"/>
      <c r="L791" s="382"/>
      <c r="M791" s="384"/>
      <c r="N791" s="385"/>
      <c r="O791" s="381"/>
      <c r="P791" s="381"/>
      <c r="Q791" s="381"/>
      <c r="AF791" s="382"/>
      <c r="AG791" s="382"/>
    </row>
    <row r="792" spans="3:33" s="380" customFormat="1">
      <c r="C792" s="381"/>
      <c r="D792" s="381"/>
      <c r="F792" s="382"/>
      <c r="G792" s="382"/>
      <c r="H792" s="382"/>
      <c r="I792" s="383"/>
      <c r="J792" s="382"/>
      <c r="K792" s="382"/>
      <c r="L792" s="382"/>
      <c r="M792" s="384"/>
      <c r="N792" s="385"/>
      <c r="O792" s="381"/>
      <c r="P792" s="381"/>
      <c r="Q792" s="381"/>
      <c r="AF792" s="382"/>
      <c r="AG792" s="382"/>
    </row>
    <row r="793" spans="3:33" s="380" customFormat="1">
      <c r="C793" s="381"/>
      <c r="D793" s="381"/>
      <c r="F793" s="382"/>
      <c r="G793" s="382"/>
      <c r="H793" s="382"/>
      <c r="I793" s="383"/>
      <c r="J793" s="382"/>
      <c r="K793" s="382"/>
      <c r="L793" s="382"/>
      <c r="M793" s="384"/>
      <c r="N793" s="385"/>
      <c r="O793" s="381"/>
      <c r="P793" s="381"/>
      <c r="Q793" s="381"/>
      <c r="AF793" s="382"/>
      <c r="AG793" s="382"/>
    </row>
    <row r="794" spans="3:33" s="380" customFormat="1">
      <c r="C794" s="381"/>
      <c r="D794" s="381"/>
      <c r="F794" s="382"/>
      <c r="G794" s="382"/>
      <c r="H794" s="382"/>
      <c r="I794" s="383"/>
      <c r="J794" s="382"/>
      <c r="K794" s="382"/>
      <c r="L794" s="382"/>
      <c r="M794" s="384"/>
      <c r="N794" s="385"/>
      <c r="O794" s="381"/>
      <c r="P794" s="381"/>
      <c r="Q794" s="381"/>
      <c r="AF794" s="382"/>
      <c r="AG794" s="382"/>
    </row>
    <row r="795" spans="3:33" s="380" customFormat="1">
      <c r="C795" s="381"/>
      <c r="D795" s="381"/>
      <c r="F795" s="382"/>
      <c r="G795" s="382"/>
      <c r="H795" s="382"/>
      <c r="I795" s="383"/>
      <c r="J795" s="382"/>
      <c r="K795" s="382"/>
      <c r="L795" s="382"/>
      <c r="M795" s="384"/>
      <c r="N795" s="385"/>
      <c r="O795" s="381"/>
      <c r="P795" s="381"/>
      <c r="Q795" s="381"/>
      <c r="AF795" s="382"/>
      <c r="AG795" s="382"/>
    </row>
    <row r="796" spans="3:33" s="380" customFormat="1">
      <c r="C796" s="381"/>
      <c r="D796" s="381"/>
      <c r="F796" s="382"/>
      <c r="G796" s="382"/>
      <c r="H796" s="382"/>
      <c r="I796" s="383"/>
      <c r="J796" s="382"/>
      <c r="K796" s="382"/>
      <c r="L796" s="382"/>
      <c r="M796" s="384"/>
      <c r="N796" s="385"/>
      <c r="O796" s="381"/>
      <c r="P796" s="381"/>
      <c r="Q796" s="381"/>
      <c r="AF796" s="382"/>
      <c r="AG796" s="382"/>
    </row>
    <row r="797" spans="3:33" s="380" customFormat="1">
      <c r="C797" s="381"/>
      <c r="D797" s="381"/>
      <c r="F797" s="382"/>
      <c r="G797" s="382"/>
      <c r="H797" s="382"/>
      <c r="I797" s="383"/>
      <c r="J797" s="382"/>
      <c r="K797" s="382"/>
      <c r="L797" s="382"/>
      <c r="M797" s="384"/>
      <c r="N797" s="385"/>
      <c r="O797" s="381"/>
      <c r="P797" s="381"/>
      <c r="Q797" s="381"/>
      <c r="AF797" s="382"/>
      <c r="AG797" s="382"/>
    </row>
    <row r="798" spans="3:33" s="380" customFormat="1">
      <c r="C798" s="381"/>
      <c r="D798" s="381"/>
      <c r="F798" s="382"/>
      <c r="G798" s="382"/>
      <c r="H798" s="382"/>
      <c r="I798" s="383"/>
      <c r="J798" s="382"/>
      <c r="K798" s="382"/>
      <c r="L798" s="382"/>
      <c r="M798" s="384"/>
      <c r="N798" s="385"/>
      <c r="O798" s="381"/>
      <c r="P798" s="381"/>
      <c r="Q798" s="381"/>
      <c r="AF798" s="382"/>
      <c r="AG798" s="382"/>
    </row>
    <row r="799" spans="3:33" s="380" customFormat="1">
      <c r="C799" s="381"/>
      <c r="D799" s="381"/>
      <c r="F799" s="382"/>
      <c r="G799" s="382"/>
      <c r="H799" s="382"/>
      <c r="I799" s="383"/>
      <c r="J799" s="382"/>
      <c r="K799" s="382"/>
      <c r="L799" s="382"/>
      <c r="M799" s="384"/>
      <c r="N799" s="385"/>
      <c r="O799" s="381"/>
      <c r="P799" s="381"/>
      <c r="Q799" s="381"/>
      <c r="AF799" s="382"/>
      <c r="AG799" s="382"/>
    </row>
    <row r="800" spans="3:33" s="380" customFormat="1">
      <c r="C800" s="381"/>
      <c r="D800" s="381"/>
      <c r="F800" s="382"/>
      <c r="G800" s="382"/>
      <c r="H800" s="382"/>
      <c r="I800" s="383"/>
      <c r="J800" s="382"/>
      <c r="K800" s="382"/>
      <c r="L800" s="382"/>
      <c r="M800" s="384"/>
      <c r="N800" s="385"/>
      <c r="O800" s="381"/>
      <c r="P800" s="381"/>
      <c r="Q800" s="381"/>
      <c r="AF800" s="382"/>
      <c r="AG800" s="382"/>
    </row>
    <row r="801" spans="3:33" s="380" customFormat="1">
      <c r="C801" s="381"/>
      <c r="D801" s="381"/>
      <c r="F801" s="382"/>
      <c r="G801" s="382"/>
      <c r="H801" s="382"/>
      <c r="I801" s="383"/>
      <c r="J801" s="382"/>
      <c r="K801" s="382"/>
      <c r="L801" s="382"/>
      <c r="M801" s="384"/>
      <c r="N801" s="385"/>
      <c r="O801" s="381"/>
      <c r="P801" s="381"/>
      <c r="Q801" s="381"/>
      <c r="AF801" s="382"/>
      <c r="AG801" s="382"/>
    </row>
    <row r="802" spans="3:33" s="380" customFormat="1">
      <c r="C802" s="381"/>
      <c r="D802" s="381"/>
      <c r="F802" s="382"/>
      <c r="G802" s="382"/>
      <c r="H802" s="382"/>
      <c r="I802" s="383"/>
      <c r="J802" s="382"/>
      <c r="K802" s="382"/>
      <c r="L802" s="382"/>
      <c r="M802" s="384"/>
      <c r="N802" s="385"/>
      <c r="O802" s="381"/>
      <c r="P802" s="381"/>
      <c r="Q802" s="381"/>
      <c r="AF802" s="382"/>
      <c r="AG802" s="382"/>
    </row>
    <row r="803" spans="3:33" s="380" customFormat="1">
      <c r="C803" s="381"/>
      <c r="D803" s="381"/>
      <c r="F803" s="382"/>
      <c r="G803" s="382"/>
      <c r="H803" s="382"/>
      <c r="I803" s="383"/>
      <c r="J803" s="382"/>
      <c r="K803" s="382"/>
      <c r="L803" s="382"/>
      <c r="M803" s="384"/>
      <c r="N803" s="385"/>
      <c r="O803" s="381"/>
      <c r="P803" s="381"/>
      <c r="Q803" s="381"/>
      <c r="AF803" s="382"/>
      <c r="AG803" s="382"/>
    </row>
    <row r="804" spans="3:33" s="380" customFormat="1">
      <c r="C804" s="381"/>
      <c r="D804" s="381"/>
      <c r="F804" s="382"/>
      <c r="G804" s="382"/>
      <c r="H804" s="382"/>
      <c r="I804" s="383"/>
      <c r="J804" s="382"/>
      <c r="K804" s="382"/>
      <c r="L804" s="382"/>
      <c r="M804" s="384"/>
      <c r="N804" s="385"/>
      <c r="O804" s="381"/>
      <c r="P804" s="381"/>
      <c r="Q804" s="381"/>
      <c r="AF804" s="382"/>
      <c r="AG804" s="382"/>
    </row>
    <row r="805" spans="3:33" s="380" customFormat="1">
      <c r="C805" s="381"/>
      <c r="D805" s="381"/>
      <c r="F805" s="382"/>
      <c r="G805" s="382"/>
      <c r="H805" s="382"/>
      <c r="I805" s="383"/>
      <c r="J805" s="382"/>
      <c r="K805" s="382"/>
      <c r="L805" s="382"/>
      <c r="M805" s="384"/>
      <c r="N805" s="385"/>
      <c r="O805" s="381"/>
      <c r="P805" s="381"/>
      <c r="Q805" s="381"/>
      <c r="AF805" s="382"/>
      <c r="AG805" s="382"/>
    </row>
    <row r="806" spans="3:33" s="380" customFormat="1">
      <c r="C806" s="381"/>
      <c r="D806" s="381"/>
      <c r="F806" s="382"/>
      <c r="G806" s="382"/>
      <c r="H806" s="382"/>
      <c r="I806" s="383"/>
      <c r="J806" s="382"/>
      <c r="K806" s="382"/>
      <c r="L806" s="382"/>
      <c r="M806" s="384"/>
      <c r="N806" s="385"/>
      <c r="O806" s="381"/>
      <c r="P806" s="381"/>
      <c r="Q806" s="381"/>
      <c r="AF806" s="382"/>
      <c r="AG806" s="382"/>
    </row>
    <row r="807" spans="3:33" s="380" customFormat="1">
      <c r="C807" s="381"/>
      <c r="D807" s="381"/>
      <c r="F807" s="382"/>
      <c r="G807" s="382"/>
      <c r="H807" s="382"/>
      <c r="I807" s="383"/>
      <c r="J807" s="382"/>
      <c r="K807" s="382"/>
      <c r="L807" s="382"/>
      <c r="M807" s="384"/>
      <c r="N807" s="385"/>
      <c r="O807" s="381"/>
      <c r="P807" s="381"/>
      <c r="Q807" s="381"/>
      <c r="AF807" s="382"/>
      <c r="AG807" s="382"/>
    </row>
    <row r="808" spans="3:33" s="380" customFormat="1">
      <c r="C808" s="381"/>
      <c r="D808" s="381"/>
      <c r="F808" s="382"/>
      <c r="G808" s="382"/>
      <c r="H808" s="382"/>
      <c r="I808" s="383"/>
      <c r="J808" s="382"/>
      <c r="K808" s="382"/>
      <c r="L808" s="382"/>
      <c r="M808" s="384"/>
      <c r="N808" s="385"/>
      <c r="O808" s="381"/>
      <c r="P808" s="381"/>
      <c r="Q808" s="381"/>
      <c r="AF808" s="382"/>
      <c r="AG808" s="382"/>
    </row>
    <row r="809" spans="3:33" s="380" customFormat="1">
      <c r="C809" s="381"/>
      <c r="D809" s="381"/>
      <c r="F809" s="382"/>
      <c r="G809" s="382"/>
      <c r="H809" s="382"/>
      <c r="I809" s="383"/>
      <c r="J809" s="382"/>
      <c r="K809" s="382"/>
      <c r="L809" s="382"/>
      <c r="M809" s="384"/>
      <c r="N809" s="385"/>
      <c r="O809" s="381"/>
      <c r="P809" s="381"/>
      <c r="Q809" s="381"/>
      <c r="AF809" s="382"/>
      <c r="AG809" s="382"/>
    </row>
    <row r="810" spans="3:33" s="380" customFormat="1">
      <c r="C810" s="381"/>
      <c r="D810" s="381"/>
      <c r="F810" s="382"/>
      <c r="G810" s="382"/>
      <c r="H810" s="382"/>
      <c r="I810" s="383"/>
      <c r="J810" s="382"/>
      <c r="K810" s="382"/>
      <c r="L810" s="382"/>
      <c r="M810" s="384"/>
      <c r="N810" s="385"/>
      <c r="O810" s="381"/>
      <c r="P810" s="381"/>
      <c r="Q810" s="381"/>
      <c r="AF810" s="382"/>
      <c r="AG810" s="382"/>
    </row>
    <row r="811" spans="3:33" s="380" customFormat="1">
      <c r="C811" s="381"/>
      <c r="D811" s="381"/>
      <c r="F811" s="382"/>
      <c r="G811" s="382"/>
      <c r="H811" s="382"/>
      <c r="I811" s="383"/>
      <c r="J811" s="382"/>
      <c r="K811" s="382"/>
      <c r="L811" s="382"/>
      <c r="M811" s="384"/>
      <c r="N811" s="385"/>
      <c r="O811" s="381"/>
      <c r="P811" s="381"/>
      <c r="Q811" s="381"/>
      <c r="AF811" s="382"/>
      <c r="AG811" s="382"/>
    </row>
    <row r="812" spans="3:33" s="380" customFormat="1">
      <c r="C812" s="381"/>
      <c r="D812" s="381"/>
      <c r="F812" s="382"/>
      <c r="G812" s="382"/>
      <c r="H812" s="382"/>
      <c r="I812" s="383"/>
      <c r="J812" s="382"/>
      <c r="K812" s="382"/>
      <c r="L812" s="382"/>
      <c r="M812" s="384"/>
      <c r="N812" s="385"/>
      <c r="O812" s="381"/>
      <c r="P812" s="381"/>
      <c r="Q812" s="381"/>
      <c r="AF812" s="382"/>
      <c r="AG812" s="382"/>
    </row>
    <row r="813" spans="3:33" s="380" customFormat="1">
      <c r="C813" s="381"/>
      <c r="D813" s="381"/>
      <c r="F813" s="382"/>
      <c r="G813" s="382"/>
      <c r="H813" s="382"/>
      <c r="I813" s="383"/>
      <c r="J813" s="382"/>
      <c r="K813" s="382"/>
      <c r="L813" s="382"/>
      <c r="M813" s="384"/>
      <c r="N813" s="385"/>
      <c r="O813" s="381"/>
      <c r="P813" s="381"/>
      <c r="Q813" s="381"/>
      <c r="AF813" s="382"/>
      <c r="AG813" s="382"/>
    </row>
    <row r="814" spans="3:33" s="380" customFormat="1">
      <c r="C814" s="381"/>
      <c r="D814" s="381"/>
      <c r="F814" s="382"/>
      <c r="G814" s="382"/>
      <c r="H814" s="382"/>
      <c r="I814" s="383"/>
      <c r="J814" s="382"/>
      <c r="K814" s="382"/>
      <c r="L814" s="382"/>
      <c r="M814" s="384"/>
      <c r="N814" s="385"/>
      <c r="O814" s="381"/>
      <c r="P814" s="381"/>
      <c r="Q814" s="381"/>
      <c r="AF814" s="382"/>
      <c r="AG814" s="382"/>
    </row>
    <row r="815" spans="3:33" s="380" customFormat="1">
      <c r="C815" s="381"/>
      <c r="D815" s="381"/>
      <c r="F815" s="382"/>
      <c r="G815" s="382"/>
      <c r="H815" s="382"/>
      <c r="I815" s="383"/>
      <c r="J815" s="382"/>
      <c r="K815" s="382"/>
      <c r="L815" s="382"/>
      <c r="M815" s="384"/>
      <c r="N815" s="385"/>
      <c r="O815" s="381"/>
      <c r="P815" s="381"/>
      <c r="Q815" s="381"/>
      <c r="AF815" s="382"/>
      <c r="AG815" s="382"/>
    </row>
    <row r="816" spans="3:33" s="380" customFormat="1">
      <c r="C816" s="381"/>
      <c r="D816" s="381"/>
      <c r="F816" s="382"/>
      <c r="G816" s="382"/>
      <c r="H816" s="382"/>
      <c r="I816" s="383"/>
      <c r="J816" s="382"/>
      <c r="K816" s="382"/>
      <c r="L816" s="382"/>
      <c r="M816" s="384"/>
      <c r="N816" s="385"/>
      <c r="O816" s="381"/>
      <c r="P816" s="381"/>
      <c r="Q816" s="381"/>
      <c r="AF816" s="382"/>
      <c r="AG816" s="382"/>
    </row>
    <row r="817" spans="3:33" s="380" customFormat="1">
      <c r="C817" s="381"/>
      <c r="D817" s="381"/>
      <c r="F817" s="382"/>
      <c r="G817" s="382"/>
      <c r="H817" s="382"/>
      <c r="I817" s="383"/>
      <c r="J817" s="382"/>
      <c r="K817" s="382"/>
      <c r="L817" s="382"/>
      <c r="M817" s="384"/>
      <c r="N817" s="385"/>
      <c r="O817" s="381"/>
      <c r="P817" s="381"/>
      <c r="Q817" s="381"/>
      <c r="AF817" s="382"/>
      <c r="AG817" s="382"/>
    </row>
    <row r="818" spans="3:33" s="380" customFormat="1">
      <c r="C818" s="381"/>
      <c r="D818" s="381"/>
      <c r="F818" s="382"/>
      <c r="G818" s="382"/>
      <c r="H818" s="382"/>
      <c r="I818" s="383"/>
      <c r="J818" s="382"/>
      <c r="K818" s="382"/>
      <c r="L818" s="382"/>
      <c r="M818" s="384"/>
      <c r="N818" s="385"/>
      <c r="O818" s="381"/>
      <c r="P818" s="381"/>
      <c r="Q818" s="381"/>
      <c r="AF818" s="382"/>
      <c r="AG818" s="382"/>
    </row>
    <row r="819" spans="3:33" s="380" customFormat="1">
      <c r="C819" s="381"/>
      <c r="D819" s="381"/>
      <c r="F819" s="382"/>
      <c r="G819" s="382"/>
      <c r="H819" s="382"/>
      <c r="I819" s="383"/>
      <c r="J819" s="382"/>
      <c r="K819" s="382"/>
      <c r="L819" s="382"/>
      <c r="M819" s="384"/>
      <c r="N819" s="385"/>
      <c r="O819" s="381"/>
      <c r="P819" s="381"/>
      <c r="Q819" s="381"/>
      <c r="AF819" s="382"/>
      <c r="AG819" s="382"/>
    </row>
    <row r="820" spans="3:33" s="380" customFormat="1">
      <c r="C820" s="381"/>
      <c r="D820" s="381"/>
      <c r="F820" s="382"/>
      <c r="G820" s="382"/>
      <c r="H820" s="382"/>
      <c r="I820" s="383"/>
      <c r="J820" s="382"/>
      <c r="K820" s="382"/>
      <c r="L820" s="382"/>
      <c r="M820" s="384"/>
      <c r="N820" s="385"/>
      <c r="O820" s="381"/>
      <c r="P820" s="381"/>
      <c r="Q820" s="381"/>
      <c r="AF820" s="382"/>
      <c r="AG820" s="382"/>
    </row>
    <row r="821" spans="3:33" s="380" customFormat="1">
      <c r="C821" s="381"/>
      <c r="D821" s="381"/>
      <c r="F821" s="382"/>
      <c r="G821" s="382"/>
      <c r="H821" s="382"/>
      <c r="I821" s="383"/>
      <c r="J821" s="382"/>
      <c r="K821" s="382"/>
      <c r="L821" s="382"/>
      <c r="M821" s="384"/>
      <c r="N821" s="385"/>
      <c r="O821" s="381"/>
      <c r="P821" s="381"/>
      <c r="Q821" s="381"/>
      <c r="AF821" s="382"/>
      <c r="AG821" s="382"/>
    </row>
    <row r="822" spans="3:33" s="380" customFormat="1">
      <c r="C822" s="381"/>
      <c r="D822" s="381"/>
      <c r="F822" s="382"/>
      <c r="G822" s="382"/>
      <c r="H822" s="382"/>
      <c r="I822" s="383"/>
      <c r="J822" s="382"/>
      <c r="K822" s="382"/>
      <c r="L822" s="382"/>
      <c r="M822" s="384"/>
      <c r="N822" s="385"/>
      <c r="O822" s="381"/>
      <c r="P822" s="381"/>
      <c r="Q822" s="381"/>
      <c r="AF822" s="382"/>
      <c r="AG822" s="382"/>
    </row>
    <row r="823" spans="3:33" s="380" customFormat="1">
      <c r="C823" s="381"/>
      <c r="D823" s="381"/>
      <c r="F823" s="382"/>
      <c r="G823" s="382"/>
      <c r="H823" s="382"/>
      <c r="I823" s="383"/>
      <c r="J823" s="382"/>
      <c r="K823" s="382"/>
      <c r="L823" s="382"/>
      <c r="M823" s="384"/>
      <c r="N823" s="385"/>
      <c r="O823" s="381"/>
      <c r="P823" s="381"/>
      <c r="Q823" s="381"/>
      <c r="AF823" s="382"/>
      <c r="AG823" s="382"/>
    </row>
    <row r="824" spans="3:33" s="380" customFormat="1">
      <c r="C824" s="381"/>
      <c r="D824" s="381"/>
      <c r="F824" s="382"/>
      <c r="G824" s="382"/>
      <c r="H824" s="382"/>
      <c r="I824" s="383"/>
      <c r="J824" s="382"/>
      <c r="K824" s="382"/>
      <c r="L824" s="382"/>
      <c r="M824" s="384"/>
      <c r="N824" s="385"/>
      <c r="O824" s="381"/>
      <c r="P824" s="381"/>
      <c r="Q824" s="381"/>
      <c r="AF824" s="382"/>
      <c r="AG824" s="382"/>
    </row>
    <row r="825" spans="3:33" s="380" customFormat="1">
      <c r="C825" s="381"/>
      <c r="D825" s="381"/>
      <c r="F825" s="382"/>
      <c r="G825" s="382"/>
      <c r="H825" s="382"/>
      <c r="I825" s="383"/>
      <c r="J825" s="382"/>
      <c r="K825" s="382"/>
      <c r="L825" s="382"/>
      <c r="M825" s="384"/>
      <c r="N825" s="385"/>
      <c r="O825" s="381"/>
      <c r="P825" s="381"/>
      <c r="Q825" s="381"/>
      <c r="AF825" s="382"/>
      <c r="AG825" s="382"/>
    </row>
    <row r="826" spans="3:33" s="380" customFormat="1">
      <c r="C826" s="381"/>
      <c r="D826" s="381"/>
      <c r="F826" s="382"/>
      <c r="G826" s="382"/>
      <c r="H826" s="382"/>
      <c r="I826" s="383"/>
      <c r="J826" s="382"/>
      <c r="K826" s="382"/>
      <c r="L826" s="382"/>
      <c r="M826" s="384"/>
      <c r="N826" s="385"/>
      <c r="O826" s="381"/>
      <c r="P826" s="381"/>
      <c r="Q826" s="381"/>
      <c r="AF826" s="382"/>
      <c r="AG826" s="382"/>
    </row>
    <row r="827" spans="3:33" s="380" customFormat="1">
      <c r="C827" s="381"/>
      <c r="D827" s="381"/>
      <c r="F827" s="382"/>
      <c r="G827" s="382"/>
      <c r="H827" s="382"/>
      <c r="I827" s="383"/>
      <c r="J827" s="382"/>
      <c r="K827" s="382"/>
      <c r="L827" s="382"/>
      <c r="M827" s="384"/>
      <c r="N827" s="385"/>
      <c r="O827" s="381"/>
      <c r="P827" s="381"/>
      <c r="Q827" s="381"/>
      <c r="AF827" s="382"/>
      <c r="AG827" s="382"/>
    </row>
    <row r="828" spans="3:33" s="380" customFormat="1">
      <c r="C828" s="381"/>
      <c r="D828" s="381"/>
      <c r="F828" s="382"/>
      <c r="G828" s="382"/>
      <c r="H828" s="382"/>
      <c r="I828" s="383"/>
      <c r="J828" s="382"/>
      <c r="K828" s="382"/>
      <c r="L828" s="382"/>
      <c r="M828" s="384"/>
      <c r="N828" s="385"/>
      <c r="O828" s="381"/>
      <c r="P828" s="381"/>
      <c r="Q828" s="381"/>
      <c r="AF828" s="382"/>
      <c r="AG828" s="382"/>
    </row>
    <row r="829" spans="3:33" s="380" customFormat="1">
      <c r="C829" s="381"/>
      <c r="D829" s="381"/>
      <c r="F829" s="382"/>
      <c r="G829" s="382"/>
      <c r="H829" s="382"/>
      <c r="I829" s="383"/>
      <c r="J829" s="382"/>
      <c r="K829" s="382"/>
      <c r="L829" s="382"/>
      <c r="M829" s="384"/>
      <c r="N829" s="385"/>
      <c r="O829" s="381"/>
      <c r="P829" s="381"/>
      <c r="Q829" s="381"/>
      <c r="AF829" s="382"/>
      <c r="AG829" s="382"/>
    </row>
    <row r="830" spans="3:33" s="380" customFormat="1">
      <c r="C830" s="381"/>
      <c r="D830" s="381"/>
      <c r="F830" s="382"/>
      <c r="G830" s="382"/>
      <c r="H830" s="382"/>
      <c r="I830" s="383"/>
      <c r="J830" s="382"/>
      <c r="K830" s="382"/>
      <c r="L830" s="382"/>
      <c r="M830" s="384"/>
      <c r="N830" s="385"/>
      <c r="O830" s="381"/>
      <c r="P830" s="381"/>
      <c r="Q830" s="381"/>
      <c r="AF830" s="382"/>
      <c r="AG830" s="382"/>
    </row>
    <row r="831" spans="3:33" s="380" customFormat="1">
      <c r="C831" s="381"/>
      <c r="D831" s="381"/>
      <c r="F831" s="382"/>
      <c r="G831" s="382"/>
      <c r="H831" s="382"/>
      <c r="I831" s="383"/>
      <c r="J831" s="382"/>
      <c r="K831" s="382"/>
      <c r="L831" s="382"/>
      <c r="M831" s="384"/>
      <c r="N831" s="385"/>
      <c r="O831" s="381"/>
      <c r="P831" s="381"/>
      <c r="Q831" s="381"/>
      <c r="AF831" s="382"/>
      <c r="AG831" s="382"/>
    </row>
    <row r="832" spans="3:33" s="380" customFormat="1">
      <c r="C832" s="381"/>
      <c r="D832" s="381"/>
      <c r="F832" s="382"/>
      <c r="G832" s="382"/>
      <c r="H832" s="382"/>
      <c r="I832" s="383"/>
      <c r="J832" s="382"/>
      <c r="K832" s="382"/>
      <c r="L832" s="382"/>
      <c r="M832" s="384"/>
      <c r="N832" s="385"/>
      <c r="O832" s="381"/>
      <c r="P832" s="381"/>
      <c r="Q832" s="381"/>
      <c r="AF832" s="382"/>
      <c r="AG832" s="382"/>
    </row>
    <row r="833" spans="3:33" s="380" customFormat="1">
      <c r="C833" s="381"/>
      <c r="D833" s="381"/>
      <c r="F833" s="382"/>
      <c r="G833" s="382"/>
      <c r="H833" s="382"/>
      <c r="I833" s="383"/>
      <c r="J833" s="382"/>
      <c r="K833" s="382"/>
      <c r="L833" s="382"/>
      <c r="M833" s="384"/>
      <c r="N833" s="385"/>
      <c r="O833" s="381"/>
      <c r="P833" s="381"/>
      <c r="Q833" s="381"/>
      <c r="AF833" s="382"/>
      <c r="AG833" s="382"/>
    </row>
    <row r="834" spans="3:33" s="380" customFormat="1">
      <c r="C834" s="381"/>
      <c r="D834" s="381"/>
      <c r="F834" s="382"/>
      <c r="G834" s="382"/>
      <c r="H834" s="382"/>
      <c r="I834" s="383"/>
      <c r="J834" s="382"/>
      <c r="K834" s="382"/>
      <c r="L834" s="382"/>
      <c r="M834" s="384"/>
      <c r="N834" s="385"/>
      <c r="O834" s="381"/>
      <c r="P834" s="381"/>
      <c r="Q834" s="381"/>
      <c r="AF834" s="382"/>
      <c r="AG834" s="382"/>
    </row>
    <row r="835" spans="3:33" s="380" customFormat="1">
      <c r="C835" s="381"/>
      <c r="D835" s="381"/>
      <c r="F835" s="382"/>
      <c r="G835" s="382"/>
      <c r="H835" s="382"/>
      <c r="I835" s="383"/>
      <c r="J835" s="382"/>
      <c r="K835" s="382"/>
      <c r="L835" s="382"/>
      <c r="M835" s="384"/>
      <c r="N835" s="385"/>
      <c r="O835" s="381"/>
      <c r="P835" s="381"/>
      <c r="Q835" s="381"/>
      <c r="AF835" s="382"/>
      <c r="AG835" s="382"/>
    </row>
    <row r="836" spans="3:33" s="380" customFormat="1">
      <c r="C836" s="381"/>
      <c r="D836" s="381"/>
      <c r="F836" s="382"/>
      <c r="G836" s="382"/>
      <c r="H836" s="382"/>
      <c r="I836" s="383"/>
      <c r="J836" s="382"/>
      <c r="K836" s="382"/>
      <c r="L836" s="382"/>
      <c r="M836" s="384"/>
      <c r="N836" s="385"/>
      <c r="O836" s="381"/>
      <c r="P836" s="381"/>
      <c r="Q836" s="381"/>
      <c r="AF836" s="382"/>
      <c r="AG836" s="382"/>
    </row>
    <row r="837" spans="3:33" s="380" customFormat="1">
      <c r="C837" s="381"/>
      <c r="D837" s="381"/>
      <c r="F837" s="382"/>
      <c r="G837" s="382"/>
      <c r="H837" s="382"/>
      <c r="I837" s="383"/>
      <c r="J837" s="382"/>
      <c r="K837" s="382"/>
      <c r="L837" s="382"/>
      <c r="M837" s="384"/>
      <c r="N837" s="385"/>
      <c r="O837" s="381"/>
      <c r="P837" s="381"/>
      <c r="Q837" s="381"/>
      <c r="AF837" s="382"/>
      <c r="AG837" s="382"/>
    </row>
    <row r="838" spans="3:33" s="380" customFormat="1">
      <c r="C838" s="381"/>
      <c r="D838" s="381"/>
      <c r="F838" s="382"/>
      <c r="G838" s="382"/>
      <c r="H838" s="382"/>
      <c r="I838" s="383"/>
      <c r="J838" s="382"/>
      <c r="K838" s="382"/>
      <c r="L838" s="382"/>
      <c r="M838" s="384"/>
      <c r="N838" s="385"/>
      <c r="O838" s="381"/>
      <c r="P838" s="381"/>
      <c r="Q838" s="381"/>
      <c r="AF838" s="382"/>
      <c r="AG838" s="382"/>
    </row>
    <row r="839" spans="3:33" s="380" customFormat="1">
      <c r="C839" s="381"/>
      <c r="D839" s="381"/>
      <c r="F839" s="382"/>
      <c r="G839" s="382"/>
      <c r="H839" s="382"/>
      <c r="I839" s="383"/>
      <c r="J839" s="382"/>
      <c r="K839" s="382"/>
      <c r="L839" s="382"/>
      <c r="M839" s="384"/>
      <c r="N839" s="385"/>
      <c r="O839" s="381"/>
      <c r="P839" s="381"/>
      <c r="Q839" s="381"/>
      <c r="AF839" s="382"/>
      <c r="AG839" s="382"/>
    </row>
    <row r="840" spans="3:33" s="380" customFormat="1">
      <c r="C840" s="381"/>
      <c r="D840" s="381"/>
      <c r="F840" s="382"/>
      <c r="G840" s="382"/>
      <c r="H840" s="382"/>
      <c r="I840" s="383"/>
      <c r="J840" s="382"/>
      <c r="K840" s="382"/>
      <c r="L840" s="382"/>
      <c r="M840" s="384"/>
      <c r="N840" s="385"/>
      <c r="O840" s="381"/>
      <c r="P840" s="381"/>
      <c r="Q840" s="381"/>
      <c r="AF840" s="382"/>
      <c r="AG840" s="382"/>
    </row>
    <row r="841" spans="3:33" s="380" customFormat="1">
      <c r="C841" s="381"/>
      <c r="D841" s="381"/>
      <c r="F841" s="382"/>
      <c r="G841" s="382"/>
      <c r="H841" s="382"/>
      <c r="I841" s="383"/>
      <c r="J841" s="382"/>
      <c r="K841" s="382"/>
      <c r="L841" s="382"/>
      <c r="M841" s="384"/>
      <c r="N841" s="385"/>
      <c r="O841" s="381"/>
      <c r="P841" s="381"/>
      <c r="Q841" s="381"/>
      <c r="AF841" s="382"/>
      <c r="AG841" s="382"/>
    </row>
    <row r="842" spans="3:33" s="380" customFormat="1">
      <c r="C842" s="381"/>
      <c r="D842" s="381"/>
      <c r="F842" s="382"/>
      <c r="G842" s="382"/>
      <c r="H842" s="382"/>
      <c r="I842" s="383"/>
      <c r="J842" s="382"/>
      <c r="K842" s="382"/>
      <c r="L842" s="382"/>
      <c r="M842" s="384"/>
      <c r="N842" s="385"/>
      <c r="O842" s="381"/>
      <c r="P842" s="381"/>
      <c r="Q842" s="381"/>
      <c r="AF842" s="382"/>
      <c r="AG842" s="382"/>
    </row>
    <row r="843" spans="3:33" s="380" customFormat="1">
      <c r="C843" s="381"/>
      <c r="D843" s="381"/>
      <c r="F843" s="382"/>
      <c r="G843" s="382"/>
      <c r="H843" s="382"/>
      <c r="I843" s="383"/>
      <c r="J843" s="382"/>
      <c r="K843" s="382"/>
      <c r="L843" s="382"/>
      <c r="M843" s="384"/>
      <c r="N843" s="385"/>
      <c r="O843" s="381"/>
      <c r="P843" s="381"/>
      <c r="Q843" s="381"/>
      <c r="AF843" s="382"/>
      <c r="AG843" s="382"/>
    </row>
    <row r="844" spans="3:33" s="380" customFormat="1">
      <c r="C844" s="381"/>
      <c r="D844" s="381"/>
      <c r="F844" s="382"/>
      <c r="G844" s="382"/>
      <c r="H844" s="382"/>
      <c r="I844" s="383"/>
      <c r="J844" s="382"/>
      <c r="K844" s="382"/>
      <c r="L844" s="382"/>
      <c r="M844" s="384"/>
      <c r="N844" s="385"/>
      <c r="O844" s="381"/>
      <c r="P844" s="381"/>
      <c r="Q844" s="381"/>
      <c r="AF844" s="382"/>
      <c r="AG844" s="382"/>
    </row>
    <row r="845" spans="3:33" s="380" customFormat="1">
      <c r="C845" s="381"/>
      <c r="D845" s="381"/>
      <c r="F845" s="382"/>
      <c r="G845" s="382"/>
      <c r="H845" s="382"/>
      <c r="I845" s="383"/>
      <c r="J845" s="382"/>
      <c r="K845" s="382"/>
      <c r="L845" s="382"/>
      <c r="M845" s="384"/>
      <c r="N845" s="385"/>
      <c r="O845" s="381"/>
      <c r="P845" s="381"/>
      <c r="Q845" s="381"/>
      <c r="AF845" s="382"/>
      <c r="AG845" s="382"/>
    </row>
    <row r="846" spans="3:33" s="380" customFormat="1">
      <c r="C846" s="381"/>
      <c r="D846" s="381"/>
      <c r="F846" s="382"/>
      <c r="G846" s="382"/>
      <c r="H846" s="382"/>
      <c r="I846" s="383"/>
      <c r="J846" s="382"/>
      <c r="K846" s="382"/>
      <c r="L846" s="382"/>
      <c r="M846" s="384"/>
      <c r="N846" s="385"/>
      <c r="O846" s="381"/>
      <c r="P846" s="381"/>
      <c r="Q846" s="381"/>
      <c r="AF846" s="382"/>
      <c r="AG846" s="382"/>
    </row>
    <row r="847" spans="3:33" s="380" customFormat="1">
      <c r="C847" s="381"/>
      <c r="D847" s="381"/>
      <c r="F847" s="382"/>
      <c r="G847" s="382"/>
      <c r="H847" s="382"/>
      <c r="I847" s="383"/>
      <c r="J847" s="382"/>
      <c r="K847" s="382"/>
      <c r="L847" s="382"/>
      <c r="M847" s="384"/>
      <c r="N847" s="385"/>
      <c r="O847" s="381"/>
      <c r="P847" s="381"/>
      <c r="Q847" s="381"/>
      <c r="AF847" s="382"/>
      <c r="AG847" s="382"/>
    </row>
    <row r="848" spans="3:33" s="380" customFormat="1">
      <c r="C848" s="381"/>
      <c r="D848" s="381"/>
      <c r="F848" s="382"/>
      <c r="G848" s="382"/>
      <c r="H848" s="382"/>
      <c r="I848" s="383"/>
      <c r="J848" s="382"/>
      <c r="K848" s="382"/>
      <c r="L848" s="382"/>
      <c r="M848" s="384"/>
      <c r="N848" s="385"/>
      <c r="O848" s="381"/>
      <c r="P848" s="381"/>
      <c r="Q848" s="381"/>
      <c r="AF848" s="382"/>
      <c r="AG848" s="382"/>
    </row>
    <row r="849" spans="3:33" s="380" customFormat="1">
      <c r="C849" s="381"/>
      <c r="D849" s="381"/>
      <c r="F849" s="382"/>
      <c r="G849" s="382"/>
      <c r="H849" s="382"/>
      <c r="I849" s="383"/>
      <c r="J849" s="382"/>
      <c r="K849" s="382"/>
      <c r="L849" s="382"/>
      <c r="M849" s="384"/>
      <c r="N849" s="385"/>
      <c r="O849" s="381"/>
      <c r="P849" s="381"/>
      <c r="Q849" s="381"/>
      <c r="AF849" s="382"/>
      <c r="AG849" s="382"/>
    </row>
    <row r="850" spans="3:33" s="380" customFormat="1">
      <c r="C850" s="381"/>
      <c r="D850" s="381"/>
      <c r="F850" s="382"/>
      <c r="G850" s="382"/>
      <c r="H850" s="382"/>
      <c r="I850" s="383"/>
      <c r="J850" s="382"/>
      <c r="K850" s="382"/>
      <c r="L850" s="382"/>
      <c r="M850" s="384"/>
      <c r="N850" s="385"/>
      <c r="O850" s="381"/>
      <c r="P850" s="381"/>
      <c r="Q850" s="381"/>
      <c r="AF850" s="382"/>
      <c r="AG850" s="382"/>
    </row>
    <row r="851" spans="3:33" s="380" customFormat="1">
      <c r="C851" s="381"/>
      <c r="D851" s="381"/>
      <c r="F851" s="382"/>
      <c r="G851" s="382"/>
      <c r="H851" s="382"/>
      <c r="I851" s="383"/>
      <c r="J851" s="382"/>
      <c r="K851" s="382"/>
      <c r="L851" s="382"/>
      <c r="M851" s="384"/>
      <c r="N851" s="385"/>
      <c r="O851" s="381"/>
      <c r="P851" s="381"/>
      <c r="Q851" s="381"/>
      <c r="AF851" s="382"/>
      <c r="AG851" s="382"/>
    </row>
    <row r="852" spans="3:33" s="380" customFormat="1">
      <c r="C852" s="381"/>
      <c r="D852" s="381"/>
      <c r="F852" s="382"/>
      <c r="G852" s="382"/>
      <c r="H852" s="382"/>
      <c r="I852" s="383"/>
      <c r="J852" s="382"/>
      <c r="K852" s="382"/>
      <c r="L852" s="382"/>
      <c r="M852" s="384"/>
      <c r="N852" s="385"/>
      <c r="O852" s="381"/>
      <c r="P852" s="381"/>
      <c r="Q852" s="381"/>
      <c r="AF852" s="382"/>
      <c r="AG852" s="382"/>
    </row>
    <row r="853" spans="3:33" s="380" customFormat="1">
      <c r="C853" s="381"/>
      <c r="D853" s="381"/>
      <c r="F853" s="382"/>
      <c r="G853" s="382"/>
      <c r="H853" s="382"/>
      <c r="I853" s="383"/>
      <c r="J853" s="382"/>
      <c r="K853" s="382"/>
      <c r="L853" s="382"/>
      <c r="M853" s="384"/>
      <c r="N853" s="385"/>
      <c r="O853" s="381"/>
      <c r="P853" s="381"/>
      <c r="Q853" s="381"/>
      <c r="AF853" s="382"/>
      <c r="AG853" s="382"/>
    </row>
    <row r="854" spans="3:33" s="380" customFormat="1">
      <c r="C854" s="381"/>
      <c r="D854" s="381"/>
      <c r="F854" s="382"/>
      <c r="G854" s="382"/>
      <c r="H854" s="382"/>
      <c r="I854" s="383"/>
      <c r="J854" s="382"/>
      <c r="K854" s="382"/>
      <c r="L854" s="382"/>
      <c r="M854" s="384"/>
      <c r="N854" s="385"/>
      <c r="O854" s="381"/>
      <c r="P854" s="381"/>
      <c r="Q854" s="381"/>
      <c r="AF854" s="382"/>
      <c r="AG854" s="382"/>
    </row>
    <row r="855" spans="3:33" s="380" customFormat="1">
      <c r="C855" s="381"/>
      <c r="D855" s="381"/>
      <c r="F855" s="382"/>
      <c r="G855" s="382"/>
      <c r="H855" s="382"/>
      <c r="I855" s="383"/>
      <c r="J855" s="382"/>
      <c r="K855" s="382"/>
      <c r="L855" s="382"/>
      <c r="M855" s="384"/>
      <c r="N855" s="385"/>
      <c r="O855" s="381"/>
      <c r="P855" s="381"/>
      <c r="Q855" s="381"/>
      <c r="AF855" s="382"/>
      <c r="AG855" s="382"/>
    </row>
    <row r="856" spans="3:33" s="380" customFormat="1">
      <c r="C856" s="381"/>
      <c r="D856" s="381"/>
      <c r="F856" s="382"/>
      <c r="G856" s="382"/>
      <c r="H856" s="382"/>
      <c r="I856" s="383"/>
      <c r="J856" s="382"/>
      <c r="K856" s="382"/>
      <c r="L856" s="382"/>
      <c r="M856" s="384"/>
      <c r="N856" s="385"/>
      <c r="O856" s="381"/>
      <c r="P856" s="381"/>
      <c r="Q856" s="381"/>
      <c r="AF856" s="382"/>
      <c r="AG856" s="382"/>
    </row>
    <row r="857" spans="3:33" s="380" customFormat="1">
      <c r="C857" s="381"/>
      <c r="D857" s="381"/>
      <c r="F857" s="382"/>
      <c r="G857" s="382"/>
      <c r="H857" s="382"/>
      <c r="I857" s="383"/>
      <c r="J857" s="382"/>
      <c r="K857" s="382"/>
      <c r="L857" s="382"/>
      <c r="M857" s="384"/>
      <c r="N857" s="385"/>
      <c r="O857" s="381"/>
      <c r="P857" s="381"/>
      <c r="Q857" s="381"/>
      <c r="AF857" s="382"/>
      <c r="AG857" s="382"/>
    </row>
    <row r="858" spans="3:33" s="380" customFormat="1">
      <c r="C858" s="381"/>
      <c r="D858" s="381"/>
      <c r="F858" s="382"/>
      <c r="G858" s="382"/>
      <c r="H858" s="382"/>
      <c r="I858" s="383"/>
      <c r="J858" s="382"/>
      <c r="K858" s="382"/>
      <c r="L858" s="382"/>
      <c r="M858" s="384"/>
      <c r="N858" s="385"/>
      <c r="O858" s="381"/>
      <c r="P858" s="381"/>
      <c r="Q858" s="381"/>
      <c r="AF858" s="382"/>
      <c r="AG858" s="382"/>
    </row>
    <row r="859" spans="3:33" s="380" customFormat="1">
      <c r="C859" s="381"/>
      <c r="D859" s="381"/>
      <c r="F859" s="382"/>
      <c r="G859" s="382"/>
      <c r="H859" s="382"/>
      <c r="I859" s="383"/>
      <c r="J859" s="382"/>
      <c r="K859" s="382"/>
      <c r="L859" s="382"/>
      <c r="M859" s="384"/>
      <c r="N859" s="385"/>
      <c r="O859" s="381"/>
      <c r="P859" s="381"/>
      <c r="Q859" s="381"/>
      <c r="AF859" s="382"/>
      <c r="AG859" s="382"/>
    </row>
    <row r="860" spans="3:33" s="380" customFormat="1">
      <c r="C860" s="381"/>
      <c r="D860" s="381"/>
      <c r="F860" s="382"/>
      <c r="G860" s="382"/>
      <c r="H860" s="382"/>
      <c r="I860" s="383"/>
      <c r="J860" s="382"/>
      <c r="K860" s="382"/>
      <c r="L860" s="382"/>
      <c r="M860" s="384"/>
      <c r="N860" s="385"/>
      <c r="O860" s="381"/>
      <c r="P860" s="381"/>
      <c r="Q860" s="381"/>
      <c r="AF860" s="382"/>
      <c r="AG860" s="382"/>
    </row>
    <row r="861" spans="3:33" s="380" customFormat="1">
      <c r="C861" s="381"/>
      <c r="D861" s="381"/>
      <c r="F861" s="382"/>
      <c r="G861" s="382"/>
      <c r="H861" s="382"/>
      <c r="I861" s="383"/>
      <c r="J861" s="382"/>
      <c r="K861" s="382"/>
      <c r="L861" s="382"/>
      <c r="M861" s="384"/>
      <c r="N861" s="385"/>
      <c r="O861" s="381"/>
      <c r="P861" s="381"/>
      <c r="Q861" s="381"/>
      <c r="AF861" s="382"/>
      <c r="AG861" s="382"/>
    </row>
    <row r="862" spans="3:33" s="380" customFormat="1">
      <c r="C862" s="381"/>
      <c r="D862" s="381"/>
      <c r="F862" s="382"/>
      <c r="G862" s="382"/>
      <c r="H862" s="382"/>
      <c r="I862" s="383"/>
      <c r="J862" s="382"/>
      <c r="K862" s="382"/>
      <c r="L862" s="382"/>
      <c r="M862" s="384"/>
      <c r="N862" s="385"/>
      <c r="O862" s="381"/>
      <c r="P862" s="381"/>
      <c r="Q862" s="381"/>
      <c r="AF862" s="382"/>
      <c r="AG862" s="382"/>
    </row>
    <row r="863" spans="3:33" s="380" customFormat="1">
      <c r="C863" s="381"/>
      <c r="D863" s="381"/>
      <c r="F863" s="382"/>
      <c r="G863" s="382"/>
      <c r="H863" s="382"/>
      <c r="I863" s="383"/>
      <c r="J863" s="382"/>
      <c r="K863" s="382"/>
      <c r="L863" s="382"/>
      <c r="M863" s="384"/>
      <c r="N863" s="385"/>
      <c r="O863" s="381"/>
      <c r="P863" s="381"/>
      <c r="Q863" s="381"/>
      <c r="AF863" s="382"/>
      <c r="AG863" s="382"/>
    </row>
    <row r="864" spans="3:33" s="380" customFormat="1">
      <c r="C864" s="381"/>
      <c r="D864" s="381"/>
      <c r="F864" s="382"/>
      <c r="G864" s="382"/>
      <c r="H864" s="382"/>
      <c r="I864" s="383"/>
      <c r="J864" s="382"/>
      <c r="K864" s="382"/>
      <c r="L864" s="382"/>
      <c r="M864" s="384"/>
      <c r="N864" s="385"/>
      <c r="O864" s="381"/>
      <c r="P864" s="381"/>
      <c r="Q864" s="381"/>
      <c r="AF864" s="382"/>
      <c r="AG864" s="382"/>
    </row>
    <row r="865" spans="3:33" s="380" customFormat="1">
      <c r="C865" s="381"/>
      <c r="D865" s="381"/>
      <c r="F865" s="382"/>
      <c r="G865" s="382"/>
      <c r="H865" s="382"/>
      <c r="I865" s="383"/>
      <c r="J865" s="382"/>
      <c r="K865" s="382"/>
      <c r="L865" s="382"/>
      <c r="M865" s="384"/>
      <c r="N865" s="385"/>
      <c r="O865" s="381"/>
      <c r="P865" s="381"/>
      <c r="Q865" s="381"/>
      <c r="AF865" s="382"/>
      <c r="AG865" s="382"/>
    </row>
    <row r="866" spans="3:33" s="380" customFormat="1">
      <c r="C866" s="381"/>
      <c r="D866" s="381"/>
      <c r="F866" s="382"/>
      <c r="G866" s="382"/>
      <c r="H866" s="382"/>
      <c r="I866" s="383"/>
      <c r="J866" s="382"/>
      <c r="K866" s="382"/>
      <c r="L866" s="382"/>
      <c r="M866" s="384"/>
      <c r="N866" s="385"/>
      <c r="O866" s="381"/>
      <c r="P866" s="381"/>
      <c r="Q866" s="381"/>
      <c r="AF866" s="382"/>
      <c r="AG866" s="382"/>
    </row>
    <row r="867" spans="3:33" s="380" customFormat="1">
      <c r="C867" s="381"/>
      <c r="D867" s="381"/>
      <c r="F867" s="382"/>
      <c r="G867" s="382"/>
      <c r="H867" s="382"/>
      <c r="I867" s="383"/>
      <c r="J867" s="382"/>
      <c r="K867" s="382"/>
      <c r="L867" s="382"/>
      <c r="M867" s="384"/>
      <c r="N867" s="385"/>
      <c r="O867" s="381"/>
      <c r="P867" s="381"/>
      <c r="Q867" s="381"/>
      <c r="AF867" s="382"/>
      <c r="AG867" s="382"/>
    </row>
    <row r="868" spans="3:33" s="380" customFormat="1">
      <c r="C868" s="381"/>
      <c r="D868" s="381"/>
      <c r="F868" s="382"/>
      <c r="G868" s="382"/>
      <c r="H868" s="382"/>
      <c r="I868" s="383"/>
      <c r="J868" s="382"/>
      <c r="K868" s="382"/>
      <c r="L868" s="382"/>
      <c r="M868" s="384"/>
      <c r="N868" s="385"/>
      <c r="O868" s="381"/>
      <c r="P868" s="381"/>
      <c r="Q868" s="381"/>
      <c r="AF868" s="382"/>
      <c r="AG868" s="382"/>
    </row>
    <row r="869" spans="3:33" s="380" customFormat="1">
      <c r="C869" s="381"/>
      <c r="D869" s="381"/>
      <c r="F869" s="382"/>
      <c r="G869" s="382"/>
      <c r="H869" s="382"/>
      <c r="I869" s="383"/>
      <c r="J869" s="382"/>
      <c r="K869" s="382"/>
      <c r="L869" s="382"/>
      <c r="M869" s="384"/>
      <c r="N869" s="385"/>
      <c r="O869" s="381"/>
      <c r="P869" s="381"/>
      <c r="Q869" s="381"/>
      <c r="AF869" s="382"/>
      <c r="AG869" s="382"/>
    </row>
    <row r="870" spans="3:33" s="380" customFormat="1">
      <c r="C870" s="381"/>
      <c r="D870" s="381"/>
      <c r="F870" s="382"/>
      <c r="G870" s="382"/>
      <c r="H870" s="382"/>
      <c r="I870" s="383"/>
      <c r="J870" s="382"/>
      <c r="K870" s="382"/>
      <c r="L870" s="382"/>
      <c r="M870" s="384"/>
      <c r="N870" s="385"/>
      <c r="O870" s="381"/>
      <c r="P870" s="381"/>
      <c r="Q870" s="381"/>
      <c r="AF870" s="382"/>
      <c r="AG870" s="382"/>
    </row>
    <row r="871" spans="3:33" s="380" customFormat="1">
      <c r="C871" s="381"/>
      <c r="D871" s="381"/>
      <c r="F871" s="382"/>
      <c r="G871" s="382"/>
      <c r="H871" s="382"/>
      <c r="I871" s="383"/>
      <c r="J871" s="382"/>
      <c r="K871" s="382"/>
      <c r="L871" s="382"/>
      <c r="M871" s="384"/>
      <c r="N871" s="385"/>
      <c r="O871" s="381"/>
      <c r="P871" s="381"/>
      <c r="Q871" s="381"/>
      <c r="AF871" s="382"/>
      <c r="AG871" s="382"/>
    </row>
    <row r="872" spans="3:33" s="380" customFormat="1">
      <c r="C872" s="381"/>
      <c r="D872" s="381"/>
      <c r="F872" s="382"/>
      <c r="G872" s="382"/>
      <c r="H872" s="382"/>
      <c r="I872" s="383"/>
      <c r="J872" s="382"/>
      <c r="K872" s="382"/>
      <c r="L872" s="382"/>
      <c r="M872" s="384"/>
      <c r="N872" s="385"/>
      <c r="O872" s="381"/>
      <c r="P872" s="381"/>
      <c r="Q872" s="381"/>
      <c r="AF872" s="382"/>
      <c r="AG872" s="382"/>
    </row>
    <row r="873" spans="3:33" s="380" customFormat="1">
      <c r="C873" s="381"/>
      <c r="D873" s="381"/>
      <c r="F873" s="382"/>
      <c r="G873" s="382"/>
      <c r="H873" s="382"/>
      <c r="I873" s="383"/>
      <c r="J873" s="382"/>
      <c r="K873" s="382"/>
      <c r="L873" s="382"/>
      <c r="M873" s="384"/>
      <c r="N873" s="385"/>
      <c r="O873" s="381"/>
      <c r="P873" s="381"/>
      <c r="Q873" s="381"/>
      <c r="AF873" s="382"/>
      <c r="AG873" s="382"/>
    </row>
    <row r="874" spans="3:33" s="380" customFormat="1">
      <c r="C874" s="381"/>
      <c r="D874" s="381"/>
      <c r="F874" s="382"/>
      <c r="G874" s="382"/>
      <c r="H874" s="382"/>
      <c r="I874" s="383"/>
      <c r="J874" s="382"/>
      <c r="K874" s="382"/>
      <c r="L874" s="382"/>
      <c r="M874" s="384"/>
      <c r="N874" s="385"/>
      <c r="O874" s="381"/>
      <c r="P874" s="381"/>
      <c r="Q874" s="381"/>
      <c r="AF874" s="382"/>
      <c r="AG874" s="382"/>
    </row>
    <row r="875" spans="3:33" s="380" customFormat="1">
      <c r="C875" s="381"/>
      <c r="D875" s="381"/>
      <c r="F875" s="382"/>
      <c r="G875" s="382"/>
      <c r="H875" s="382"/>
      <c r="I875" s="383"/>
      <c r="J875" s="382"/>
      <c r="K875" s="382"/>
      <c r="L875" s="382"/>
      <c r="M875" s="384"/>
      <c r="N875" s="385"/>
      <c r="O875" s="381"/>
      <c r="P875" s="381"/>
      <c r="Q875" s="381"/>
      <c r="AF875" s="382"/>
      <c r="AG875" s="382"/>
    </row>
    <row r="876" spans="3:33" s="380" customFormat="1">
      <c r="C876" s="381"/>
      <c r="D876" s="381"/>
      <c r="F876" s="382"/>
      <c r="G876" s="382"/>
      <c r="H876" s="382"/>
      <c r="I876" s="383"/>
      <c r="J876" s="382"/>
      <c r="K876" s="382"/>
      <c r="L876" s="382"/>
      <c r="M876" s="384"/>
      <c r="N876" s="385"/>
      <c r="O876" s="381"/>
      <c r="P876" s="381"/>
      <c r="Q876" s="381"/>
      <c r="AF876" s="382"/>
      <c r="AG876" s="382"/>
    </row>
    <row r="877" spans="3:33" s="380" customFormat="1">
      <c r="C877" s="381"/>
      <c r="D877" s="381"/>
      <c r="F877" s="382"/>
      <c r="G877" s="382"/>
      <c r="H877" s="382"/>
      <c r="I877" s="383"/>
      <c r="J877" s="382"/>
      <c r="K877" s="382"/>
      <c r="L877" s="382"/>
      <c r="M877" s="384"/>
      <c r="N877" s="385"/>
      <c r="O877" s="381"/>
      <c r="P877" s="381"/>
      <c r="Q877" s="381"/>
      <c r="AF877" s="382"/>
      <c r="AG877" s="382"/>
    </row>
    <row r="878" spans="3:33" s="380" customFormat="1">
      <c r="C878" s="381"/>
      <c r="D878" s="381"/>
      <c r="F878" s="382"/>
      <c r="G878" s="382"/>
      <c r="H878" s="382"/>
      <c r="I878" s="383"/>
      <c r="J878" s="382"/>
      <c r="K878" s="382"/>
      <c r="L878" s="382"/>
      <c r="M878" s="384"/>
      <c r="N878" s="385"/>
      <c r="O878" s="381"/>
      <c r="P878" s="381"/>
      <c r="Q878" s="381"/>
      <c r="AF878" s="382"/>
      <c r="AG878" s="382"/>
    </row>
  </sheetData>
  <sortState ref="A119:N196">
    <sortCondition descending="1" ref="N118"/>
  </sortState>
  <mergeCells count="7">
    <mergeCell ref="S45:AE45"/>
    <mergeCell ref="A4:C4"/>
    <mergeCell ref="S21:AG21"/>
    <mergeCell ref="S23:AE23"/>
    <mergeCell ref="S26:AE26"/>
    <mergeCell ref="S31:AE31"/>
    <mergeCell ref="S37:AE37"/>
  </mergeCells>
  <conditionalFormatting sqref="A23:A33 A35:A94">
    <cfRule type="expression" dxfId="8" priority="55" stopIfTrue="1">
      <formula>AND(COUNTIF($A$23:$A$33, A23)+COUNTIF($A$35:$A$94, A23)&gt;1,NOT(ISBLANK(A23)))</formula>
    </cfRule>
  </conditionalFormatting>
  <conditionalFormatting sqref="A23:A99">
    <cfRule type="expression" dxfId="7" priority="56" stopIfTrue="1">
      <formula>AND(COUNTIF($A$23:$A$99, A23)&gt;1,NOT(ISBLANK(A23)))</formula>
    </cfRule>
  </conditionalFormatting>
  <conditionalFormatting sqref="A104">
    <cfRule type="expression" dxfId="6" priority="3" stopIfTrue="1">
      <formula>AND(COUNTIF($A$23:$A$33, A104)+COUNTIF($A$35:$A$94, A104)&gt;1,NOT(ISBLANK(A104)))</formula>
    </cfRule>
    <cfRule type="expression" dxfId="5" priority="4" stopIfTrue="1">
      <formula>AND(COUNTIF($A$23:$A$99, A104)&gt;1,NOT(ISBLANK(A104)))</formula>
    </cfRule>
  </conditionalFormatting>
  <conditionalFormatting sqref="A115:A116">
    <cfRule type="expression" dxfId="4" priority="57" stopIfTrue="1">
      <formula>AND(COUNTIF($A$115:$A$116, A115)&gt;1,NOT(ISBLANK(A115)))</formula>
    </cfRule>
  </conditionalFormatting>
  <conditionalFormatting sqref="A118:A129 A131:A190">
    <cfRule type="expression" dxfId="3" priority="29" stopIfTrue="1">
      <formula>AND(COUNTIF($A$23:$A$33, A118)+COUNTIF($A$35:$A$94, A118)&gt;1,NOT(ISBLANK(A118)))</formula>
    </cfRule>
  </conditionalFormatting>
  <conditionalFormatting sqref="A118:A195">
    <cfRule type="expression" dxfId="2" priority="30" stopIfTrue="1">
      <formula>AND(COUNTIF($A$23:$A$99, A118)&gt;1,NOT(ISBLANK(A118)))</formula>
    </cfRule>
  </conditionalFormatting>
  <conditionalFormatting sqref="A105:A114">
    <cfRule type="expression" dxfId="1" priority="1" stopIfTrue="1">
      <formula>AND(COUNTIF($A$23:$A$33, A105)+COUNTIF($A$35:$A$94, A105)&gt;1,NOT(ISBLANK(A105)))</formula>
    </cfRule>
  </conditionalFormatting>
  <conditionalFormatting sqref="A105:A114">
    <cfRule type="expression" dxfId="0" priority="2" stopIfTrue="1">
      <formula>AND(COUNTIF($A$23:$A$99, A105)&gt;1,NOT(ISBLANK(A105)))</formula>
    </cfRule>
  </conditionalFormatting>
  <pageMargins left="0.511811024" right="0.511811024" top="0.78740157500000008" bottom="0.78740157500000008" header="0.31496062000000008" footer="0.31496062000000008"/>
  <pageSetup paperSize="9" fitToWidth="0" fitToHeight="0" orientation="portrait" r:id="rId1"/>
  <ignoredErrors>
    <ignoredError sqref="I100:M100 T39:U39 AA39:AC39 V39:Z39" formulaRange="1"/>
    <ignoredError sqref="O100 AF47:AG47 AF39:AG39 AF33:AG33 AF27" formula="1"/>
    <ignoredError sqref="AD39:AE39" formula="1" formulaRange="1"/>
    <ignoredError sqref="O23:O99" evalError="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8:BB43"/>
  <sheetViews>
    <sheetView topLeftCell="A4" zoomScale="90" zoomScaleNormal="90" workbookViewId="0">
      <selection activeCell="T20" sqref="T20"/>
    </sheetView>
  </sheetViews>
  <sheetFormatPr defaultRowHeight="15"/>
  <cols>
    <col min="1" max="1" width="9.140625" style="380" customWidth="1"/>
    <col min="2" max="2" width="12.28515625" style="380" customWidth="1"/>
    <col min="3" max="3" width="10.7109375" style="380" customWidth="1"/>
    <col min="4" max="4" width="11.7109375" style="380" customWidth="1"/>
    <col min="5" max="16384" width="9.140625" style="380"/>
  </cols>
  <sheetData>
    <row r="8" spans="1:54" customFormat="1">
      <c r="A8" s="1020"/>
      <c r="B8" s="380"/>
      <c r="C8" s="381"/>
      <c r="D8" s="381"/>
      <c r="E8" s="380"/>
      <c r="F8" s="382"/>
      <c r="G8" s="382"/>
      <c r="H8" s="382"/>
      <c r="I8" s="383"/>
      <c r="J8" s="382"/>
      <c r="K8" s="382"/>
      <c r="L8" s="382"/>
      <c r="M8" s="384"/>
      <c r="N8" s="385"/>
      <c r="O8" s="381"/>
      <c r="P8" s="381"/>
      <c r="Q8" s="72"/>
      <c r="AF8" s="65"/>
      <c r="AG8" s="65"/>
      <c r="BB8" s="90"/>
    </row>
    <row r="9" spans="1:54" customFormat="1">
      <c r="A9" s="610"/>
      <c r="B9" s="380"/>
      <c r="C9" s="381"/>
      <c r="D9" s="381"/>
      <c r="E9" s="380"/>
      <c r="F9" s="382"/>
      <c r="G9" s="382"/>
      <c r="H9" s="382"/>
      <c r="I9" s="383"/>
      <c r="J9" s="382"/>
      <c r="K9" s="382"/>
      <c r="L9" s="382"/>
      <c r="M9" s="384"/>
      <c r="N9" s="385"/>
      <c r="O9" s="381"/>
      <c r="P9" s="381"/>
      <c r="Q9" s="72"/>
      <c r="AF9" s="65"/>
      <c r="AG9" s="65"/>
      <c r="BB9" s="90"/>
    </row>
    <row r="10" spans="1:54" customFormat="1">
      <c r="A10" s="610"/>
      <c r="B10" s="380"/>
      <c r="C10" s="381"/>
      <c r="D10" s="381"/>
      <c r="E10" s="380"/>
      <c r="F10" s="382"/>
      <c r="G10" s="382"/>
      <c r="H10" s="382"/>
      <c r="I10" s="383"/>
      <c r="J10" s="382"/>
      <c r="K10" s="382"/>
      <c r="L10" s="382"/>
      <c r="M10" s="384"/>
      <c r="N10" s="385"/>
      <c r="O10" s="381"/>
      <c r="P10" s="381"/>
      <c r="Q10" s="72"/>
      <c r="AF10" s="65"/>
      <c r="AG10" s="65"/>
      <c r="BB10" s="90"/>
    </row>
    <row r="11" spans="1:54" customFormat="1">
      <c r="A11" s="610"/>
      <c r="B11" s="380"/>
      <c r="C11" s="381"/>
      <c r="D11" s="381"/>
      <c r="E11" s="380"/>
      <c r="F11" s="382"/>
      <c r="G11" s="382"/>
      <c r="H11" s="382"/>
      <c r="I11" s="383"/>
      <c r="J11" s="382"/>
      <c r="K11" s="382"/>
      <c r="L11" s="382"/>
      <c r="M11" s="384"/>
      <c r="N11" s="385"/>
      <c r="O11" s="381"/>
      <c r="P11" s="381"/>
      <c r="Q11" s="72"/>
      <c r="AF11" s="65"/>
      <c r="AG11" s="65"/>
      <c r="BB11" s="90"/>
    </row>
    <row r="12" spans="1:54" customFormat="1">
      <c r="A12" s="610"/>
      <c r="B12" s="380"/>
      <c r="C12" s="381"/>
      <c r="D12" s="381"/>
      <c r="E12" s="380"/>
      <c r="F12" s="382"/>
      <c r="G12" s="382"/>
      <c r="H12" s="382"/>
      <c r="I12" s="383"/>
      <c r="J12" s="382"/>
      <c r="K12" s="382"/>
      <c r="L12" s="382"/>
      <c r="M12" s="384"/>
      <c r="N12" s="385"/>
      <c r="O12" s="381"/>
      <c r="P12" s="381"/>
      <c r="Q12" s="72"/>
      <c r="AF12" s="65"/>
      <c r="AG12" s="65"/>
      <c r="BB12" s="90"/>
    </row>
    <row r="13" spans="1:54" ht="15.75" thickBot="1">
      <c r="B13" s="380">
        <v>23</v>
      </c>
    </row>
    <row r="14" spans="1:54" ht="15.75" thickBot="1">
      <c r="A14" s="996" t="s">
        <v>2</v>
      </c>
      <c r="B14" s="997" t="s">
        <v>3</v>
      </c>
      <c r="C14" s="998" t="s">
        <v>4</v>
      </c>
      <c r="E14" s="1070" t="s">
        <v>2</v>
      </c>
      <c r="F14" s="1070" t="s">
        <v>3</v>
      </c>
      <c r="G14" s="1071"/>
    </row>
    <row r="15" spans="1:54" ht="15.75" thickBot="1">
      <c r="A15" s="993">
        <v>45658</v>
      </c>
      <c r="B15" s="994">
        <v>12</v>
      </c>
      <c r="C15" s="995">
        <f>((B15-23)/23)*100</f>
        <v>-47.826086956521742</v>
      </c>
      <c r="E15" s="1072">
        <v>45658</v>
      </c>
      <c r="F15" s="1073">
        <v>12</v>
      </c>
      <c r="G15" s="1071"/>
    </row>
    <row r="16" spans="1:54" ht="15.75" thickBot="1">
      <c r="A16" s="447">
        <v>45689</v>
      </c>
      <c r="B16" s="448">
        <v>39</v>
      </c>
      <c r="C16" s="449">
        <f>((B16-B15)/B15)*100</f>
        <v>225</v>
      </c>
      <c r="E16" s="1072">
        <v>45689</v>
      </c>
      <c r="F16" s="1073">
        <v>39</v>
      </c>
      <c r="G16" s="1071"/>
    </row>
    <row r="17" spans="1:7" ht="15.75" thickBot="1">
      <c r="A17" s="447">
        <v>45717</v>
      </c>
      <c r="B17" s="448">
        <v>29</v>
      </c>
      <c r="C17" s="449">
        <f>((B17-B16)/B16)*100</f>
        <v>-25.641025641025639</v>
      </c>
      <c r="E17" s="1072">
        <v>45717</v>
      </c>
      <c r="F17" s="1073">
        <v>29</v>
      </c>
      <c r="G17" s="1071"/>
    </row>
    <row r="18" spans="1:7" ht="15.75" thickBot="1">
      <c r="A18" s="447">
        <v>45748</v>
      </c>
      <c r="B18" s="448">
        <v>14</v>
      </c>
      <c r="C18" s="449">
        <f>((B18-B17)/B17)*100</f>
        <v>-51.724137931034484</v>
      </c>
      <c r="E18" s="1072">
        <v>45748</v>
      </c>
      <c r="F18" s="1074">
        <v>14</v>
      </c>
      <c r="G18" s="1071"/>
    </row>
    <row r="19" spans="1:7" ht="15.75" thickBot="1">
      <c r="A19" s="447">
        <v>45778</v>
      </c>
      <c r="B19" s="448">
        <v>71</v>
      </c>
      <c r="C19" s="449">
        <f>((B19-B18)/B18)*100</f>
        <v>407.14285714285711</v>
      </c>
      <c r="E19" s="1072">
        <v>45778</v>
      </c>
      <c r="F19" s="1075">
        <v>71</v>
      </c>
      <c r="G19" s="1071"/>
    </row>
    <row r="20" spans="1:7" ht="15.75" thickBot="1">
      <c r="A20" s="447">
        <v>45809</v>
      </c>
      <c r="B20" s="448">
        <v>0</v>
      </c>
      <c r="C20" s="449"/>
      <c r="E20" s="1070" t="s">
        <v>5</v>
      </c>
      <c r="F20" s="1073">
        <f>SUM(F15:F19)</f>
        <v>165</v>
      </c>
      <c r="G20" s="1071"/>
    </row>
    <row r="21" spans="1:7" ht="15.75" thickBot="1">
      <c r="A21" s="447">
        <v>45839</v>
      </c>
      <c r="B21" s="448">
        <v>0</v>
      </c>
      <c r="C21" s="449"/>
      <c r="E21" s="1072"/>
      <c r="F21" s="1071"/>
      <c r="G21" s="1071"/>
    </row>
    <row r="22" spans="1:7" ht="15.75" thickBot="1">
      <c r="A22" s="447">
        <v>45870</v>
      </c>
      <c r="B22" s="448">
        <v>0</v>
      </c>
      <c r="C22" s="449"/>
      <c r="E22" s="1032"/>
    </row>
    <row r="23" spans="1:7" ht="15.75" thickBot="1">
      <c r="A23" s="447">
        <v>45901</v>
      </c>
      <c r="B23" s="448">
        <v>0</v>
      </c>
      <c r="C23" s="449"/>
      <c r="E23" s="1032"/>
    </row>
    <row r="24" spans="1:7" ht="15.75" thickBot="1">
      <c r="A24" s="447">
        <v>45931</v>
      </c>
      <c r="B24" s="448">
        <v>0</v>
      </c>
      <c r="C24" s="449"/>
      <c r="E24" s="1032"/>
    </row>
    <row r="25" spans="1:7" ht="15.75" thickBot="1">
      <c r="A25" s="447">
        <v>45962</v>
      </c>
      <c r="B25" s="448">
        <v>0</v>
      </c>
      <c r="C25" s="449"/>
      <c r="E25" s="1032"/>
    </row>
    <row r="26" spans="1:7" ht="15.75" thickBot="1">
      <c r="A26" s="447">
        <v>45992</v>
      </c>
      <c r="B26" s="448">
        <v>0</v>
      </c>
      <c r="C26" s="449"/>
      <c r="E26" s="1032"/>
    </row>
    <row r="27" spans="1:7" ht="15.75" thickBot="1">
      <c r="A27" s="525" t="s">
        <v>5</v>
      </c>
      <c r="B27" s="525">
        <f>SUM(B15:B26)</f>
        <v>165</v>
      </c>
      <c r="C27" s="525"/>
    </row>
    <row r="28" spans="1:7" s="1066" customFormat="1"/>
    <row r="29" spans="1:7" s="1067" customFormat="1"/>
    <row r="30" spans="1:7" s="1067" customFormat="1">
      <c r="A30" s="1068"/>
      <c r="B30" s="1069"/>
      <c r="D30" s="1067" t="s">
        <v>344</v>
      </c>
      <c r="E30" s="1067">
        <v>2</v>
      </c>
    </row>
    <row r="31" spans="1:7" s="1067" customFormat="1">
      <c r="A31" s="1069"/>
      <c r="B31" s="1069"/>
      <c r="D31" s="1067" t="s">
        <v>354</v>
      </c>
      <c r="E31" s="1067">
        <v>39</v>
      </c>
    </row>
    <row r="32" spans="1:7" s="1067" customFormat="1">
      <c r="D32" s="1067" t="s">
        <v>343</v>
      </c>
      <c r="E32" s="1067">
        <v>30</v>
      </c>
    </row>
    <row r="33" spans="1:9" s="1067" customFormat="1">
      <c r="D33" s="1067" t="s">
        <v>345</v>
      </c>
      <c r="E33" s="1067">
        <f>SUM(E30:E32)</f>
        <v>71</v>
      </c>
    </row>
    <row r="34" spans="1:9" s="1067" customFormat="1"/>
    <row r="35" spans="1:9" s="1066" customFormat="1"/>
    <row r="36" spans="1:9" s="1066" customFormat="1"/>
    <row r="37" spans="1:9" s="1066" customFormat="1"/>
    <row r="38" spans="1:9" s="1066" customFormat="1"/>
    <row r="39" spans="1:9" s="1066" customFormat="1"/>
    <row r="40" spans="1:9" s="1066" customFormat="1"/>
    <row r="41" spans="1:9" s="1066" customFormat="1">
      <c r="A41" s="1128" t="s">
        <v>10</v>
      </c>
      <c r="B41" s="1128"/>
      <c r="C41" s="1128"/>
      <c r="D41" s="1128"/>
      <c r="E41" s="1128"/>
      <c r="F41" s="1128"/>
      <c r="G41" s="1128"/>
      <c r="H41" s="1128"/>
      <c r="I41" s="1128"/>
    </row>
    <row r="42" spans="1:9" s="1066" customFormat="1">
      <c r="A42" s="1128"/>
      <c r="B42" s="1128"/>
      <c r="C42" s="1128"/>
      <c r="D42" s="1128"/>
      <c r="E42" s="1128"/>
      <c r="F42" s="1128"/>
      <c r="G42" s="1128"/>
      <c r="H42" s="1128"/>
      <c r="I42" s="1128"/>
    </row>
    <row r="43" spans="1:9">
      <c r="A43" s="1128"/>
      <c r="B43" s="1128"/>
      <c r="C43" s="1128"/>
      <c r="D43" s="1128"/>
      <c r="E43" s="1128"/>
      <c r="F43" s="1128"/>
      <c r="G43" s="1128"/>
      <c r="H43" s="1128"/>
      <c r="I43" s="1128"/>
    </row>
  </sheetData>
  <mergeCells count="1">
    <mergeCell ref="A41:I43"/>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B19"/>
  <sheetViews>
    <sheetView topLeftCell="C1" workbookViewId="0"/>
  </sheetViews>
  <sheetFormatPr defaultRowHeight="15"/>
  <cols>
    <col min="1" max="1" width="55.7109375" hidden="1" customWidth="1"/>
    <col min="2" max="2" width="19.85546875" hidden="1" customWidth="1"/>
    <col min="3" max="3" width="9.140625" customWidth="1"/>
  </cols>
  <sheetData>
    <row r="1" spans="1:2">
      <c r="A1" s="73" t="s">
        <v>0</v>
      </c>
    </row>
    <row r="2" spans="1:2">
      <c r="A2" s="1" t="s">
        <v>1</v>
      </c>
    </row>
    <row r="3" spans="1:2">
      <c r="A3" s="71"/>
    </row>
    <row r="4" spans="1:2">
      <c r="A4" s="309" t="s">
        <v>332</v>
      </c>
      <c r="B4" s="310" t="s">
        <v>333</v>
      </c>
    </row>
    <row r="5" spans="1:2" ht="15.75" thickBot="1">
      <c r="A5" s="311" t="s">
        <v>334</v>
      </c>
      <c r="B5" s="312">
        <v>135</v>
      </c>
    </row>
    <row r="6" spans="1:2" ht="45">
      <c r="A6" s="311" t="s">
        <v>335</v>
      </c>
      <c r="B6" s="312">
        <v>58</v>
      </c>
    </row>
    <row r="7" spans="1:2" ht="45">
      <c r="A7" s="313" t="s">
        <v>336</v>
      </c>
      <c r="B7" s="312">
        <v>281</v>
      </c>
    </row>
    <row r="8" spans="1:2" ht="15.75" thickBot="1">
      <c r="A8" s="311" t="s">
        <v>337</v>
      </c>
      <c r="B8" s="312">
        <v>106</v>
      </c>
    </row>
    <row r="9" spans="1:2" ht="15.75" thickBot="1">
      <c r="A9" s="311" t="s">
        <v>338</v>
      </c>
      <c r="B9" s="312">
        <v>4</v>
      </c>
    </row>
    <row r="10" spans="1:2" ht="15.75" thickBot="1">
      <c r="A10" s="311" t="s">
        <v>339</v>
      </c>
      <c r="B10" s="312">
        <v>257</v>
      </c>
    </row>
    <row r="11" spans="1:2" ht="15.75" thickBot="1">
      <c r="A11" s="311" t="s">
        <v>340</v>
      </c>
      <c r="B11" s="312">
        <v>72</v>
      </c>
    </row>
    <row r="12" spans="1:2" ht="30">
      <c r="A12" s="314" t="s">
        <v>341</v>
      </c>
      <c r="B12" s="312">
        <v>42</v>
      </c>
    </row>
    <row r="13" spans="1:2">
      <c r="A13" s="315" t="s">
        <v>15</v>
      </c>
      <c r="B13" s="316">
        <f>SUM(B5:B12)</f>
        <v>955</v>
      </c>
    </row>
    <row r="16" spans="1:2">
      <c r="A16" s="71"/>
    </row>
    <row r="17" spans="1:1">
      <c r="A17" s="71"/>
    </row>
    <row r="18" spans="1:1">
      <c r="A18" s="71"/>
    </row>
    <row r="19" spans="1:1">
      <c r="A19" s="71"/>
    </row>
  </sheetData>
  <pageMargins left="0.511811024" right="0.511811024" top="0.78740157500000008" bottom="0.78740157500000008" header="0.31496062000000008" footer="0.3149606200000000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zoomScale="90" zoomScaleNormal="90" workbookViewId="0">
      <selection activeCell="S12" sqref="S12"/>
    </sheetView>
  </sheetViews>
  <sheetFormatPr defaultRowHeight="15"/>
  <cols>
    <col min="1" max="1" width="6.42578125" style="380" customWidth="1"/>
    <col min="2" max="2" width="19.7109375" style="380" customWidth="1"/>
    <col min="3" max="10" width="9.140625" style="380"/>
    <col min="11" max="11" width="9.5703125" style="380" customWidth="1"/>
    <col min="12" max="16384" width="9.140625" style="380"/>
  </cols>
  <sheetData>
    <row r="1" spans="1:19">
      <c r="A1" s="610" t="s">
        <v>0</v>
      </c>
    </row>
    <row r="2" spans="1:19">
      <c r="A2" s="610" t="s">
        <v>1</v>
      </c>
    </row>
    <row r="5" spans="1:19" s="337" customFormat="1">
      <c r="A5" s="380"/>
      <c r="B5" s="380"/>
      <c r="C5" s="380"/>
      <c r="D5" s="380"/>
      <c r="E5" s="380"/>
      <c r="F5" s="380"/>
      <c r="G5" s="380"/>
      <c r="H5" s="380"/>
      <c r="I5" s="380"/>
      <c r="J5" s="380"/>
      <c r="K5" s="380"/>
      <c r="L5" s="380"/>
      <c r="M5" s="380"/>
      <c r="N5" s="380"/>
      <c r="O5" s="380"/>
      <c r="P5" s="380"/>
      <c r="Q5" s="380"/>
      <c r="R5" s="380"/>
      <c r="S5" s="380"/>
    </row>
    <row r="6" spans="1:19" s="337" customFormat="1" ht="30">
      <c r="A6" s="1060"/>
      <c r="B6" s="634" t="s">
        <v>7</v>
      </c>
      <c r="C6" s="635">
        <v>45658</v>
      </c>
      <c r="D6" s="635">
        <v>45689</v>
      </c>
      <c r="E6" s="635">
        <v>45717</v>
      </c>
      <c r="F6" s="635">
        <v>45748</v>
      </c>
      <c r="G6" s="635">
        <v>45778</v>
      </c>
      <c r="H6" s="635">
        <v>45809</v>
      </c>
      <c r="I6" s="635">
        <v>45839</v>
      </c>
      <c r="J6" s="635">
        <v>45870</v>
      </c>
      <c r="K6" s="635">
        <v>45901</v>
      </c>
      <c r="L6" s="635">
        <v>45931</v>
      </c>
      <c r="M6" s="635">
        <v>45962</v>
      </c>
      <c r="N6" s="635">
        <v>45992</v>
      </c>
      <c r="O6" s="1060"/>
      <c r="P6" s="380"/>
      <c r="Q6" s="380"/>
      <c r="R6" s="380"/>
      <c r="S6" s="380"/>
    </row>
    <row r="7" spans="1:19" s="337" customFormat="1">
      <c r="A7" s="1060"/>
      <c r="B7" s="451" t="s">
        <v>11</v>
      </c>
      <c r="C7" s="606">
        <v>100</v>
      </c>
      <c r="D7" s="606">
        <v>72</v>
      </c>
      <c r="E7" s="606">
        <v>103</v>
      </c>
      <c r="F7" s="606">
        <v>91</v>
      </c>
      <c r="G7" s="606">
        <v>83</v>
      </c>
      <c r="H7" s="606"/>
      <c r="I7" s="606"/>
      <c r="J7" s="606"/>
      <c r="K7" s="606"/>
      <c r="L7" s="606"/>
      <c r="M7" s="606"/>
      <c r="N7" s="606"/>
      <c r="O7" s="1060"/>
      <c r="P7" s="380"/>
      <c r="Q7" s="380"/>
      <c r="R7" s="380"/>
      <c r="S7" s="380"/>
    </row>
    <row r="8" spans="1:19" s="337" customFormat="1">
      <c r="A8" s="1060"/>
      <c r="B8" s="451" t="s">
        <v>14</v>
      </c>
      <c r="C8" s="606">
        <v>100</v>
      </c>
      <c r="D8" s="606">
        <v>63</v>
      </c>
      <c r="E8" s="606">
        <v>56</v>
      </c>
      <c r="F8" s="606">
        <v>44</v>
      </c>
      <c r="G8" s="606">
        <v>60</v>
      </c>
      <c r="H8" s="606"/>
      <c r="I8" s="606"/>
      <c r="J8" s="606"/>
      <c r="K8" s="606"/>
      <c r="L8" s="606"/>
      <c r="M8" s="606"/>
      <c r="N8" s="606"/>
      <c r="O8" s="1060"/>
      <c r="P8" s="380"/>
      <c r="Q8" s="380"/>
      <c r="R8" s="380"/>
      <c r="S8" s="380"/>
    </row>
    <row r="9" spans="1:19" s="337" customFormat="1">
      <c r="A9" s="380"/>
      <c r="B9" s="1061"/>
      <c r="C9" s="380"/>
      <c r="D9" s="380"/>
      <c r="E9" s="380"/>
      <c r="F9" s="380"/>
      <c r="G9" s="380"/>
      <c r="H9" s="1062"/>
      <c r="I9" s="1063"/>
      <c r="J9" s="1064"/>
      <c r="K9" s="380"/>
      <c r="L9" s="380"/>
      <c r="M9" s="380"/>
      <c r="N9" s="380"/>
      <c r="O9" s="380"/>
      <c r="P9" s="380"/>
      <c r="Q9" s="380"/>
      <c r="R9" s="380"/>
      <c r="S9" s="380"/>
    </row>
    <row r="11" spans="1:19">
      <c r="B11" s="967"/>
      <c r="C11" s="325"/>
      <c r="D11" s="325"/>
      <c r="E11" s="968"/>
      <c r="F11" s="325"/>
      <c r="G11" s="322"/>
    </row>
    <row r="12" spans="1:19">
      <c r="C12" s="381"/>
      <c r="D12" s="381"/>
      <c r="E12" s="381"/>
      <c r="F12" s="382"/>
      <c r="G12" s="969"/>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
  <sheetViews>
    <sheetView zoomScale="80" zoomScaleNormal="80" workbookViewId="0"/>
  </sheetViews>
  <sheetFormatPr defaultRowHeight="15"/>
  <cols>
    <col min="1" max="1" width="66.5703125" customWidth="1"/>
    <col min="2" max="2" width="7.5703125" bestFit="1" customWidth="1"/>
    <col min="3" max="3" width="9.5703125" bestFit="1" customWidth="1"/>
    <col min="4" max="4" width="9.28515625" bestFit="1" customWidth="1"/>
    <col min="5" max="5" width="7.140625" customWidth="1"/>
    <col min="6" max="6" width="7.85546875" style="2" bestFit="1" customWidth="1"/>
    <col min="7" max="10" width="7.85546875" customWidth="1"/>
    <col min="11" max="11" width="8" customWidth="1"/>
    <col min="12" max="13" width="7.85546875" customWidth="1"/>
    <col min="14" max="14" width="7.7109375" customWidth="1"/>
    <col min="15" max="15" width="7.140625" bestFit="1" customWidth="1"/>
    <col min="16" max="16" width="8" bestFit="1" customWidth="1"/>
    <col min="17" max="17" width="11.42578125" customWidth="1"/>
    <col min="18" max="20" width="9.140625" customWidth="1"/>
    <col min="21" max="21" width="22" bestFit="1" customWidth="1"/>
    <col min="22" max="22" width="11" bestFit="1" customWidth="1"/>
    <col min="23" max="23" width="6.85546875" bestFit="1" customWidth="1"/>
    <col min="24" max="24" width="9.140625" customWidth="1"/>
  </cols>
  <sheetData>
    <row r="1" spans="1:32">
      <c r="A1" s="1" t="s">
        <v>0</v>
      </c>
      <c r="B1" s="1"/>
      <c r="C1" s="1"/>
      <c r="R1" s="337"/>
      <c r="S1" s="337"/>
      <c r="T1" s="337"/>
      <c r="U1" s="337"/>
      <c r="V1" s="337"/>
      <c r="W1" s="337"/>
    </row>
    <row r="2" spans="1:32">
      <c r="A2" s="1" t="s">
        <v>1</v>
      </c>
      <c r="B2" s="1"/>
      <c r="C2" s="1"/>
      <c r="R2" s="337"/>
      <c r="S2" s="337"/>
      <c r="T2" s="337"/>
      <c r="U2" s="337"/>
      <c r="V2" s="337"/>
      <c r="W2" s="337"/>
    </row>
    <row r="3" spans="1:32" ht="15.75" thickBot="1">
      <c r="R3" s="337"/>
      <c r="S3" s="337"/>
      <c r="T3" s="337"/>
      <c r="U3" s="337"/>
      <c r="V3" s="337"/>
      <c r="W3" s="337"/>
    </row>
    <row r="4" spans="1:32" ht="54.75" customHeight="1" thickBot="1">
      <c r="A4" s="453" t="s">
        <v>16</v>
      </c>
      <c r="B4" s="432">
        <v>45992</v>
      </c>
      <c r="C4" s="763" t="s">
        <v>496</v>
      </c>
      <c r="D4" s="763" t="s">
        <v>495</v>
      </c>
      <c r="E4" s="454">
        <v>45901</v>
      </c>
      <c r="F4" s="454">
        <v>45870</v>
      </c>
      <c r="G4" s="454">
        <v>45839</v>
      </c>
      <c r="H4" s="454">
        <v>45809</v>
      </c>
      <c r="I4" s="455">
        <v>45778</v>
      </c>
      <c r="J4" s="391">
        <v>45748</v>
      </c>
      <c r="K4" s="391">
        <v>45717</v>
      </c>
      <c r="L4" s="391">
        <v>45689</v>
      </c>
      <c r="M4" s="393">
        <v>45658</v>
      </c>
      <c r="N4" s="454" t="s">
        <v>5</v>
      </c>
      <c r="O4" s="456" t="s">
        <v>6</v>
      </c>
      <c r="P4" s="621" t="s">
        <v>8</v>
      </c>
      <c r="Q4" s="622" t="s">
        <v>554</v>
      </c>
      <c r="R4" s="337"/>
      <c r="S4" s="337"/>
      <c r="T4" s="337"/>
      <c r="U4" s="337"/>
      <c r="V4" s="337"/>
      <c r="W4" s="337"/>
    </row>
    <row r="5" spans="1:32" ht="15.75" thickBot="1">
      <c r="A5" s="552" t="s">
        <v>17</v>
      </c>
      <c r="B5" s="55"/>
      <c r="C5" s="24"/>
      <c r="D5" s="24"/>
      <c r="E5" s="24"/>
      <c r="F5" s="24"/>
      <c r="G5" s="50"/>
      <c r="H5" s="50"/>
      <c r="I5" s="348">
        <v>11</v>
      </c>
      <c r="J5" s="102">
        <v>15</v>
      </c>
      <c r="K5" s="55">
        <v>9</v>
      </c>
      <c r="L5" s="102">
        <v>20</v>
      </c>
      <c r="M5" s="51">
        <v>7</v>
      </c>
      <c r="N5" s="52">
        <f>SUM(B5:M5)</f>
        <v>62</v>
      </c>
      <c r="O5" s="53">
        <f t="shared" ref="O5:O12" si="0">AVERAGE(B5:M5)</f>
        <v>12.4</v>
      </c>
      <c r="P5" s="623">
        <f>N5/N$13*100</f>
        <v>0.18611911623439001</v>
      </c>
      <c r="Q5" s="620">
        <f>(I5*100)/$I$13</f>
        <v>0.17438173747622068</v>
      </c>
      <c r="R5" s="337"/>
      <c r="S5" s="337"/>
      <c r="T5" s="337"/>
      <c r="U5" s="337"/>
      <c r="V5" s="337"/>
      <c r="W5" s="337"/>
    </row>
    <row r="6" spans="1:32" ht="15.75" thickBot="1">
      <c r="A6" s="553" t="s">
        <v>18</v>
      </c>
      <c r="B6" s="55"/>
      <c r="C6" s="35"/>
      <c r="D6" s="35"/>
      <c r="E6" s="35"/>
      <c r="F6" s="35"/>
      <c r="G6" s="55"/>
      <c r="H6" s="55"/>
      <c r="I6" s="349">
        <v>1123</v>
      </c>
      <c r="J6" s="103">
        <v>1124</v>
      </c>
      <c r="K6" s="55">
        <v>1344</v>
      </c>
      <c r="L6" s="103">
        <v>1555</v>
      </c>
      <c r="M6" s="56">
        <v>1493</v>
      </c>
      <c r="N6" s="52">
        <f t="shared" ref="N6:N12" si="1">SUM(B6:M6)</f>
        <v>6639</v>
      </c>
      <c r="O6" s="53">
        <f t="shared" si="0"/>
        <v>1327.8</v>
      </c>
      <c r="P6" s="54">
        <f t="shared" ref="P6:P13" si="2">N6/N$13*100</f>
        <v>19.929755043227665</v>
      </c>
      <c r="Q6" s="620">
        <f t="shared" ref="Q6:Q13" si="3">(I6*100)/$I$13</f>
        <v>17.80279010779962</v>
      </c>
      <c r="R6" s="337"/>
      <c r="S6" s="337"/>
      <c r="T6" s="337"/>
      <c r="U6" s="337"/>
      <c r="V6" s="337"/>
      <c r="W6" s="337"/>
    </row>
    <row r="7" spans="1:32" ht="15.75" thickBot="1">
      <c r="A7" s="553" t="s">
        <v>468</v>
      </c>
      <c r="B7" s="55"/>
      <c r="C7" s="35"/>
      <c r="D7" s="35"/>
      <c r="E7" s="35"/>
      <c r="F7" s="35"/>
      <c r="G7" s="55"/>
      <c r="H7" s="55"/>
      <c r="I7" s="349">
        <v>671</v>
      </c>
      <c r="J7" s="103">
        <v>699</v>
      </c>
      <c r="K7" s="55">
        <v>645</v>
      </c>
      <c r="L7" s="103">
        <v>733</v>
      </c>
      <c r="M7" s="56">
        <v>573</v>
      </c>
      <c r="N7" s="52">
        <f t="shared" si="1"/>
        <v>3321</v>
      </c>
      <c r="O7" s="53">
        <f t="shared" si="0"/>
        <v>664.2</v>
      </c>
      <c r="P7" s="54">
        <f t="shared" si="2"/>
        <v>9.9693804034582119</v>
      </c>
      <c r="Q7" s="620">
        <f t="shared" si="3"/>
        <v>10.637285986049461</v>
      </c>
      <c r="R7" s="337"/>
      <c r="S7" s="337"/>
      <c r="T7" s="337"/>
      <c r="U7" s="337"/>
      <c r="V7" s="337"/>
      <c r="W7" s="337"/>
    </row>
    <row r="8" spans="1:32" ht="15.75" thickBot="1">
      <c r="A8" s="553" t="s">
        <v>19</v>
      </c>
      <c r="B8" s="55"/>
      <c r="C8" s="35"/>
      <c r="D8" s="35"/>
      <c r="E8" s="35"/>
      <c r="F8" s="35"/>
      <c r="G8" s="55"/>
      <c r="H8" s="55"/>
      <c r="I8" s="349">
        <v>1509</v>
      </c>
      <c r="J8" s="103">
        <v>1486</v>
      </c>
      <c r="K8" s="55">
        <v>1492</v>
      </c>
      <c r="L8" s="103">
        <v>1315</v>
      </c>
      <c r="M8" s="56">
        <v>1120</v>
      </c>
      <c r="N8" s="52">
        <f t="shared" si="1"/>
        <v>6922</v>
      </c>
      <c r="O8" s="53">
        <f t="shared" si="0"/>
        <v>1384.4</v>
      </c>
      <c r="P8" s="54">
        <f t="shared" si="2"/>
        <v>20.77929875120077</v>
      </c>
      <c r="Q8" s="620">
        <f t="shared" si="3"/>
        <v>23.922003804692455</v>
      </c>
      <c r="R8" s="387"/>
      <c r="S8" s="337"/>
      <c r="T8" s="337"/>
      <c r="U8" s="337"/>
      <c r="V8" s="337"/>
      <c r="W8" s="337"/>
    </row>
    <row r="9" spans="1:32" ht="15.75" thickBot="1">
      <c r="A9" s="554" t="s">
        <v>20</v>
      </c>
      <c r="B9" s="537"/>
      <c r="C9" s="41"/>
      <c r="D9" s="41"/>
      <c r="E9" s="41"/>
      <c r="F9" s="41"/>
      <c r="G9" s="537"/>
      <c r="H9" s="537"/>
      <c r="I9" s="538">
        <v>261</v>
      </c>
      <c r="J9" s="104">
        <v>512</v>
      </c>
      <c r="K9" s="537">
        <v>397</v>
      </c>
      <c r="L9" s="104">
        <v>600</v>
      </c>
      <c r="M9" s="539">
        <v>254</v>
      </c>
      <c r="N9" s="52">
        <f t="shared" si="1"/>
        <v>2024</v>
      </c>
      <c r="O9" s="53">
        <f t="shared" si="0"/>
        <v>404.8</v>
      </c>
      <c r="P9" s="54">
        <f t="shared" si="2"/>
        <v>6.0758885686839577</v>
      </c>
      <c r="Q9" s="620">
        <f t="shared" si="3"/>
        <v>4.1376030437539635</v>
      </c>
      <c r="R9" s="387"/>
      <c r="S9" s="337"/>
      <c r="T9" s="337"/>
      <c r="U9" s="337"/>
      <c r="V9" s="337"/>
      <c r="W9" s="337"/>
    </row>
    <row r="10" spans="1:32" ht="15.75" thickBot="1">
      <c r="A10" s="894" t="s">
        <v>510</v>
      </c>
      <c r="B10" s="540"/>
      <c r="C10" s="317"/>
      <c r="D10" s="317"/>
      <c r="E10" s="317"/>
      <c r="F10" s="317"/>
      <c r="G10" s="540"/>
      <c r="H10" s="540"/>
      <c r="I10" s="540">
        <v>2</v>
      </c>
      <c r="J10" s="541">
        <v>11</v>
      </c>
      <c r="K10" s="540">
        <v>33</v>
      </c>
      <c r="L10" s="541">
        <v>125</v>
      </c>
      <c r="M10" s="546">
        <v>23</v>
      </c>
      <c r="N10" s="536">
        <f t="shared" si="1"/>
        <v>194</v>
      </c>
      <c r="O10" s="53">
        <f t="shared" si="0"/>
        <v>38.799999999999997</v>
      </c>
      <c r="P10" s="54">
        <f t="shared" si="2"/>
        <v>0.5823727185398655</v>
      </c>
      <c r="Q10" s="620">
        <f t="shared" si="3"/>
        <v>3.1705770450221937E-2</v>
      </c>
      <c r="R10" s="387"/>
      <c r="S10" s="388"/>
      <c r="T10" s="337"/>
      <c r="U10" s="337"/>
      <c r="V10" s="337"/>
      <c r="W10" s="337"/>
    </row>
    <row r="11" spans="1:32" ht="15.75" thickBot="1">
      <c r="A11" s="555" t="s">
        <v>21</v>
      </c>
      <c r="B11" s="543"/>
      <c r="C11" s="542"/>
      <c r="D11" s="542"/>
      <c r="E11" s="542"/>
      <c r="F11" s="542"/>
      <c r="G11" s="543"/>
      <c r="H11" s="543"/>
      <c r="I11" s="543">
        <v>2530</v>
      </c>
      <c r="J11" s="544">
        <v>2755</v>
      </c>
      <c r="K11" s="543">
        <v>2553</v>
      </c>
      <c r="L11" s="544">
        <v>2713</v>
      </c>
      <c r="M11" s="549">
        <v>2611</v>
      </c>
      <c r="N11" s="547">
        <f t="shared" si="1"/>
        <v>13162</v>
      </c>
      <c r="O11" s="53">
        <f t="shared" si="0"/>
        <v>2632.4</v>
      </c>
      <c r="P11" s="54">
        <f t="shared" si="2"/>
        <v>39.511287223823253</v>
      </c>
      <c r="Q11" s="620">
        <f t="shared" si="3"/>
        <v>40.107799619530752</v>
      </c>
      <c r="R11" s="387"/>
      <c r="S11" s="388"/>
      <c r="T11" s="337"/>
      <c r="U11" s="337"/>
      <c r="V11" s="337"/>
      <c r="W11" s="337"/>
    </row>
    <row r="12" spans="1:32" ht="15.75" thickBot="1">
      <c r="A12" s="556" t="s">
        <v>22</v>
      </c>
      <c r="B12" s="543"/>
      <c r="C12" s="542"/>
      <c r="D12" s="542"/>
      <c r="E12" s="542"/>
      <c r="F12" s="542"/>
      <c r="G12" s="543"/>
      <c r="H12" s="543"/>
      <c r="I12" s="543">
        <v>201</v>
      </c>
      <c r="J12" s="544">
        <v>169</v>
      </c>
      <c r="K12" s="543">
        <v>204</v>
      </c>
      <c r="L12" s="544">
        <v>188</v>
      </c>
      <c r="M12" s="549">
        <v>226</v>
      </c>
      <c r="N12" s="548">
        <f t="shared" si="1"/>
        <v>988</v>
      </c>
      <c r="O12" s="53">
        <f t="shared" si="0"/>
        <v>197.6</v>
      </c>
      <c r="P12" s="54">
        <f t="shared" si="2"/>
        <v>2.9658981748318927</v>
      </c>
      <c r="Q12" s="620">
        <f t="shared" si="3"/>
        <v>3.1864299302473049</v>
      </c>
      <c r="R12" s="387"/>
      <c r="S12" s="388"/>
      <c r="T12" s="337"/>
      <c r="U12" s="337"/>
      <c r="V12" s="337"/>
      <c r="W12" s="337"/>
    </row>
    <row r="13" spans="1:32" ht="16.5" thickBot="1">
      <c r="A13" s="550" t="s">
        <v>23</v>
      </c>
      <c r="B13" s="545">
        <f t="shared" ref="B13:N13" si="4">SUM(B5:B12)</f>
        <v>0</v>
      </c>
      <c r="C13" s="545">
        <f t="shared" si="4"/>
        <v>0</v>
      </c>
      <c r="D13" s="545">
        <f t="shared" si="4"/>
        <v>0</v>
      </c>
      <c r="E13" s="545">
        <f t="shared" si="4"/>
        <v>0</v>
      </c>
      <c r="F13" s="545">
        <f t="shared" si="4"/>
        <v>0</v>
      </c>
      <c r="G13" s="545">
        <f t="shared" si="4"/>
        <v>0</v>
      </c>
      <c r="H13" s="545">
        <f t="shared" si="4"/>
        <v>0</v>
      </c>
      <c r="I13" s="545">
        <f t="shared" si="4"/>
        <v>6308</v>
      </c>
      <c r="J13" s="545">
        <f t="shared" si="4"/>
        <v>6771</v>
      </c>
      <c r="K13" s="545">
        <f t="shared" si="4"/>
        <v>6677</v>
      </c>
      <c r="L13" s="545">
        <f t="shared" si="4"/>
        <v>7249</v>
      </c>
      <c r="M13" s="551">
        <f t="shared" si="4"/>
        <v>6307</v>
      </c>
      <c r="N13" s="457">
        <f t="shared" si="4"/>
        <v>33312</v>
      </c>
      <c r="O13" s="458">
        <f>AVERAGEIF(B13:M13,"&gt;0")</f>
        <v>6662.4</v>
      </c>
      <c r="P13" s="459">
        <f t="shared" si="2"/>
        <v>100</v>
      </c>
      <c r="Q13" s="620">
        <f t="shared" si="3"/>
        <v>100</v>
      </c>
      <c r="R13" s="387"/>
      <c r="S13" s="389"/>
      <c r="T13" s="337"/>
      <c r="U13" s="337"/>
      <c r="V13" s="337"/>
      <c r="W13" s="337"/>
      <c r="AD13" s="59"/>
      <c r="AE13" s="2"/>
      <c r="AF13" s="59"/>
    </row>
    <row r="14" spans="1:32">
      <c r="M14" s="60"/>
      <c r="N14" s="58"/>
      <c r="U14" s="59"/>
      <c r="V14" s="2"/>
      <c r="W14" s="59"/>
    </row>
    <row r="15" spans="1:32">
      <c r="A15" s="1094"/>
      <c r="B15" s="1094"/>
      <c r="C15" s="1094"/>
      <c r="D15" s="1094"/>
      <c r="E15" s="57"/>
      <c r="I15" s="58"/>
      <c r="J15" s="58"/>
      <c r="U15" s="59"/>
      <c r="V15" s="2"/>
      <c r="W15" s="59"/>
    </row>
    <row r="16" spans="1:32">
      <c r="A16" s="1094"/>
      <c r="B16" s="1094"/>
      <c r="C16" s="1094"/>
      <c r="D16" s="1094"/>
      <c r="I16" s="58"/>
      <c r="U16" s="59"/>
      <c r="V16" s="2"/>
      <c r="W16" s="59"/>
    </row>
    <row r="17" spans="1:23">
      <c r="A17" s="1094"/>
      <c r="B17" s="1094"/>
      <c r="C17" s="1094"/>
      <c r="D17" s="1094"/>
      <c r="U17" s="61"/>
      <c r="V17" s="2"/>
      <c r="W17" s="62"/>
    </row>
    <row r="22" spans="1:23">
      <c r="A22" s="1"/>
      <c r="B22" s="1"/>
      <c r="C22" s="1"/>
      <c r="D22" s="6"/>
    </row>
    <row r="23" spans="1:23">
      <c r="A23" s="59"/>
      <c r="B23" s="59"/>
      <c r="C23" s="59"/>
      <c r="D23" s="63"/>
    </row>
    <row r="24" spans="1:23">
      <c r="A24" s="59"/>
      <c r="B24" s="59"/>
      <c r="C24" s="59"/>
      <c r="D24" s="63"/>
    </row>
    <row r="25" spans="1:23">
      <c r="A25" s="59"/>
      <c r="B25" s="59"/>
      <c r="C25" s="59"/>
      <c r="D25" s="63"/>
    </row>
    <row r="26" spans="1:23">
      <c r="A26" s="59"/>
      <c r="B26" s="59"/>
      <c r="C26" s="59"/>
      <c r="D26" s="63"/>
    </row>
    <row r="27" spans="1:23">
      <c r="A27" s="61"/>
      <c r="B27" s="61"/>
      <c r="C27" s="61"/>
      <c r="D27" s="63"/>
    </row>
    <row r="28" spans="1:23">
      <c r="E28" s="58"/>
    </row>
    <row r="38" spans="1:1" ht="105">
      <c r="A38" s="563" t="s">
        <v>551</v>
      </c>
    </row>
    <row r="39" spans="1:1">
      <c r="A39" s="799"/>
    </row>
    <row r="41" spans="1:1">
      <c r="A41" s="799"/>
    </row>
  </sheetData>
  <mergeCells count="1">
    <mergeCell ref="A15:D17"/>
  </mergeCells>
  <pageMargins left="0.511811024" right="0.511811024" top="0.78740157500000008" bottom="0.78740157500000008" header="0.31496062000000008" footer="0.31496062000000008"/>
  <pageSetup paperSize="9" fitToWidth="0" fitToHeight="0" orientation="portrait" r:id="rId1"/>
  <ignoredErrors>
    <ignoredError sqref="B13:M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P257"/>
  <sheetViews>
    <sheetView zoomScale="90" zoomScaleNormal="90" workbookViewId="0">
      <selection activeCell="I182" sqref="I182"/>
    </sheetView>
  </sheetViews>
  <sheetFormatPr defaultRowHeight="15"/>
  <cols>
    <col min="1" max="1" width="69" customWidth="1"/>
    <col min="2" max="2" width="7.5703125" style="65" bestFit="1" customWidth="1"/>
    <col min="3" max="3" width="7.7109375" style="65" bestFit="1" customWidth="1"/>
    <col min="4" max="4" width="7.140625" style="65" bestFit="1" customWidth="1"/>
    <col min="5" max="5" width="7" style="65" bestFit="1" customWidth="1"/>
    <col min="6" max="6" width="7.7109375" style="65" bestFit="1" customWidth="1"/>
    <col min="7" max="7" width="6.42578125" style="65" bestFit="1" customWidth="1"/>
    <col min="8" max="8" width="7.140625" style="65" bestFit="1" customWidth="1"/>
    <col min="9" max="9" width="7.42578125" style="65" bestFit="1" customWidth="1"/>
    <col min="10" max="10" width="7.28515625" style="65" bestFit="1" customWidth="1"/>
    <col min="11" max="11" width="7.7109375" style="65" bestFit="1" customWidth="1"/>
    <col min="12" max="12" width="7.28515625" style="65" bestFit="1" customWidth="1"/>
    <col min="13" max="14" width="7" style="65" bestFit="1" customWidth="1"/>
    <col min="15" max="15" width="8.85546875" style="65" customWidth="1"/>
    <col min="16" max="16" width="8.7109375" style="66" bestFit="1" customWidth="1"/>
    <col min="17" max="17" width="9.140625" customWidth="1"/>
  </cols>
  <sheetData>
    <row r="1" spans="1:16">
      <c r="A1" s="1" t="s">
        <v>0</v>
      </c>
      <c r="B1" s="64"/>
      <c r="C1" s="64"/>
      <c r="D1" s="64"/>
      <c r="E1" s="64"/>
      <c r="F1" s="64"/>
      <c r="G1" s="64"/>
      <c r="H1" s="64"/>
      <c r="I1" s="64"/>
      <c r="J1" s="64"/>
      <c r="K1" s="64"/>
    </row>
    <row r="2" spans="1:16">
      <c r="A2" s="1" t="s">
        <v>1</v>
      </c>
      <c r="B2" s="64"/>
      <c r="C2" s="64"/>
      <c r="D2" s="64"/>
      <c r="E2" s="64"/>
      <c r="F2" s="64"/>
      <c r="G2" s="64"/>
      <c r="H2" s="64"/>
      <c r="I2" s="64"/>
      <c r="J2" s="64"/>
      <c r="K2" s="64"/>
    </row>
    <row r="3" spans="1:16" ht="15.75" thickBot="1"/>
    <row r="4" spans="1:16" ht="15.75" thickBot="1">
      <c r="A4" s="643" t="s">
        <v>24</v>
      </c>
      <c r="B4" s="644">
        <v>45992</v>
      </c>
      <c r="C4" s="645">
        <v>45962</v>
      </c>
      <c r="D4" s="646">
        <v>45931</v>
      </c>
      <c r="E4" s="645">
        <v>45901</v>
      </c>
      <c r="F4" s="645">
        <v>45870</v>
      </c>
      <c r="G4" s="645">
        <v>45839</v>
      </c>
      <c r="H4" s="645">
        <v>45809</v>
      </c>
      <c r="I4" s="647">
        <v>45778</v>
      </c>
      <c r="J4" s="645">
        <v>45748</v>
      </c>
      <c r="K4" s="644">
        <v>45717</v>
      </c>
      <c r="L4" s="648">
        <v>45689</v>
      </c>
      <c r="M4" s="649">
        <v>45658</v>
      </c>
      <c r="N4" s="432" t="s">
        <v>5</v>
      </c>
      <c r="O4" s="474" t="s">
        <v>6</v>
      </c>
      <c r="P4" s="318" t="s">
        <v>25</v>
      </c>
    </row>
    <row r="5" spans="1:16">
      <c r="A5" s="706" t="s">
        <v>446</v>
      </c>
      <c r="B5" s="714"/>
      <c r="C5" s="715"/>
      <c r="D5" s="707"/>
      <c r="E5" s="707"/>
      <c r="F5" s="707"/>
      <c r="G5" s="707"/>
      <c r="H5" s="707"/>
      <c r="I5" s="707">
        <v>0</v>
      </c>
      <c r="J5" s="707">
        <v>0</v>
      </c>
      <c r="K5" s="708">
        <v>0</v>
      </c>
      <c r="L5" s="708">
        <v>0</v>
      </c>
      <c r="M5" s="709">
        <v>0</v>
      </c>
      <c r="N5" s="710">
        <f>SUM(B5:M5)</f>
        <v>0</v>
      </c>
      <c r="O5" s="711">
        <f>AVERAGE(B5:M5)</f>
        <v>0</v>
      </c>
      <c r="P5" s="712">
        <f t="shared" ref="P5:P68" si="0">(N5/$N$248)*100</f>
        <v>0</v>
      </c>
    </row>
    <row r="6" spans="1:16" s="68" customFormat="1">
      <c r="A6" s="713" t="s">
        <v>470</v>
      </c>
      <c r="B6" s="714"/>
      <c r="C6" s="715"/>
      <c r="D6" s="716"/>
      <c r="E6" s="716"/>
      <c r="F6" s="716"/>
      <c r="G6" s="716"/>
      <c r="H6" s="716"/>
      <c r="I6" s="716">
        <v>2</v>
      </c>
      <c r="J6" s="716">
        <v>0</v>
      </c>
      <c r="K6" s="715">
        <v>0</v>
      </c>
      <c r="L6" s="715">
        <v>1</v>
      </c>
      <c r="M6" s="709">
        <v>1</v>
      </c>
      <c r="N6" s="717">
        <f t="shared" ref="N6:N73" si="1">SUM(B6:M6)</f>
        <v>4</v>
      </c>
      <c r="O6" s="718">
        <f t="shared" ref="O6:O73" si="2">AVERAGE(B6:M6)</f>
        <v>0.8</v>
      </c>
      <c r="P6" s="719">
        <f t="shared" si="0"/>
        <v>1.2725074759814214E-2</v>
      </c>
    </row>
    <row r="7" spans="1:16" s="68" customFormat="1">
      <c r="A7" s="713" t="s">
        <v>26</v>
      </c>
      <c r="B7" s="714"/>
      <c r="C7" s="715"/>
      <c r="D7" s="716"/>
      <c r="E7" s="716"/>
      <c r="F7" s="716"/>
      <c r="G7" s="716"/>
      <c r="H7" s="716"/>
      <c r="I7" s="716">
        <v>0</v>
      </c>
      <c r="J7" s="716">
        <v>0</v>
      </c>
      <c r="K7" s="715">
        <v>0</v>
      </c>
      <c r="L7" s="715">
        <v>0</v>
      </c>
      <c r="M7" s="709">
        <v>1</v>
      </c>
      <c r="N7" s="720">
        <f t="shared" si="1"/>
        <v>1</v>
      </c>
      <c r="O7" s="721">
        <f t="shared" si="2"/>
        <v>0.2</v>
      </c>
      <c r="P7" s="722">
        <f t="shared" si="0"/>
        <v>3.1812686899535536E-3</v>
      </c>
    </row>
    <row r="8" spans="1:16" s="68" customFormat="1">
      <c r="A8" s="713" t="s">
        <v>27</v>
      </c>
      <c r="B8" s="714"/>
      <c r="C8" s="715"/>
      <c r="D8" s="716"/>
      <c r="E8" s="716"/>
      <c r="F8" s="716"/>
      <c r="G8" s="716"/>
      <c r="H8" s="716"/>
      <c r="I8" s="716">
        <v>48</v>
      </c>
      <c r="J8" s="716">
        <v>7</v>
      </c>
      <c r="K8" s="715">
        <v>15</v>
      </c>
      <c r="L8" s="715">
        <v>2</v>
      </c>
      <c r="M8" s="709">
        <v>6</v>
      </c>
      <c r="N8" s="723">
        <f t="shared" si="1"/>
        <v>78</v>
      </c>
      <c r="O8" s="724">
        <f t="shared" si="2"/>
        <v>15.6</v>
      </c>
      <c r="P8" s="722">
        <f t="shared" si="0"/>
        <v>0.24813895781637718</v>
      </c>
    </row>
    <row r="9" spans="1:16" s="68" customFormat="1">
      <c r="A9" s="713" t="s">
        <v>350</v>
      </c>
      <c r="B9" s="714"/>
      <c r="C9" s="715"/>
      <c r="D9" s="716"/>
      <c r="E9" s="716"/>
      <c r="F9" s="716"/>
      <c r="G9" s="716"/>
      <c r="H9" s="716"/>
      <c r="I9" s="716">
        <v>10</v>
      </c>
      <c r="J9" s="716">
        <v>21</v>
      </c>
      <c r="K9" s="715">
        <v>15</v>
      </c>
      <c r="L9" s="715">
        <v>15</v>
      </c>
      <c r="M9" s="709">
        <v>18</v>
      </c>
      <c r="N9" s="723">
        <f t="shared" si="1"/>
        <v>79</v>
      </c>
      <c r="O9" s="724">
        <f t="shared" si="2"/>
        <v>15.8</v>
      </c>
      <c r="P9" s="722">
        <f t="shared" si="0"/>
        <v>0.25132022650633074</v>
      </c>
    </row>
    <row r="10" spans="1:16" s="68" customFormat="1">
      <c r="A10" s="713" t="s">
        <v>28</v>
      </c>
      <c r="B10" s="714"/>
      <c r="C10" s="715"/>
      <c r="D10" s="716"/>
      <c r="E10" s="716"/>
      <c r="F10" s="716"/>
      <c r="G10" s="716"/>
      <c r="H10" s="716"/>
      <c r="I10" s="716">
        <v>0</v>
      </c>
      <c r="J10" s="716">
        <v>0</v>
      </c>
      <c r="K10" s="715">
        <v>1</v>
      </c>
      <c r="L10" s="715">
        <v>0</v>
      </c>
      <c r="M10" s="709">
        <v>0</v>
      </c>
      <c r="N10" s="723">
        <f t="shared" si="1"/>
        <v>1</v>
      </c>
      <c r="O10" s="724">
        <f t="shared" si="2"/>
        <v>0.2</v>
      </c>
      <c r="P10" s="722">
        <f t="shared" si="0"/>
        <v>3.1812686899535536E-3</v>
      </c>
    </row>
    <row r="11" spans="1:16" s="68" customFormat="1">
      <c r="A11" s="656" t="s">
        <v>29</v>
      </c>
      <c r="B11" s="714"/>
      <c r="C11" s="715"/>
      <c r="D11" s="716"/>
      <c r="E11" s="716"/>
      <c r="F11" s="716"/>
      <c r="G11" s="716"/>
      <c r="H11" s="716"/>
      <c r="I11" s="716">
        <v>0</v>
      </c>
      <c r="J11" s="716">
        <v>6</v>
      </c>
      <c r="K11" s="715">
        <v>1</v>
      </c>
      <c r="L11" s="715">
        <v>2</v>
      </c>
      <c r="M11" s="709">
        <v>3</v>
      </c>
      <c r="N11" s="723">
        <f t="shared" si="1"/>
        <v>12</v>
      </c>
      <c r="O11" s="724">
        <f t="shared" si="2"/>
        <v>2.4</v>
      </c>
      <c r="P11" s="722">
        <f t="shared" si="0"/>
        <v>3.8175224279442636E-2</v>
      </c>
    </row>
    <row r="12" spans="1:16" s="68" customFormat="1">
      <c r="A12" s="713" t="s">
        <v>30</v>
      </c>
      <c r="B12" s="714"/>
      <c r="C12" s="715"/>
      <c r="D12" s="716"/>
      <c r="E12" s="716"/>
      <c r="F12" s="716"/>
      <c r="G12" s="716"/>
      <c r="H12" s="716"/>
      <c r="I12" s="716">
        <v>0</v>
      </c>
      <c r="J12" s="716">
        <v>1</v>
      </c>
      <c r="K12" s="715">
        <v>2</v>
      </c>
      <c r="L12" s="715">
        <v>0</v>
      </c>
      <c r="M12" s="709">
        <v>0</v>
      </c>
      <c r="N12" s="723">
        <f t="shared" si="1"/>
        <v>3</v>
      </c>
      <c r="O12" s="724">
        <f t="shared" si="2"/>
        <v>0.6</v>
      </c>
      <c r="P12" s="722">
        <f t="shared" si="0"/>
        <v>9.5438060698606591E-3</v>
      </c>
    </row>
    <row r="13" spans="1:16" s="68" customFormat="1">
      <c r="A13" s="713" t="s">
        <v>379</v>
      </c>
      <c r="B13" s="714"/>
      <c r="C13" s="715"/>
      <c r="D13" s="716"/>
      <c r="E13" s="716"/>
      <c r="F13" s="716"/>
      <c r="G13" s="716"/>
      <c r="H13" s="716"/>
      <c r="I13" s="716">
        <v>0</v>
      </c>
      <c r="J13" s="716">
        <v>0</v>
      </c>
      <c r="K13" s="715">
        <v>2</v>
      </c>
      <c r="L13" s="715">
        <v>2</v>
      </c>
      <c r="M13" s="709">
        <v>2</v>
      </c>
      <c r="N13" s="723">
        <f t="shared" si="1"/>
        <v>6</v>
      </c>
      <c r="O13" s="724">
        <f t="shared" si="2"/>
        <v>1.2</v>
      </c>
      <c r="P13" s="722">
        <f t="shared" si="0"/>
        <v>1.9087612139721318E-2</v>
      </c>
    </row>
    <row r="14" spans="1:16" s="68" customFormat="1">
      <c r="A14" s="713" t="s">
        <v>334</v>
      </c>
      <c r="B14" s="714"/>
      <c r="C14" s="715"/>
      <c r="D14" s="716"/>
      <c r="E14" s="716"/>
      <c r="F14" s="716"/>
      <c r="G14" s="716"/>
      <c r="H14" s="716"/>
      <c r="I14" s="716">
        <v>2</v>
      </c>
      <c r="J14" s="716">
        <v>0</v>
      </c>
      <c r="K14" s="715">
        <v>0</v>
      </c>
      <c r="L14" s="715">
        <v>1</v>
      </c>
      <c r="M14" s="709">
        <v>4</v>
      </c>
      <c r="N14" s="723">
        <f t="shared" si="1"/>
        <v>7</v>
      </c>
      <c r="O14" s="724">
        <f t="shared" si="2"/>
        <v>1.4</v>
      </c>
      <c r="P14" s="722">
        <f t="shared" si="0"/>
        <v>2.2268880829674875E-2</v>
      </c>
    </row>
    <row r="15" spans="1:16" s="68" customFormat="1">
      <c r="A15" s="713" t="s">
        <v>31</v>
      </c>
      <c r="B15" s="714"/>
      <c r="C15" s="715"/>
      <c r="D15" s="716"/>
      <c r="E15" s="716"/>
      <c r="F15" s="716"/>
      <c r="G15" s="716"/>
      <c r="H15" s="716"/>
      <c r="I15" s="716">
        <v>3</v>
      </c>
      <c r="J15" s="716">
        <v>2</v>
      </c>
      <c r="K15" s="715">
        <v>1</v>
      </c>
      <c r="L15" s="715">
        <v>1</v>
      </c>
      <c r="M15" s="709">
        <v>0</v>
      </c>
      <c r="N15" s="723">
        <f t="shared" si="1"/>
        <v>7</v>
      </c>
      <c r="O15" s="724">
        <f t="shared" si="2"/>
        <v>1.4</v>
      </c>
      <c r="P15" s="722">
        <f t="shared" si="0"/>
        <v>2.2268880829674875E-2</v>
      </c>
    </row>
    <row r="16" spans="1:16">
      <c r="A16" s="656" t="s">
        <v>32</v>
      </c>
      <c r="B16" s="725"/>
      <c r="C16" s="715"/>
      <c r="D16" s="564"/>
      <c r="E16" s="564"/>
      <c r="F16" s="564"/>
      <c r="G16" s="716"/>
      <c r="H16" s="716"/>
      <c r="I16" s="716">
        <v>19</v>
      </c>
      <c r="J16" s="564">
        <v>15</v>
      </c>
      <c r="K16" s="715">
        <v>20</v>
      </c>
      <c r="L16" s="715">
        <v>18</v>
      </c>
      <c r="M16" s="709">
        <v>10</v>
      </c>
      <c r="N16" s="723">
        <f t="shared" si="1"/>
        <v>82</v>
      </c>
      <c r="O16" s="724">
        <f t="shared" si="2"/>
        <v>16.399999999999999</v>
      </c>
      <c r="P16" s="722">
        <f t="shared" si="0"/>
        <v>0.2608640325761914</v>
      </c>
    </row>
    <row r="17" spans="1:16">
      <c r="A17" s="615" t="s">
        <v>471</v>
      </c>
      <c r="B17" s="725"/>
      <c r="C17" s="715"/>
      <c r="D17" s="564"/>
      <c r="E17" s="564"/>
      <c r="F17" s="564"/>
      <c r="G17" s="716"/>
      <c r="H17" s="716"/>
      <c r="I17" s="716">
        <v>24</v>
      </c>
      <c r="J17" s="564">
        <v>22</v>
      </c>
      <c r="K17" s="715">
        <v>20</v>
      </c>
      <c r="L17" s="715">
        <v>24</v>
      </c>
      <c r="M17" s="709">
        <v>30</v>
      </c>
      <c r="N17" s="723">
        <f t="shared" si="1"/>
        <v>120</v>
      </c>
      <c r="O17" s="724">
        <f t="shared" si="2"/>
        <v>24</v>
      </c>
      <c r="P17" s="722">
        <f t="shared" si="0"/>
        <v>0.38175224279442643</v>
      </c>
    </row>
    <row r="18" spans="1:16">
      <c r="A18" s="615" t="s">
        <v>33</v>
      </c>
      <c r="B18" s="725"/>
      <c r="C18" s="715"/>
      <c r="D18" s="564"/>
      <c r="E18" s="564"/>
      <c r="F18" s="564"/>
      <c r="G18" s="716"/>
      <c r="H18" s="716"/>
      <c r="I18" s="716">
        <v>1</v>
      </c>
      <c r="J18" s="564">
        <v>2</v>
      </c>
      <c r="K18" s="715">
        <v>2</v>
      </c>
      <c r="L18" s="715">
        <v>0</v>
      </c>
      <c r="M18" s="709">
        <v>0</v>
      </c>
      <c r="N18" s="723">
        <f t="shared" si="1"/>
        <v>5</v>
      </c>
      <c r="O18" s="724">
        <f t="shared" si="2"/>
        <v>1</v>
      </c>
      <c r="P18" s="722">
        <f t="shared" si="0"/>
        <v>1.5906343449767768E-2</v>
      </c>
    </row>
    <row r="19" spans="1:16">
      <c r="A19" s="615" t="s">
        <v>34</v>
      </c>
      <c r="B19" s="725"/>
      <c r="C19" s="715"/>
      <c r="D19" s="564"/>
      <c r="E19" s="564"/>
      <c r="F19" s="564"/>
      <c r="G19" s="716"/>
      <c r="H19" s="716"/>
      <c r="I19" s="716">
        <v>3</v>
      </c>
      <c r="J19" s="564">
        <v>1</v>
      </c>
      <c r="K19" s="715">
        <v>3</v>
      </c>
      <c r="L19" s="715">
        <v>4</v>
      </c>
      <c r="M19" s="709">
        <v>8</v>
      </c>
      <c r="N19" s="723">
        <f t="shared" si="1"/>
        <v>19</v>
      </c>
      <c r="O19" s="724">
        <f t="shared" si="2"/>
        <v>3.8</v>
      </c>
      <c r="P19" s="722">
        <f t="shared" si="0"/>
        <v>6.0444105109117519E-2</v>
      </c>
    </row>
    <row r="20" spans="1:16">
      <c r="A20" s="615" t="s">
        <v>35</v>
      </c>
      <c r="B20" s="725"/>
      <c r="C20" s="715"/>
      <c r="D20" s="564"/>
      <c r="E20" s="564"/>
      <c r="F20" s="564"/>
      <c r="G20" s="716"/>
      <c r="H20" s="716"/>
      <c r="I20" s="716">
        <v>2</v>
      </c>
      <c r="J20" s="564">
        <v>7</v>
      </c>
      <c r="K20" s="715">
        <v>5</v>
      </c>
      <c r="L20" s="715">
        <v>8</v>
      </c>
      <c r="M20" s="709">
        <v>7</v>
      </c>
      <c r="N20" s="723">
        <f t="shared" si="1"/>
        <v>29</v>
      </c>
      <c r="O20" s="724">
        <f t="shared" si="2"/>
        <v>5.8</v>
      </c>
      <c r="P20" s="722">
        <f t="shared" si="0"/>
        <v>9.2256792008653055E-2</v>
      </c>
    </row>
    <row r="21" spans="1:16">
      <c r="A21" s="615" t="s">
        <v>36</v>
      </c>
      <c r="B21" s="725"/>
      <c r="C21" s="715"/>
      <c r="D21" s="564"/>
      <c r="E21" s="564"/>
      <c r="F21" s="564"/>
      <c r="G21" s="716"/>
      <c r="H21" s="716"/>
      <c r="I21" s="716">
        <v>14</v>
      </c>
      <c r="J21" s="564">
        <v>19</v>
      </c>
      <c r="K21" s="715">
        <v>5</v>
      </c>
      <c r="L21" s="715">
        <v>3</v>
      </c>
      <c r="M21" s="709">
        <v>3</v>
      </c>
      <c r="N21" s="723">
        <f t="shared" si="1"/>
        <v>44</v>
      </c>
      <c r="O21" s="724">
        <f t="shared" si="2"/>
        <v>8.8000000000000007</v>
      </c>
      <c r="P21" s="722">
        <f t="shared" si="0"/>
        <v>0.13997582235795636</v>
      </c>
    </row>
    <row r="22" spans="1:16">
      <c r="A22" s="615" t="s">
        <v>431</v>
      </c>
      <c r="B22" s="725"/>
      <c r="C22" s="715"/>
      <c r="D22" s="564"/>
      <c r="E22" s="564"/>
      <c r="F22" s="564"/>
      <c r="G22" s="716"/>
      <c r="H22" s="716"/>
      <c r="I22" s="716">
        <v>0</v>
      </c>
      <c r="J22" s="564">
        <v>0</v>
      </c>
      <c r="K22" s="715">
        <v>1</v>
      </c>
      <c r="L22" s="715">
        <v>0</v>
      </c>
      <c r="M22" s="709">
        <v>0</v>
      </c>
      <c r="N22" s="723">
        <f t="shared" si="1"/>
        <v>1</v>
      </c>
      <c r="O22" s="724">
        <f t="shared" si="2"/>
        <v>0.2</v>
      </c>
      <c r="P22" s="722">
        <f t="shared" si="0"/>
        <v>3.1812686899535536E-3</v>
      </c>
    </row>
    <row r="23" spans="1:16">
      <c r="A23" s="615" t="s">
        <v>37</v>
      </c>
      <c r="B23" s="725"/>
      <c r="C23" s="715"/>
      <c r="D23" s="564"/>
      <c r="E23" s="564"/>
      <c r="F23" s="564"/>
      <c r="G23" s="716"/>
      <c r="H23" s="716"/>
      <c r="I23" s="716">
        <v>0</v>
      </c>
      <c r="J23" s="564">
        <v>0</v>
      </c>
      <c r="K23" s="715">
        <v>0</v>
      </c>
      <c r="L23" s="715">
        <v>0</v>
      </c>
      <c r="M23" s="709">
        <v>0</v>
      </c>
      <c r="N23" s="723">
        <f t="shared" si="1"/>
        <v>0</v>
      </c>
      <c r="O23" s="724">
        <f t="shared" si="2"/>
        <v>0</v>
      </c>
      <c r="P23" s="722">
        <f t="shared" si="0"/>
        <v>0</v>
      </c>
    </row>
    <row r="24" spans="1:16">
      <c r="A24" s="615" t="s">
        <v>355</v>
      </c>
      <c r="B24" s="725"/>
      <c r="C24" s="715"/>
      <c r="D24" s="564"/>
      <c r="E24" s="564"/>
      <c r="F24" s="564"/>
      <c r="G24" s="716"/>
      <c r="H24" s="716"/>
      <c r="I24" s="716">
        <v>0</v>
      </c>
      <c r="J24" s="564">
        <v>0</v>
      </c>
      <c r="K24" s="715">
        <v>0</v>
      </c>
      <c r="L24" s="715">
        <v>0</v>
      </c>
      <c r="M24" s="709">
        <v>0</v>
      </c>
      <c r="N24" s="723">
        <f t="shared" si="1"/>
        <v>0</v>
      </c>
      <c r="O24" s="724">
        <f t="shared" si="2"/>
        <v>0</v>
      </c>
      <c r="P24" s="722">
        <f t="shared" si="0"/>
        <v>0</v>
      </c>
    </row>
    <row r="25" spans="1:16">
      <c r="A25" s="615" t="s">
        <v>38</v>
      </c>
      <c r="B25" s="725"/>
      <c r="C25" s="715"/>
      <c r="D25" s="564"/>
      <c r="E25" s="564"/>
      <c r="F25" s="564"/>
      <c r="G25" s="716"/>
      <c r="H25" s="716"/>
      <c r="I25" s="716">
        <v>12</v>
      </c>
      <c r="J25" s="564">
        <v>14</v>
      </c>
      <c r="K25" s="715">
        <v>12</v>
      </c>
      <c r="L25" s="715">
        <v>19</v>
      </c>
      <c r="M25" s="709">
        <v>17</v>
      </c>
      <c r="N25" s="723">
        <f t="shared" si="1"/>
        <v>74</v>
      </c>
      <c r="O25" s="724">
        <f t="shared" si="2"/>
        <v>14.8</v>
      </c>
      <c r="P25" s="722">
        <f t="shared" si="0"/>
        <v>0.23541388305656297</v>
      </c>
    </row>
    <row r="26" spans="1:16">
      <c r="A26" s="615" t="s">
        <v>472</v>
      </c>
      <c r="B26" s="725"/>
      <c r="C26" s="715"/>
      <c r="D26" s="564"/>
      <c r="E26" s="564"/>
      <c r="F26" s="564"/>
      <c r="G26" s="716"/>
      <c r="H26" s="716"/>
      <c r="I26" s="716">
        <v>0</v>
      </c>
      <c r="J26" s="564">
        <v>0</v>
      </c>
      <c r="K26" s="715">
        <v>0</v>
      </c>
      <c r="L26" s="715">
        <v>0</v>
      </c>
      <c r="M26" s="709">
        <v>1</v>
      </c>
      <c r="N26" s="723">
        <f t="shared" si="1"/>
        <v>1</v>
      </c>
      <c r="O26" s="724">
        <f t="shared" si="2"/>
        <v>0.2</v>
      </c>
      <c r="P26" s="722">
        <f t="shared" si="0"/>
        <v>3.1812686899535536E-3</v>
      </c>
    </row>
    <row r="27" spans="1:16">
      <c r="A27" s="615" t="s">
        <v>39</v>
      </c>
      <c r="B27" s="725"/>
      <c r="C27" s="715"/>
      <c r="D27" s="564"/>
      <c r="E27" s="564"/>
      <c r="F27" s="564"/>
      <c r="G27" s="716"/>
      <c r="H27" s="716"/>
      <c r="I27" s="716">
        <v>250</v>
      </c>
      <c r="J27" s="564">
        <v>254</v>
      </c>
      <c r="K27" s="715">
        <v>263</v>
      </c>
      <c r="L27" s="715">
        <v>297</v>
      </c>
      <c r="M27" s="709">
        <v>315</v>
      </c>
      <c r="N27" s="723">
        <f t="shared" si="1"/>
        <v>1379</v>
      </c>
      <c r="O27" s="724">
        <f t="shared" si="2"/>
        <v>275.8</v>
      </c>
      <c r="P27" s="722">
        <f t="shared" si="0"/>
        <v>4.3869695234459503</v>
      </c>
    </row>
    <row r="28" spans="1:16">
      <c r="A28" s="615" t="s">
        <v>40</v>
      </c>
      <c r="B28" s="725"/>
      <c r="C28" s="715"/>
      <c r="D28" s="564"/>
      <c r="E28" s="564"/>
      <c r="F28" s="564"/>
      <c r="G28" s="716"/>
      <c r="H28" s="716"/>
      <c r="I28" s="716">
        <v>0</v>
      </c>
      <c r="J28" s="564">
        <v>0</v>
      </c>
      <c r="K28" s="715">
        <v>0</v>
      </c>
      <c r="L28" s="715">
        <v>0</v>
      </c>
      <c r="M28" s="709">
        <v>0</v>
      </c>
      <c r="N28" s="723">
        <f t="shared" si="1"/>
        <v>0</v>
      </c>
      <c r="O28" s="724">
        <f t="shared" si="2"/>
        <v>0</v>
      </c>
      <c r="P28" s="722">
        <f t="shared" si="0"/>
        <v>0</v>
      </c>
    </row>
    <row r="29" spans="1:16">
      <c r="A29" s="615" t="s">
        <v>41</v>
      </c>
      <c r="B29" s="725"/>
      <c r="C29" s="715"/>
      <c r="D29" s="564"/>
      <c r="E29" s="564"/>
      <c r="F29" s="564"/>
      <c r="G29" s="716"/>
      <c r="H29" s="716"/>
      <c r="I29" s="716">
        <v>0</v>
      </c>
      <c r="J29" s="564">
        <v>0</v>
      </c>
      <c r="K29" s="715">
        <v>0</v>
      </c>
      <c r="L29" s="715">
        <v>0</v>
      </c>
      <c r="M29" s="709">
        <v>0</v>
      </c>
      <c r="N29" s="723">
        <f t="shared" si="1"/>
        <v>0</v>
      </c>
      <c r="O29" s="724">
        <f t="shared" si="2"/>
        <v>0</v>
      </c>
      <c r="P29" s="722">
        <f t="shared" si="0"/>
        <v>0</v>
      </c>
    </row>
    <row r="30" spans="1:16">
      <c r="A30" s="615" t="s">
        <v>42</v>
      </c>
      <c r="B30" s="725"/>
      <c r="C30" s="715"/>
      <c r="D30" s="564"/>
      <c r="E30" s="564"/>
      <c r="F30" s="564"/>
      <c r="G30" s="716"/>
      <c r="H30" s="716"/>
      <c r="I30" s="716">
        <v>11</v>
      </c>
      <c r="J30" s="564">
        <v>22</v>
      </c>
      <c r="K30" s="715">
        <v>27</v>
      </c>
      <c r="L30" s="715">
        <v>13</v>
      </c>
      <c r="M30" s="709">
        <v>20</v>
      </c>
      <c r="N30" s="723">
        <f t="shared" si="1"/>
        <v>93</v>
      </c>
      <c r="O30" s="724">
        <f t="shared" si="2"/>
        <v>18.600000000000001</v>
      </c>
      <c r="P30" s="722">
        <f t="shared" si="0"/>
        <v>0.29585798816568049</v>
      </c>
    </row>
    <row r="31" spans="1:16">
      <c r="A31" s="615" t="s">
        <v>452</v>
      </c>
      <c r="B31" s="725"/>
      <c r="C31" s="715"/>
      <c r="D31" s="564"/>
      <c r="E31" s="564"/>
      <c r="F31" s="564"/>
      <c r="G31" s="716"/>
      <c r="H31" s="716"/>
      <c r="I31" s="716">
        <v>1</v>
      </c>
      <c r="J31" s="564">
        <v>0</v>
      </c>
      <c r="K31" s="715">
        <v>0</v>
      </c>
      <c r="L31" s="715">
        <v>0</v>
      </c>
      <c r="M31" s="709">
        <v>0</v>
      </c>
      <c r="N31" s="723">
        <f t="shared" si="1"/>
        <v>1</v>
      </c>
      <c r="O31" s="724">
        <f t="shared" si="2"/>
        <v>0.2</v>
      </c>
      <c r="P31" s="722">
        <f t="shared" si="0"/>
        <v>3.1812686899535536E-3</v>
      </c>
    </row>
    <row r="32" spans="1:16">
      <c r="A32" s="656" t="s">
        <v>473</v>
      </c>
      <c r="B32" s="725"/>
      <c r="C32" s="715"/>
      <c r="D32" s="564"/>
      <c r="E32" s="564"/>
      <c r="F32" s="564"/>
      <c r="G32" s="716"/>
      <c r="H32" s="716"/>
      <c r="I32" s="716">
        <v>35</v>
      </c>
      <c r="J32" s="564">
        <v>27</v>
      </c>
      <c r="K32" s="715">
        <v>30</v>
      </c>
      <c r="L32" s="715">
        <v>24</v>
      </c>
      <c r="M32" s="709">
        <v>29</v>
      </c>
      <c r="N32" s="723">
        <f t="shared" si="1"/>
        <v>145</v>
      </c>
      <c r="O32" s="724">
        <f t="shared" si="2"/>
        <v>29</v>
      </c>
      <c r="P32" s="722">
        <f t="shared" si="0"/>
        <v>0.46128396004326527</v>
      </c>
    </row>
    <row r="33" spans="1:16">
      <c r="A33" s="656" t="s">
        <v>356</v>
      </c>
      <c r="B33" s="725"/>
      <c r="C33" s="715"/>
      <c r="D33" s="564"/>
      <c r="E33" s="564"/>
      <c r="F33" s="564"/>
      <c r="G33" s="716"/>
      <c r="H33" s="716"/>
      <c r="I33" s="716">
        <v>0</v>
      </c>
      <c r="J33" s="564">
        <v>0</v>
      </c>
      <c r="K33" s="715">
        <v>0</v>
      </c>
      <c r="L33" s="715">
        <v>1</v>
      </c>
      <c r="M33" s="709">
        <v>0</v>
      </c>
      <c r="N33" s="723">
        <f t="shared" si="1"/>
        <v>1</v>
      </c>
      <c r="O33" s="724">
        <f t="shared" si="2"/>
        <v>0.2</v>
      </c>
      <c r="P33" s="722">
        <f t="shared" si="0"/>
        <v>3.1812686899535536E-3</v>
      </c>
    </row>
    <row r="34" spans="1:16">
      <c r="A34" s="656" t="s">
        <v>382</v>
      </c>
      <c r="B34" s="725"/>
      <c r="C34" s="715"/>
      <c r="D34" s="564"/>
      <c r="E34" s="564"/>
      <c r="F34" s="564"/>
      <c r="G34" s="716"/>
      <c r="H34" s="716"/>
      <c r="I34" s="716">
        <v>0</v>
      </c>
      <c r="J34" s="564">
        <v>0</v>
      </c>
      <c r="K34" s="715">
        <v>0</v>
      </c>
      <c r="L34" s="715">
        <v>1</v>
      </c>
      <c r="M34" s="709">
        <v>0</v>
      </c>
      <c r="N34" s="723">
        <f t="shared" si="1"/>
        <v>1</v>
      </c>
      <c r="O34" s="724">
        <f t="shared" si="2"/>
        <v>0.2</v>
      </c>
      <c r="P34" s="722">
        <f t="shared" si="0"/>
        <v>3.1812686899535536E-3</v>
      </c>
    </row>
    <row r="35" spans="1:16">
      <c r="A35" s="656" t="s">
        <v>43</v>
      </c>
      <c r="B35" s="725"/>
      <c r="C35" s="715"/>
      <c r="D35" s="564"/>
      <c r="E35" s="564"/>
      <c r="F35" s="564"/>
      <c r="G35" s="716"/>
      <c r="H35" s="716"/>
      <c r="I35" s="716">
        <v>0</v>
      </c>
      <c r="J35" s="564">
        <v>0</v>
      </c>
      <c r="K35" s="715">
        <v>0</v>
      </c>
      <c r="L35" s="715">
        <v>0</v>
      </c>
      <c r="M35" s="709">
        <v>1</v>
      </c>
      <c r="N35" s="723">
        <f t="shared" si="1"/>
        <v>1</v>
      </c>
      <c r="O35" s="724">
        <f t="shared" si="2"/>
        <v>0.2</v>
      </c>
      <c r="P35" s="722">
        <f t="shared" si="0"/>
        <v>3.1812686899535536E-3</v>
      </c>
    </row>
    <row r="36" spans="1:16">
      <c r="A36" s="615" t="s">
        <v>44</v>
      </c>
      <c r="B36" s="725"/>
      <c r="C36" s="715"/>
      <c r="D36" s="564"/>
      <c r="E36" s="564"/>
      <c r="F36" s="564"/>
      <c r="G36" s="716"/>
      <c r="H36" s="716"/>
      <c r="I36" s="716">
        <v>7</v>
      </c>
      <c r="J36" s="564">
        <v>4</v>
      </c>
      <c r="K36" s="715">
        <v>5</v>
      </c>
      <c r="L36" s="715">
        <v>5</v>
      </c>
      <c r="M36" s="709">
        <v>5</v>
      </c>
      <c r="N36" s="723">
        <f t="shared" si="1"/>
        <v>26</v>
      </c>
      <c r="O36" s="724">
        <f t="shared" si="2"/>
        <v>5.2</v>
      </c>
      <c r="P36" s="722">
        <f t="shared" si="0"/>
        <v>8.2712985938792394E-2</v>
      </c>
    </row>
    <row r="37" spans="1:16">
      <c r="A37" s="615" t="s">
        <v>398</v>
      </c>
      <c r="B37" s="725"/>
      <c r="C37" s="715"/>
      <c r="D37" s="564"/>
      <c r="E37" s="564"/>
      <c r="F37" s="564"/>
      <c r="G37" s="716"/>
      <c r="H37" s="716"/>
      <c r="I37" s="716">
        <v>0</v>
      </c>
      <c r="J37" s="564">
        <v>1</v>
      </c>
      <c r="K37" s="715">
        <v>0</v>
      </c>
      <c r="L37" s="715">
        <v>1</v>
      </c>
      <c r="M37" s="709">
        <v>1</v>
      </c>
      <c r="N37" s="723">
        <f t="shared" si="1"/>
        <v>3</v>
      </c>
      <c r="O37" s="724">
        <f t="shared" si="2"/>
        <v>0.6</v>
      </c>
      <c r="P37" s="722">
        <f t="shared" si="0"/>
        <v>9.5438060698606591E-3</v>
      </c>
    </row>
    <row r="38" spans="1:16">
      <c r="A38" s="615" t="s">
        <v>415</v>
      </c>
      <c r="B38" s="725"/>
      <c r="C38" s="715"/>
      <c r="D38" s="564"/>
      <c r="E38" s="564"/>
      <c r="F38" s="564"/>
      <c r="G38" s="716"/>
      <c r="H38" s="716"/>
      <c r="I38" s="716">
        <v>1</v>
      </c>
      <c r="J38" s="564">
        <v>0</v>
      </c>
      <c r="K38" s="715">
        <v>0</v>
      </c>
      <c r="L38" s="715">
        <v>1</v>
      </c>
      <c r="M38" s="709">
        <v>1</v>
      </c>
      <c r="N38" s="723">
        <f t="shared" si="1"/>
        <v>3</v>
      </c>
      <c r="O38" s="724">
        <f t="shared" si="2"/>
        <v>0.6</v>
      </c>
      <c r="P38" s="722">
        <f t="shared" si="0"/>
        <v>9.5438060698606591E-3</v>
      </c>
    </row>
    <row r="39" spans="1:16">
      <c r="A39" s="615" t="s">
        <v>45</v>
      </c>
      <c r="B39" s="725"/>
      <c r="C39" s="715"/>
      <c r="D39" s="564"/>
      <c r="E39" s="564"/>
      <c r="F39" s="564"/>
      <c r="G39" s="716"/>
      <c r="H39" s="716"/>
      <c r="I39" s="716">
        <v>0</v>
      </c>
      <c r="J39" s="564">
        <v>0</v>
      </c>
      <c r="K39" s="715">
        <v>0</v>
      </c>
      <c r="L39" s="715">
        <v>0</v>
      </c>
      <c r="M39" s="709">
        <v>0</v>
      </c>
      <c r="N39" s="723">
        <f t="shared" si="1"/>
        <v>0</v>
      </c>
      <c r="O39" s="724">
        <f t="shared" si="2"/>
        <v>0</v>
      </c>
      <c r="P39" s="722">
        <f t="shared" si="0"/>
        <v>0</v>
      </c>
    </row>
    <row r="40" spans="1:16">
      <c r="A40" s="656" t="s">
        <v>46</v>
      </c>
      <c r="B40" s="725"/>
      <c r="C40" s="715"/>
      <c r="D40" s="564"/>
      <c r="E40" s="564"/>
      <c r="F40" s="564"/>
      <c r="G40" s="716"/>
      <c r="H40" s="716"/>
      <c r="I40" s="716">
        <v>2</v>
      </c>
      <c r="J40" s="564">
        <v>3</v>
      </c>
      <c r="K40" s="715">
        <v>4</v>
      </c>
      <c r="L40" s="715">
        <v>5</v>
      </c>
      <c r="M40" s="709">
        <v>3</v>
      </c>
      <c r="N40" s="723">
        <f t="shared" si="1"/>
        <v>17</v>
      </c>
      <c r="O40" s="724">
        <f t="shared" si="2"/>
        <v>3.4</v>
      </c>
      <c r="P40" s="722">
        <f t="shared" si="0"/>
        <v>5.4081567729210404E-2</v>
      </c>
    </row>
    <row r="41" spans="1:16">
      <c r="A41" s="615" t="s">
        <v>47</v>
      </c>
      <c r="B41" s="725"/>
      <c r="C41" s="715"/>
      <c r="D41" s="564"/>
      <c r="E41" s="564"/>
      <c r="F41" s="564"/>
      <c r="G41" s="716"/>
      <c r="H41" s="716"/>
      <c r="I41" s="716">
        <v>66</v>
      </c>
      <c r="J41" s="564">
        <v>54</v>
      </c>
      <c r="K41" s="715">
        <v>50</v>
      </c>
      <c r="L41" s="715">
        <v>64</v>
      </c>
      <c r="M41" s="709">
        <v>44</v>
      </c>
      <c r="N41" s="723">
        <f t="shared" si="1"/>
        <v>278</v>
      </c>
      <c r="O41" s="724">
        <f t="shared" si="2"/>
        <v>55.6</v>
      </c>
      <c r="P41" s="722">
        <f t="shared" si="0"/>
        <v>0.88439269580708779</v>
      </c>
    </row>
    <row r="42" spans="1:16">
      <c r="A42" s="615" t="s">
        <v>383</v>
      </c>
      <c r="B42" s="725"/>
      <c r="C42" s="715"/>
      <c r="D42" s="564"/>
      <c r="E42" s="564"/>
      <c r="F42" s="564"/>
      <c r="G42" s="716"/>
      <c r="H42" s="716"/>
      <c r="I42" s="716">
        <v>28</v>
      </c>
      <c r="J42" s="564">
        <v>13</v>
      </c>
      <c r="K42" s="715">
        <v>13</v>
      </c>
      <c r="L42" s="715">
        <v>16</v>
      </c>
      <c r="M42" s="709">
        <v>14</v>
      </c>
      <c r="N42" s="723">
        <f t="shared" si="1"/>
        <v>84</v>
      </c>
      <c r="O42" s="724">
        <f t="shared" si="2"/>
        <v>16.8</v>
      </c>
      <c r="P42" s="722">
        <f t="shared" si="0"/>
        <v>0.26722656995609845</v>
      </c>
    </row>
    <row r="43" spans="1:16">
      <c r="A43" s="615" t="s">
        <v>373</v>
      </c>
      <c r="B43" s="725"/>
      <c r="C43" s="715"/>
      <c r="D43" s="564"/>
      <c r="E43" s="564"/>
      <c r="F43" s="564"/>
      <c r="G43" s="716"/>
      <c r="H43" s="716"/>
      <c r="I43" s="716">
        <v>321</v>
      </c>
      <c r="J43" s="564">
        <v>360</v>
      </c>
      <c r="K43" s="715">
        <v>328</v>
      </c>
      <c r="L43" s="715">
        <v>325</v>
      </c>
      <c r="M43" s="709">
        <v>324</v>
      </c>
      <c r="N43" s="723">
        <f t="shared" si="1"/>
        <v>1658</v>
      </c>
      <c r="O43" s="724">
        <f t="shared" si="2"/>
        <v>331.6</v>
      </c>
      <c r="P43" s="722">
        <f t="shared" si="0"/>
        <v>5.2745434879429922</v>
      </c>
    </row>
    <row r="44" spans="1:16">
      <c r="A44" s="615" t="s">
        <v>399</v>
      </c>
      <c r="B44" s="725"/>
      <c r="C44" s="715"/>
      <c r="D44" s="564"/>
      <c r="E44" s="564"/>
      <c r="F44" s="564"/>
      <c r="G44" s="716"/>
      <c r="H44" s="716"/>
      <c r="I44" s="716">
        <v>0</v>
      </c>
      <c r="J44" s="564">
        <v>0</v>
      </c>
      <c r="K44" s="715">
        <v>2</v>
      </c>
      <c r="L44" s="715">
        <v>0</v>
      </c>
      <c r="M44" s="709">
        <v>0</v>
      </c>
      <c r="N44" s="723">
        <f t="shared" si="1"/>
        <v>2</v>
      </c>
      <c r="O44" s="724">
        <f t="shared" si="2"/>
        <v>0.4</v>
      </c>
      <c r="P44" s="722">
        <f t="shared" si="0"/>
        <v>6.3625373799071072E-3</v>
      </c>
    </row>
    <row r="45" spans="1:16">
      <c r="A45" s="615" t="s">
        <v>48</v>
      </c>
      <c r="B45" s="725"/>
      <c r="C45" s="715"/>
      <c r="D45" s="564"/>
      <c r="E45" s="564"/>
      <c r="F45" s="564"/>
      <c r="G45" s="716"/>
      <c r="H45" s="716"/>
      <c r="I45" s="716">
        <v>0</v>
      </c>
      <c r="J45" s="564">
        <v>0</v>
      </c>
      <c r="K45" s="715">
        <v>0</v>
      </c>
      <c r="L45" s="715">
        <v>0</v>
      </c>
      <c r="M45" s="709">
        <v>0</v>
      </c>
      <c r="N45" s="723">
        <f t="shared" si="1"/>
        <v>0</v>
      </c>
      <c r="O45" s="724">
        <f t="shared" si="2"/>
        <v>0</v>
      </c>
      <c r="P45" s="722">
        <f t="shared" si="0"/>
        <v>0</v>
      </c>
    </row>
    <row r="46" spans="1:16">
      <c r="A46" s="615" t="s">
        <v>49</v>
      </c>
      <c r="B46" s="725"/>
      <c r="C46" s="715"/>
      <c r="D46" s="564"/>
      <c r="E46" s="564"/>
      <c r="F46" s="564"/>
      <c r="G46" s="716"/>
      <c r="H46" s="716"/>
      <c r="I46" s="716">
        <v>115</v>
      </c>
      <c r="J46" s="564">
        <v>185</v>
      </c>
      <c r="K46" s="715">
        <v>213</v>
      </c>
      <c r="L46" s="715">
        <v>186</v>
      </c>
      <c r="M46" s="709">
        <v>217</v>
      </c>
      <c r="N46" s="723">
        <f t="shared" si="1"/>
        <v>916</v>
      </c>
      <c r="O46" s="724">
        <f t="shared" si="2"/>
        <v>183.2</v>
      </c>
      <c r="P46" s="722">
        <f t="shared" si="0"/>
        <v>2.9140421199974549</v>
      </c>
    </row>
    <row r="47" spans="1:16">
      <c r="A47" s="615" t="s">
        <v>50</v>
      </c>
      <c r="B47" s="725"/>
      <c r="C47" s="715"/>
      <c r="D47" s="564"/>
      <c r="E47" s="564"/>
      <c r="F47" s="564"/>
      <c r="G47" s="716"/>
      <c r="H47" s="716"/>
      <c r="I47" s="716">
        <v>4</v>
      </c>
      <c r="J47" s="564">
        <v>2</v>
      </c>
      <c r="K47" s="715">
        <v>1</v>
      </c>
      <c r="L47" s="715">
        <v>2</v>
      </c>
      <c r="M47" s="709">
        <v>0</v>
      </c>
      <c r="N47" s="723">
        <f t="shared" si="1"/>
        <v>9</v>
      </c>
      <c r="O47" s="724">
        <f t="shared" si="2"/>
        <v>1.8</v>
      </c>
      <c r="P47" s="722">
        <f t="shared" si="0"/>
        <v>2.8631418209581982E-2</v>
      </c>
    </row>
    <row r="48" spans="1:16">
      <c r="A48" s="615" t="s">
        <v>51</v>
      </c>
      <c r="B48" s="725"/>
      <c r="C48" s="715"/>
      <c r="D48" s="564"/>
      <c r="E48" s="564"/>
      <c r="F48" s="564"/>
      <c r="G48" s="716"/>
      <c r="H48" s="716"/>
      <c r="I48" s="716">
        <v>158</v>
      </c>
      <c r="J48" s="564">
        <v>175</v>
      </c>
      <c r="K48" s="715">
        <v>156</v>
      </c>
      <c r="L48" s="715">
        <v>178</v>
      </c>
      <c r="M48" s="709">
        <v>154</v>
      </c>
      <c r="N48" s="723">
        <f t="shared" si="1"/>
        <v>821</v>
      </c>
      <c r="O48" s="724">
        <f t="shared" si="2"/>
        <v>164.2</v>
      </c>
      <c r="P48" s="722">
        <f t="shared" si="0"/>
        <v>2.6118215944518677</v>
      </c>
    </row>
    <row r="49" spans="1:16">
      <c r="A49" s="615" t="s">
        <v>52</v>
      </c>
      <c r="B49" s="725"/>
      <c r="C49" s="715"/>
      <c r="D49" s="564"/>
      <c r="E49" s="564"/>
      <c r="F49" s="564"/>
      <c r="G49" s="716"/>
      <c r="H49" s="716"/>
      <c r="I49" s="716">
        <v>151</v>
      </c>
      <c r="J49" s="564">
        <v>179</v>
      </c>
      <c r="K49" s="715">
        <v>213</v>
      </c>
      <c r="L49" s="715">
        <v>214</v>
      </c>
      <c r="M49" s="709">
        <v>132</v>
      </c>
      <c r="N49" s="723">
        <f t="shared" si="1"/>
        <v>889</v>
      </c>
      <c r="O49" s="724">
        <f t="shared" si="2"/>
        <v>177.8</v>
      </c>
      <c r="P49" s="722">
        <f t="shared" si="0"/>
        <v>2.8281478653687091</v>
      </c>
    </row>
    <row r="50" spans="1:16">
      <c r="A50" s="615" t="s">
        <v>53</v>
      </c>
      <c r="B50" s="725"/>
      <c r="C50" s="715"/>
      <c r="D50" s="564"/>
      <c r="E50" s="564"/>
      <c r="F50" s="564"/>
      <c r="G50" s="716"/>
      <c r="H50" s="716"/>
      <c r="I50" s="716">
        <v>2</v>
      </c>
      <c r="J50" s="564">
        <v>3</v>
      </c>
      <c r="K50" s="715">
        <v>2</v>
      </c>
      <c r="L50" s="715">
        <v>0</v>
      </c>
      <c r="M50" s="709">
        <v>0</v>
      </c>
      <c r="N50" s="723">
        <f t="shared" si="1"/>
        <v>7</v>
      </c>
      <c r="O50" s="724">
        <f t="shared" si="2"/>
        <v>1.4</v>
      </c>
      <c r="P50" s="722">
        <f t="shared" si="0"/>
        <v>2.2268880829674875E-2</v>
      </c>
    </row>
    <row r="51" spans="1:16">
      <c r="A51" s="615" t="s">
        <v>474</v>
      </c>
      <c r="B51" s="725"/>
      <c r="C51" s="715"/>
      <c r="D51" s="564"/>
      <c r="E51" s="564"/>
      <c r="F51" s="564"/>
      <c r="G51" s="716"/>
      <c r="H51" s="716"/>
      <c r="I51" s="716">
        <v>19</v>
      </c>
      <c r="J51" s="564">
        <v>37</v>
      </c>
      <c r="K51" s="715">
        <v>60</v>
      </c>
      <c r="L51" s="715">
        <v>55</v>
      </c>
      <c r="M51" s="709">
        <v>87</v>
      </c>
      <c r="N51" s="723">
        <f t="shared" si="1"/>
        <v>258</v>
      </c>
      <c r="O51" s="724">
        <f t="shared" si="2"/>
        <v>51.6</v>
      </c>
      <c r="P51" s="722">
        <f t="shared" si="0"/>
        <v>0.82076732200801683</v>
      </c>
    </row>
    <row r="52" spans="1:16">
      <c r="A52" s="615" t="s">
        <v>475</v>
      </c>
      <c r="B52" s="725"/>
      <c r="C52" s="715"/>
      <c r="D52" s="564"/>
      <c r="E52" s="564"/>
      <c r="F52" s="564"/>
      <c r="G52" s="716"/>
      <c r="H52" s="716"/>
      <c r="I52" s="716">
        <v>0</v>
      </c>
      <c r="J52" s="564">
        <v>1</v>
      </c>
      <c r="K52" s="715">
        <v>1</v>
      </c>
      <c r="L52" s="715">
        <v>4</v>
      </c>
      <c r="M52" s="709">
        <v>3</v>
      </c>
      <c r="N52" s="723">
        <f t="shared" si="1"/>
        <v>9</v>
      </c>
      <c r="O52" s="724">
        <f t="shared" si="2"/>
        <v>1.8</v>
      </c>
      <c r="P52" s="722">
        <f t="shared" si="0"/>
        <v>2.8631418209581982E-2</v>
      </c>
    </row>
    <row r="53" spans="1:16">
      <c r="A53" s="615" t="s">
        <v>476</v>
      </c>
      <c r="B53" s="725"/>
      <c r="C53" s="715"/>
      <c r="D53" s="564"/>
      <c r="E53" s="564"/>
      <c r="F53" s="564"/>
      <c r="G53" s="716"/>
      <c r="H53" s="716"/>
      <c r="I53" s="716">
        <v>5</v>
      </c>
      <c r="J53" s="564">
        <v>9</v>
      </c>
      <c r="K53" s="715">
        <v>6</v>
      </c>
      <c r="L53" s="715">
        <v>4</v>
      </c>
      <c r="M53" s="709">
        <v>10</v>
      </c>
      <c r="N53" s="723">
        <f t="shared" si="1"/>
        <v>34</v>
      </c>
      <c r="O53" s="724">
        <f t="shared" si="2"/>
        <v>6.8</v>
      </c>
      <c r="P53" s="722">
        <f t="shared" si="0"/>
        <v>0.10816313545842081</v>
      </c>
    </row>
    <row r="54" spans="1:16">
      <c r="A54" s="615" t="s">
        <v>54</v>
      </c>
      <c r="B54" s="725"/>
      <c r="C54" s="715"/>
      <c r="D54" s="564"/>
      <c r="E54" s="564"/>
      <c r="F54" s="564"/>
      <c r="G54" s="716"/>
      <c r="H54" s="716"/>
      <c r="I54" s="716">
        <v>25</v>
      </c>
      <c r="J54" s="564">
        <v>25</v>
      </c>
      <c r="K54" s="715">
        <v>16</v>
      </c>
      <c r="L54" s="715">
        <v>14</v>
      </c>
      <c r="M54" s="709">
        <v>27</v>
      </c>
      <c r="N54" s="723">
        <f t="shared" si="1"/>
        <v>107</v>
      </c>
      <c r="O54" s="724">
        <f t="shared" si="2"/>
        <v>21.4</v>
      </c>
      <c r="P54" s="722">
        <f t="shared" si="0"/>
        <v>0.34039574982503024</v>
      </c>
    </row>
    <row r="55" spans="1:16">
      <c r="A55" s="656" t="s">
        <v>55</v>
      </c>
      <c r="B55" s="725"/>
      <c r="C55" s="715"/>
      <c r="D55" s="564"/>
      <c r="E55" s="564"/>
      <c r="F55" s="564"/>
      <c r="G55" s="716"/>
      <c r="H55" s="716"/>
      <c r="I55" s="716">
        <v>21</v>
      </c>
      <c r="J55" s="564">
        <v>18</v>
      </c>
      <c r="K55" s="715">
        <v>27</v>
      </c>
      <c r="L55" s="715">
        <v>17</v>
      </c>
      <c r="M55" s="709">
        <v>31</v>
      </c>
      <c r="N55" s="723">
        <f t="shared" si="1"/>
        <v>114</v>
      </c>
      <c r="O55" s="724">
        <f t="shared" si="2"/>
        <v>22.8</v>
      </c>
      <c r="P55" s="722">
        <f t="shared" si="0"/>
        <v>0.36266463065470511</v>
      </c>
    </row>
    <row r="56" spans="1:16">
      <c r="A56" s="615" t="s">
        <v>56</v>
      </c>
      <c r="B56" s="725"/>
      <c r="C56" s="715"/>
      <c r="D56" s="564"/>
      <c r="E56" s="564"/>
      <c r="F56" s="564"/>
      <c r="G56" s="716"/>
      <c r="H56" s="716"/>
      <c r="I56" s="716">
        <v>16</v>
      </c>
      <c r="J56" s="564">
        <v>13</v>
      </c>
      <c r="K56" s="715">
        <v>8</v>
      </c>
      <c r="L56" s="715">
        <v>9</v>
      </c>
      <c r="M56" s="709">
        <v>11</v>
      </c>
      <c r="N56" s="723">
        <f t="shared" si="1"/>
        <v>57</v>
      </c>
      <c r="O56" s="724">
        <f t="shared" si="2"/>
        <v>11.4</v>
      </c>
      <c r="P56" s="722">
        <f t="shared" si="0"/>
        <v>0.18133231532735256</v>
      </c>
    </row>
    <row r="57" spans="1:16">
      <c r="A57" s="615" t="s">
        <v>477</v>
      </c>
      <c r="B57" s="725"/>
      <c r="C57" s="715"/>
      <c r="D57" s="564"/>
      <c r="E57" s="564"/>
      <c r="F57" s="564"/>
      <c r="G57" s="716"/>
      <c r="H57" s="716"/>
      <c r="I57" s="716">
        <v>0</v>
      </c>
      <c r="J57" s="564">
        <v>1</v>
      </c>
      <c r="K57" s="715">
        <v>0</v>
      </c>
      <c r="L57" s="715">
        <v>1</v>
      </c>
      <c r="M57" s="709">
        <v>1</v>
      </c>
      <c r="N57" s="723">
        <f t="shared" si="1"/>
        <v>3</v>
      </c>
      <c r="O57" s="724">
        <f t="shared" si="2"/>
        <v>0.6</v>
      </c>
      <c r="P57" s="722">
        <f t="shared" si="0"/>
        <v>9.5438060698606591E-3</v>
      </c>
    </row>
    <row r="58" spans="1:16">
      <c r="A58" s="615" t="s">
        <v>57</v>
      </c>
      <c r="B58" s="725"/>
      <c r="C58" s="715"/>
      <c r="D58" s="564"/>
      <c r="E58" s="564"/>
      <c r="F58" s="564"/>
      <c r="G58" s="716"/>
      <c r="H58" s="716"/>
      <c r="I58" s="716">
        <v>5</v>
      </c>
      <c r="J58" s="564">
        <v>6</v>
      </c>
      <c r="K58" s="715">
        <v>8</v>
      </c>
      <c r="L58" s="715">
        <v>10</v>
      </c>
      <c r="M58" s="709">
        <v>3</v>
      </c>
      <c r="N58" s="723">
        <f t="shared" si="1"/>
        <v>32</v>
      </c>
      <c r="O58" s="724">
        <f t="shared" si="2"/>
        <v>6.4</v>
      </c>
      <c r="P58" s="722">
        <f t="shared" si="0"/>
        <v>0.10180059807851372</v>
      </c>
    </row>
    <row r="59" spans="1:16">
      <c r="A59" s="615" t="s">
        <v>478</v>
      </c>
      <c r="B59" s="725"/>
      <c r="C59" s="715"/>
      <c r="D59" s="564"/>
      <c r="E59" s="564"/>
      <c r="F59" s="564"/>
      <c r="G59" s="716"/>
      <c r="H59" s="716"/>
      <c r="I59" s="716">
        <v>0</v>
      </c>
      <c r="J59" s="564">
        <v>0</v>
      </c>
      <c r="K59" s="715">
        <v>0</v>
      </c>
      <c r="L59" s="715">
        <v>0</v>
      </c>
      <c r="M59" s="709">
        <v>1</v>
      </c>
      <c r="N59" s="723">
        <f t="shared" si="1"/>
        <v>1</v>
      </c>
      <c r="O59" s="724">
        <f t="shared" si="2"/>
        <v>0.2</v>
      </c>
      <c r="P59" s="722">
        <f t="shared" si="0"/>
        <v>3.1812686899535536E-3</v>
      </c>
    </row>
    <row r="60" spans="1:16">
      <c r="A60" s="615" t="s">
        <v>58</v>
      </c>
      <c r="B60" s="725"/>
      <c r="C60" s="715"/>
      <c r="D60" s="564"/>
      <c r="E60" s="564"/>
      <c r="F60" s="564"/>
      <c r="G60" s="716"/>
      <c r="H60" s="716"/>
      <c r="I60" s="716">
        <v>94</v>
      </c>
      <c r="J60" s="564">
        <v>72</v>
      </c>
      <c r="K60" s="715">
        <v>96</v>
      </c>
      <c r="L60" s="715">
        <v>68</v>
      </c>
      <c r="M60" s="709">
        <v>86</v>
      </c>
      <c r="N60" s="723">
        <f t="shared" si="1"/>
        <v>416</v>
      </c>
      <c r="O60" s="724">
        <f t="shared" si="2"/>
        <v>83.2</v>
      </c>
      <c r="P60" s="722">
        <f t="shared" si="0"/>
        <v>1.3234077750206783</v>
      </c>
    </row>
    <row r="61" spans="1:16">
      <c r="A61" s="615" t="s">
        <v>479</v>
      </c>
      <c r="B61" s="725"/>
      <c r="C61" s="715"/>
      <c r="D61" s="564"/>
      <c r="E61" s="564"/>
      <c r="F61" s="564"/>
      <c r="G61" s="716"/>
      <c r="H61" s="716"/>
      <c r="I61" s="716">
        <v>16</v>
      </c>
      <c r="J61" s="564">
        <v>17</v>
      </c>
      <c r="K61" s="715">
        <v>20</v>
      </c>
      <c r="L61" s="715">
        <v>71</v>
      </c>
      <c r="M61" s="709">
        <v>32</v>
      </c>
      <c r="N61" s="723">
        <f t="shared" si="1"/>
        <v>156</v>
      </c>
      <c r="O61" s="724">
        <f t="shared" si="2"/>
        <v>31.2</v>
      </c>
      <c r="P61" s="722">
        <f t="shared" si="0"/>
        <v>0.49627791563275436</v>
      </c>
    </row>
    <row r="62" spans="1:16">
      <c r="A62" s="615" t="s">
        <v>59</v>
      </c>
      <c r="B62" s="725"/>
      <c r="C62" s="715"/>
      <c r="D62" s="564"/>
      <c r="E62" s="564"/>
      <c r="F62" s="564"/>
      <c r="G62" s="716"/>
      <c r="H62" s="716"/>
      <c r="I62" s="716">
        <v>24</v>
      </c>
      <c r="J62" s="564">
        <v>22</v>
      </c>
      <c r="K62" s="715">
        <v>38</v>
      </c>
      <c r="L62" s="715">
        <v>39</v>
      </c>
      <c r="M62" s="709">
        <v>35</v>
      </c>
      <c r="N62" s="723">
        <f t="shared" si="1"/>
        <v>158</v>
      </c>
      <c r="O62" s="724">
        <f t="shared" si="2"/>
        <v>31.6</v>
      </c>
      <c r="P62" s="722">
        <f t="shared" si="0"/>
        <v>0.50264045301266147</v>
      </c>
    </row>
    <row r="63" spans="1:16">
      <c r="A63" s="615" t="s">
        <v>60</v>
      </c>
      <c r="B63" s="725"/>
      <c r="C63" s="715"/>
      <c r="D63" s="564"/>
      <c r="E63" s="564"/>
      <c r="F63" s="564"/>
      <c r="G63" s="716"/>
      <c r="H63" s="716"/>
      <c r="I63" s="716">
        <v>1</v>
      </c>
      <c r="J63" s="564">
        <v>0</v>
      </c>
      <c r="K63" s="715">
        <v>0</v>
      </c>
      <c r="L63" s="715">
        <v>1</v>
      </c>
      <c r="M63" s="709">
        <v>0</v>
      </c>
      <c r="N63" s="723">
        <f t="shared" si="1"/>
        <v>2</v>
      </c>
      <c r="O63" s="724">
        <f t="shared" si="2"/>
        <v>0.4</v>
      </c>
      <c r="P63" s="722">
        <f t="shared" si="0"/>
        <v>6.3625373799071072E-3</v>
      </c>
    </row>
    <row r="64" spans="1:16">
      <c r="A64" s="615" t="s">
        <v>61</v>
      </c>
      <c r="B64" s="725"/>
      <c r="C64" s="715"/>
      <c r="D64" s="564"/>
      <c r="E64" s="564"/>
      <c r="F64" s="564"/>
      <c r="G64" s="716"/>
      <c r="H64" s="716"/>
      <c r="I64" s="716">
        <v>16</v>
      </c>
      <c r="J64" s="564">
        <v>11</v>
      </c>
      <c r="K64" s="715">
        <v>18</v>
      </c>
      <c r="L64" s="715">
        <v>15</v>
      </c>
      <c r="M64" s="709">
        <v>11</v>
      </c>
      <c r="N64" s="723">
        <f t="shared" si="1"/>
        <v>71</v>
      </c>
      <c r="O64" s="724">
        <f t="shared" si="2"/>
        <v>14.2</v>
      </c>
      <c r="P64" s="722">
        <f t="shared" si="0"/>
        <v>0.22587007698670228</v>
      </c>
    </row>
    <row r="65" spans="1:16">
      <c r="A65" s="615" t="s">
        <v>357</v>
      </c>
      <c r="B65" s="725"/>
      <c r="C65" s="715"/>
      <c r="D65" s="564"/>
      <c r="E65" s="564"/>
      <c r="F65" s="564"/>
      <c r="G65" s="716"/>
      <c r="H65" s="716"/>
      <c r="I65" s="716">
        <v>13</v>
      </c>
      <c r="J65" s="564">
        <v>6</v>
      </c>
      <c r="K65" s="715">
        <v>1</v>
      </c>
      <c r="L65" s="715">
        <v>1</v>
      </c>
      <c r="M65" s="709">
        <v>2</v>
      </c>
      <c r="N65" s="723">
        <f t="shared" si="1"/>
        <v>23</v>
      </c>
      <c r="O65" s="724">
        <f t="shared" si="2"/>
        <v>4.5999999999999996</v>
      </c>
      <c r="P65" s="722">
        <f t="shared" si="0"/>
        <v>7.3169179868931733E-2</v>
      </c>
    </row>
    <row r="66" spans="1:16">
      <c r="A66" s="615" t="s">
        <v>413</v>
      </c>
      <c r="B66" s="725"/>
      <c r="C66" s="715"/>
      <c r="D66" s="564"/>
      <c r="E66" s="564"/>
      <c r="F66" s="564"/>
      <c r="G66" s="716"/>
      <c r="H66" s="716"/>
      <c r="I66" s="716">
        <v>0</v>
      </c>
      <c r="J66" s="564">
        <v>0</v>
      </c>
      <c r="K66" s="715">
        <v>0</v>
      </c>
      <c r="L66" s="715">
        <v>0</v>
      </c>
      <c r="M66" s="709">
        <v>0</v>
      </c>
      <c r="N66" s="723">
        <f t="shared" si="1"/>
        <v>0</v>
      </c>
      <c r="O66" s="724">
        <f t="shared" si="2"/>
        <v>0</v>
      </c>
      <c r="P66" s="722">
        <f t="shared" si="0"/>
        <v>0</v>
      </c>
    </row>
    <row r="67" spans="1:16">
      <c r="A67" s="615" t="s">
        <v>62</v>
      </c>
      <c r="B67" s="725"/>
      <c r="C67" s="715"/>
      <c r="D67" s="564"/>
      <c r="E67" s="564"/>
      <c r="F67" s="564"/>
      <c r="G67" s="716"/>
      <c r="H67" s="716"/>
      <c r="I67" s="716">
        <v>0</v>
      </c>
      <c r="J67" s="564">
        <v>0</v>
      </c>
      <c r="K67" s="715">
        <v>0</v>
      </c>
      <c r="L67" s="715">
        <v>0</v>
      </c>
      <c r="M67" s="709">
        <v>0</v>
      </c>
      <c r="N67" s="723">
        <f t="shared" si="1"/>
        <v>0</v>
      </c>
      <c r="O67" s="724">
        <f t="shared" si="2"/>
        <v>0</v>
      </c>
      <c r="P67" s="722">
        <f t="shared" si="0"/>
        <v>0</v>
      </c>
    </row>
    <row r="68" spans="1:16">
      <c r="A68" s="615" t="s">
        <v>63</v>
      </c>
      <c r="B68" s="725"/>
      <c r="C68" s="715"/>
      <c r="D68" s="564"/>
      <c r="E68" s="564"/>
      <c r="F68" s="564"/>
      <c r="G68" s="716"/>
      <c r="H68" s="716"/>
      <c r="I68" s="716">
        <v>16</v>
      </c>
      <c r="J68" s="564">
        <v>23</v>
      </c>
      <c r="K68" s="715">
        <v>16</v>
      </c>
      <c r="L68" s="715">
        <v>12</v>
      </c>
      <c r="M68" s="709">
        <v>22</v>
      </c>
      <c r="N68" s="723">
        <f t="shared" si="1"/>
        <v>89</v>
      </c>
      <c r="O68" s="724">
        <f t="shared" si="2"/>
        <v>17.8</v>
      </c>
      <c r="P68" s="722">
        <f t="shared" si="0"/>
        <v>0.28313291340586627</v>
      </c>
    </row>
    <row r="69" spans="1:16">
      <c r="A69" s="615" t="s">
        <v>64</v>
      </c>
      <c r="B69" s="725"/>
      <c r="C69" s="715"/>
      <c r="D69" s="564"/>
      <c r="E69" s="564"/>
      <c r="F69" s="564"/>
      <c r="G69" s="716"/>
      <c r="H69" s="716"/>
      <c r="I69" s="716">
        <v>44</v>
      </c>
      <c r="J69" s="564">
        <v>43</v>
      </c>
      <c r="K69" s="715">
        <v>48</v>
      </c>
      <c r="L69" s="715">
        <v>49</v>
      </c>
      <c r="M69" s="709">
        <v>44</v>
      </c>
      <c r="N69" s="723">
        <f t="shared" si="1"/>
        <v>228</v>
      </c>
      <c r="O69" s="724">
        <f t="shared" si="2"/>
        <v>45.6</v>
      </c>
      <c r="P69" s="722">
        <f t="shared" ref="P69:P138" si="3">(N69/$N$248)*100</f>
        <v>0.72532926130941022</v>
      </c>
    </row>
    <row r="70" spans="1:16">
      <c r="A70" s="615" t="s">
        <v>65</v>
      </c>
      <c r="B70" s="725"/>
      <c r="C70" s="715"/>
      <c r="D70" s="564"/>
      <c r="E70" s="564"/>
      <c r="F70" s="564"/>
      <c r="G70" s="716"/>
      <c r="H70" s="716"/>
      <c r="I70" s="716">
        <v>4</v>
      </c>
      <c r="J70" s="564">
        <v>2</v>
      </c>
      <c r="K70" s="715">
        <v>1</v>
      </c>
      <c r="L70" s="715">
        <v>5</v>
      </c>
      <c r="M70" s="709">
        <v>0</v>
      </c>
      <c r="N70" s="723">
        <f t="shared" si="1"/>
        <v>12</v>
      </c>
      <c r="O70" s="724">
        <f t="shared" si="2"/>
        <v>2.4</v>
      </c>
      <c r="P70" s="722">
        <f t="shared" si="3"/>
        <v>3.8175224279442636E-2</v>
      </c>
    </row>
    <row r="71" spans="1:16">
      <c r="A71" s="615" t="s">
        <v>66</v>
      </c>
      <c r="B71" s="725"/>
      <c r="C71" s="715"/>
      <c r="D71" s="564"/>
      <c r="E71" s="564"/>
      <c r="F71" s="564"/>
      <c r="G71" s="716"/>
      <c r="H71" s="716"/>
      <c r="I71" s="716">
        <v>5</v>
      </c>
      <c r="J71" s="564">
        <v>10</v>
      </c>
      <c r="K71" s="715">
        <v>8</v>
      </c>
      <c r="L71" s="715">
        <v>6</v>
      </c>
      <c r="M71" s="709">
        <v>13</v>
      </c>
      <c r="N71" s="723">
        <f t="shared" si="1"/>
        <v>42</v>
      </c>
      <c r="O71" s="724">
        <f t="shared" si="2"/>
        <v>8.4</v>
      </c>
      <c r="P71" s="722">
        <f t="shared" si="3"/>
        <v>0.13361328497804922</v>
      </c>
    </row>
    <row r="72" spans="1:16" s="1087" customFormat="1">
      <c r="A72" s="1088" t="s">
        <v>552</v>
      </c>
      <c r="B72" s="1079"/>
      <c r="C72" s="1080"/>
      <c r="D72" s="1081"/>
      <c r="E72" s="1081"/>
      <c r="F72" s="1081"/>
      <c r="G72" s="1082"/>
      <c r="H72" s="1082"/>
      <c r="I72" s="1082">
        <v>1</v>
      </c>
      <c r="J72" s="1081">
        <v>0</v>
      </c>
      <c r="K72" s="1080">
        <v>0</v>
      </c>
      <c r="L72" s="1080">
        <v>0</v>
      </c>
      <c r="M72" s="1083">
        <v>0</v>
      </c>
      <c r="N72" s="1084">
        <f t="shared" si="1"/>
        <v>1</v>
      </c>
      <c r="O72" s="1085">
        <f t="shared" si="2"/>
        <v>0.2</v>
      </c>
      <c r="P72" s="1086">
        <f t="shared" si="3"/>
        <v>3.1812686899535536E-3</v>
      </c>
    </row>
    <row r="73" spans="1:16">
      <c r="A73" s="615" t="s">
        <v>67</v>
      </c>
      <c r="B73" s="725"/>
      <c r="C73" s="715"/>
      <c r="D73" s="564"/>
      <c r="E73" s="564"/>
      <c r="F73" s="564"/>
      <c r="G73" s="716"/>
      <c r="H73" s="716"/>
      <c r="I73" s="716">
        <v>23</v>
      </c>
      <c r="J73" s="564">
        <v>15</v>
      </c>
      <c r="K73" s="715">
        <v>21</v>
      </c>
      <c r="L73" s="715">
        <v>22</v>
      </c>
      <c r="M73" s="709">
        <v>5</v>
      </c>
      <c r="N73" s="723">
        <f t="shared" si="1"/>
        <v>86</v>
      </c>
      <c r="O73" s="724">
        <f t="shared" si="2"/>
        <v>17.2</v>
      </c>
      <c r="P73" s="722">
        <f t="shared" si="3"/>
        <v>0.27358910733600561</v>
      </c>
    </row>
    <row r="74" spans="1:16">
      <c r="A74" s="615" t="s">
        <v>68</v>
      </c>
      <c r="B74" s="725"/>
      <c r="C74" s="715"/>
      <c r="D74" s="564"/>
      <c r="E74" s="564"/>
      <c r="F74" s="564"/>
      <c r="G74" s="716"/>
      <c r="H74" s="716"/>
      <c r="I74" s="716">
        <v>5</v>
      </c>
      <c r="J74" s="564">
        <v>11</v>
      </c>
      <c r="K74" s="715">
        <v>5</v>
      </c>
      <c r="L74" s="715">
        <v>10</v>
      </c>
      <c r="M74" s="709">
        <v>8</v>
      </c>
      <c r="N74" s="723">
        <f t="shared" ref="N74:N160" si="4">SUM(B74:M74)</f>
        <v>39</v>
      </c>
      <c r="O74" s="724">
        <f t="shared" ref="O74:O160" si="5">AVERAGE(B74:M74)</f>
        <v>7.8</v>
      </c>
      <c r="P74" s="722">
        <f t="shared" si="3"/>
        <v>0.12406947890818859</v>
      </c>
    </row>
    <row r="75" spans="1:16">
      <c r="A75" s="615" t="s">
        <v>69</v>
      </c>
      <c r="B75" s="725"/>
      <c r="C75" s="715"/>
      <c r="D75" s="564"/>
      <c r="E75" s="564"/>
      <c r="F75" s="564"/>
      <c r="G75" s="716"/>
      <c r="H75" s="716"/>
      <c r="I75" s="716">
        <v>12</v>
      </c>
      <c r="J75" s="564">
        <v>5</v>
      </c>
      <c r="K75" s="715">
        <v>4</v>
      </c>
      <c r="L75" s="715">
        <v>14</v>
      </c>
      <c r="M75" s="709">
        <v>17</v>
      </c>
      <c r="N75" s="723">
        <f t="shared" si="4"/>
        <v>52</v>
      </c>
      <c r="O75" s="724">
        <f t="shared" si="5"/>
        <v>10.4</v>
      </c>
      <c r="P75" s="722">
        <f t="shared" si="3"/>
        <v>0.16542597187758479</v>
      </c>
    </row>
    <row r="76" spans="1:16">
      <c r="A76" s="615" t="s">
        <v>380</v>
      </c>
      <c r="B76" s="725"/>
      <c r="C76" s="715"/>
      <c r="D76" s="564"/>
      <c r="E76" s="564"/>
      <c r="F76" s="564"/>
      <c r="G76" s="716"/>
      <c r="H76" s="716"/>
      <c r="I76" s="716">
        <v>117</v>
      </c>
      <c r="J76" s="564">
        <v>96</v>
      </c>
      <c r="K76" s="715">
        <v>62</v>
      </c>
      <c r="L76" s="715">
        <v>68</v>
      </c>
      <c r="M76" s="709">
        <v>72</v>
      </c>
      <c r="N76" s="723">
        <f t="shared" si="4"/>
        <v>415</v>
      </c>
      <c r="O76" s="724">
        <f t="shared" si="5"/>
        <v>83</v>
      </c>
      <c r="P76" s="722">
        <f t="shared" si="3"/>
        <v>1.3202265063307246</v>
      </c>
    </row>
    <row r="77" spans="1:16">
      <c r="A77" s="615" t="s">
        <v>480</v>
      </c>
      <c r="B77" s="725"/>
      <c r="C77" s="715"/>
      <c r="D77" s="564"/>
      <c r="E77" s="564"/>
      <c r="F77" s="564"/>
      <c r="G77" s="716"/>
      <c r="H77" s="716"/>
      <c r="I77" s="716">
        <v>55</v>
      </c>
      <c r="J77" s="564">
        <v>53</v>
      </c>
      <c r="K77" s="715">
        <v>93</v>
      </c>
      <c r="L77" s="715">
        <v>75</v>
      </c>
      <c r="M77" s="709">
        <v>53</v>
      </c>
      <c r="N77" s="723">
        <f t="shared" si="4"/>
        <v>329</v>
      </c>
      <c r="O77" s="724">
        <f t="shared" si="5"/>
        <v>65.8</v>
      </c>
      <c r="P77" s="722">
        <f t="shared" si="3"/>
        <v>1.0466373989947191</v>
      </c>
    </row>
    <row r="78" spans="1:16">
      <c r="A78" s="615" t="s">
        <v>70</v>
      </c>
      <c r="B78" s="725"/>
      <c r="C78" s="715"/>
      <c r="D78" s="564"/>
      <c r="E78" s="564"/>
      <c r="F78" s="564"/>
      <c r="G78" s="716"/>
      <c r="H78" s="716"/>
      <c r="I78" s="716">
        <v>15</v>
      </c>
      <c r="J78" s="564">
        <v>21</v>
      </c>
      <c r="K78" s="715">
        <v>15</v>
      </c>
      <c r="L78" s="715">
        <v>15</v>
      </c>
      <c r="M78" s="709">
        <v>15</v>
      </c>
      <c r="N78" s="723">
        <f t="shared" si="4"/>
        <v>81</v>
      </c>
      <c r="O78" s="724">
        <f t="shared" si="5"/>
        <v>16.2</v>
      </c>
      <c r="P78" s="722">
        <f t="shared" si="3"/>
        <v>0.25768276388623784</v>
      </c>
    </row>
    <row r="79" spans="1:16">
      <c r="A79" s="615" t="s">
        <v>71</v>
      </c>
      <c r="B79" s="725"/>
      <c r="C79" s="715"/>
      <c r="D79" s="564"/>
      <c r="E79" s="564"/>
      <c r="F79" s="564"/>
      <c r="G79" s="716"/>
      <c r="H79" s="716"/>
      <c r="I79" s="716">
        <v>14</v>
      </c>
      <c r="J79" s="564">
        <v>17</v>
      </c>
      <c r="K79" s="715">
        <v>11</v>
      </c>
      <c r="L79" s="715">
        <v>7</v>
      </c>
      <c r="M79" s="709">
        <v>14</v>
      </c>
      <c r="N79" s="723">
        <f t="shared" si="4"/>
        <v>63</v>
      </c>
      <c r="O79" s="724">
        <f t="shared" si="5"/>
        <v>12.6</v>
      </c>
      <c r="P79" s="722">
        <f t="shared" si="3"/>
        <v>0.20041992746707388</v>
      </c>
    </row>
    <row r="80" spans="1:16">
      <c r="A80" s="615" t="s">
        <v>443</v>
      </c>
      <c r="B80" s="725"/>
      <c r="C80" s="715"/>
      <c r="D80" s="564"/>
      <c r="E80" s="564"/>
      <c r="F80" s="564"/>
      <c r="G80" s="716"/>
      <c r="H80" s="716"/>
      <c r="I80" s="716">
        <v>0</v>
      </c>
      <c r="J80" s="564">
        <v>0</v>
      </c>
      <c r="K80" s="715">
        <v>0</v>
      </c>
      <c r="L80" s="715">
        <v>1</v>
      </c>
      <c r="M80" s="709">
        <v>0</v>
      </c>
      <c r="N80" s="723">
        <f t="shared" si="4"/>
        <v>1</v>
      </c>
      <c r="O80" s="724">
        <f t="shared" si="5"/>
        <v>0.2</v>
      </c>
      <c r="P80" s="722">
        <f t="shared" si="3"/>
        <v>3.1812686899535536E-3</v>
      </c>
    </row>
    <row r="81" spans="1:16">
      <c r="A81" s="615" t="s">
        <v>72</v>
      </c>
      <c r="B81" s="725"/>
      <c r="C81" s="715"/>
      <c r="D81" s="564"/>
      <c r="E81" s="564"/>
      <c r="F81" s="564"/>
      <c r="G81" s="716"/>
      <c r="H81" s="716"/>
      <c r="I81" s="716">
        <v>14</v>
      </c>
      <c r="J81" s="564">
        <v>21</v>
      </c>
      <c r="K81" s="715">
        <v>40</v>
      </c>
      <c r="L81" s="715">
        <v>44</v>
      </c>
      <c r="M81" s="709">
        <v>41</v>
      </c>
      <c r="N81" s="723">
        <f t="shared" si="4"/>
        <v>160</v>
      </c>
      <c r="O81" s="724">
        <f t="shared" si="5"/>
        <v>32</v>
      </c>
      <c r="P81" s="722">
        <f t="shared" si="3"/>
        <v>0.50900299039256858</v>
      </c>
    </row>
    <row r="82" spans="1:16">
      <c r="A82" s="615" t="s">
        <v>73</v>
      </c>
      <c r="B82" s="725"/>
      <c r="C82" s="715"/>
      <c r="D82" s="564"/>
      <c r="E82" s="564"/>
      <c r="F82" s="564"/>
      <c r="G82" s="716"/>
      <c r="H82" s="716"/>
      <c r="I82" s="716">
        <v>22</v>
      </c>
      <c r="J82" s="564">
        <v>29</v>
      </c>
      <c r="K82" s="715">
        <v>34</v>
      </c>
      <c r="L82" s="715">
        <v>39</v>
      </c>
      <c r="M82" s="709">
        <v>34</v>
      </c>
      <c r="N82" s="723">
        <f t="shared" si="4"/>
        <v>158</v>
      </c>
      <c r="O82" s="724">
        <f t="shared" si="5"/>
        <v>31.6</v>
      </c>
      <c r="P82" s="722">
        <f t="shared" si="3"/>
        <v>0.50264045301266147</v>
      </c>
    </row>
    <row r="83" spans="1:16">
      <c r="A83" s="615" t="s">
        <v>391</v>
      </c>
      <c r="B83" s="725"/>
      <c r="C83" s="715"/>
      <c r="D83" s="564"/>
      <c r="E83" s="564"/>
      <c r="F83" s="564"/>
      <c r="G83" s="716"/>
      <c r="H83" s="716"/>
      <c r="I83" s="716">
        <v>2</v>
      </c>
      <c r="J83" s="564">
        <v>7</v>
      </c>
      <c r="K83" s="715">
        <v>3</v>
      </c>
      <c r="L83" s="715">
        <v>5</v>
      </c>
      <c r="M83" s="709">
        <v>3</v>
      </c>
      <c r="N83" s="723">
        <f t="shared" si="4"/>
        <v>20</v>
      </c>
      <c r="O83" s="724">
        <f t="shared" si="5"/>
        <v>4</v>
      </c>
      <c r="P83" s="722">
        <f t="shared" si="3"/>
        <v>6.3625373799071072E-2</v>
      </c>
    </row>
    <row r="84" spans="1:16">
      <c r="A84" s="615" t="s">
        <v>436</v>
      </c>
      <c r="B84" s="725"/>
      <c r="C84" s="715"/>
      <c r="D84" s="564"/>
      <c r="E84" s="564"/>
      <c r="F84" s="564"/>
      <c r="G84" s="716"/>
      <c r="H84" s="716"/>
      <c r="I84" s="716">
        <v>2</v>
      </c>
      <c r="J84" s="564">
        <v>1</v>
      </c>
      <c r="K84" s="715">
        <v>0</v>
      </c>
      <c r="L84" s="715">
        <v>1</v>
      </c>
      <c r="M84" s="709">
        <v>1</v>
      </c>
      <c r="N84" s="723">
        <f t="shared" si="4"/>
        <v>5</v>
      </c>
      <c r="O84" s="724">
        <f t="shared" si="5"/>
        <v>1</v>
      </c>
      <c r="P84" s="722">
        <f t="shared" si="3"/>
        <v>1.5906343449767768E-2</v>
      </c>
    </row>
    <row r="85" spans="1:16">
      <c r="A85" s="615" t="s">
        <v>392</v>
      </c>
      <c r="B85" s="725"/>
      <c r="C85" s="715"/>
      <c r="D85" s="564"/>
      <c r="E85" s="564"/>
      <c r="F85" s="564"/>
      <c r="G85" s="716"/>
      <c r="H85" s="716"/>
      <c r="I85" s="716">
        <v>2</v>
      </c>
      <c r="J85" s="564">
        <v>0</v>
      </c>
      <c r="K85" s="715">
        <v>1</v>
      </c>
      <c r="L85" s="715">
        <v>2</v>
      </c>
      <c r="M85" s="709">
        <v>2</v>
      </c>
      <c r="N85" s="723">
        <f t="shared" si="4"/>
        <v>7</v>
      </c>
      <c r="O85" s="724">
        <f t="shared" si="5"/>
        <v>1.4</v>
      </c>
      <c r="P85" s="722">
        <f t="shared" si="3"/>
        <v>2.2268880829674875E-2</v>
      </c>
    </row>
    <row r="86" spans="1:16">
      <c r="A86" s="615" t="s">
        <v>393</v>
      </c>
      <c r="B86" s="725"/>
      <c r="C86" s="715"/>
      <c r="D86" s="564"/>
      <c r="E86" s="564"/>
      <c r="F86" s="564"/>
      <c r="G86" s="716"/>
      <c r="H86" s="716"/>
      <c r="I86" s="716">
        <v>0</v>
      </c>
      <c r="J86" s="564">
        <v>0</v>
      </c>
      <c r="K86" s="715">
        <v>0</v>
      </c>
      <c r="L86" s="715">
        <v>0</v>
      </c>
      <c r="M86" s="709">
        <v>0</v>
      </c>
      <c r="N86" s="723">
        <f t="shared" si="4"/>
        <v>0</v>
      </c>
      <c r="O86" s="724">
        <f t="shared" si="5"/>
        <v>0</v>
      </c>
      <c r="P86" s="722">
        <f t="shared" si="3"/>
        <v>0</v>
      </c>
    </row>
    <row r="87" spans="1:16">
      <c r="A87" s="615" t="s">
        <v>351</v>
      </c>
      <c r="B87" s="725"/>
      <c r="C87" s="715"/>
      <c r="D87" s="564"/>
      <c r="E87" s="564"/>
      <c r="F87" s="564"/>
      <c r="G87" s="716"/>
      <c r="H87" s="716"/>
      <c r="I87" s="716">
        <v>0</v>
      </c>
      <c r="J87" s="564">
        <v>1</v>
      </c>
      <c r="K87" s="715">
        <v>1</v>
      </c>
      <c r="L87" s="715">
        <v>0</v>
      </c>
      <c r="M87" s="709">
        <v>3</v>
      </c>
      <c r="N87" s="723">
        <f t="shared" si="4"/>
        <v>5</v>
      </c>
      <c r="O87" s="724">
        <f t="shared" si="5"/>
        <v>1</v>
      </c>
      <c r="P87" s="722">
        <f t="shared" si="3"/>
        <v>1.5906343449767768E-2</v>
      </c>
    </row>
    <row r="88" spans="1:16">
      <c r="A88" s="615" t="s">
        <v>444</v>
      </c>
      <c r="B88" s="725"/>
      <c r="C88" s="715"/>
      <c r="D88" s="564"/>
      <c r="E88" s="564"/>
      <c r="F88" s="564"/>
      <c r="G88" s="716"/>
      <c r="H88" s="716"/>
      <c r="I88" s="716">
        <v>0</v>
      </c>
      <c r="J88" s="564">
        <v>0</v>
      </c>
      <c r="K88" s="715">
        <v>0</v>
      </c>
      <c r="L88" s="715">
        <v>0</v>
      </c>
      <c r="M88" s="709">
        <v>0</v>
      </c>
      <c r="N88" s="723">
        <f t="shared" si="4"/>
        <v>0</v>
      </c>
      <c r="O88" s="724">
        <f t="shared" si="5"/>
        <v>0</v>
      </c>
      <c r="P88" s="722">
        <f t="shared" si="3"/>
        <v>0</v>
      </c>
    </row>
    <row r="89" spans="1:16">
      <c r="A89" s="615" t="s">
        <v>432</v>
      </c>
      <c r="B89" s="725"/>
      <c r="C89" s="715"/>
      <c r="D89" s="564"/>
      <c r="E89" s="564"/>
      <c r="F89" s="564"/>
      <c r="G89" s="716"/>
      <c r="H89" s="716"/>
      <c r="I89" s="716">
        <v>3</v>
      </c>
      <c r="J89" s="564">
        <v>1</v>
      </c>
      <c r="K89" s="715">
        <v>1</v>
      </c>
      <c r="L89" s="715">
        <v>0</v>
      </c>
      <c r="M89" s="709">
        <v>2</v>
      </c>
      <c r="N89" s="723">
        <f t="shared" si="4"/>
        <v>7</v>
      </c>
      <c r="O89" s="724">
        <f t="shared" si="5"/>
        <v>1.4</v>
      </c>
      <c r="P89" s="722">
        <f t="shared" si="3"/>
        <v>2.2268880829674875E-2</v>
      </c>
    </row>
    <row r="90" spans="1:16">
      <c r="A90" s="615" t="s">
        <v>550</v>
      </c>
      <c r="B90" s="725"/>
      <c r="C90" s="715"/>
      <c r="D90" s="564"/>
      <c r="E90" s="564"/>
      <c r="F90" s="564"/>
      <c r="G90" s="716"/>
      <c r="H90" s="716"/>
      <c r="I90" s="716">
        <v>0</v>
      </c>
      <c r="J90" s="564">
        <v>1</v>
      </c>
      <c r="K90" s="715">
        <v>0</v>
      </c>
      <c r="L90" s="715">
        <v>0</v>
      </c>
      <c r="M90" s="709">
        <v>0</v>
      </c>
      <c r="N90" s="723">
        <f t="shared" si="4"/>
        <v>1</v>
      </c>
      <c r="O90" s="724">
        <f t="shared" si="5"/>
        <v>0.2</v>
      </c>
      <c r="P90" s="722">
        <f t="shared" si="3"/>
        <v>3.1812686899535536E-3</v>
      </c>
    </row>
    <row r="91" spans="1:16">
      <c r="A91" s="615" t="s">
        <v>447</v>
      </c>
      <c r="B91" s="725"/>
      <c r="C91" s="715"/>
      <c r="D91" s="564"/>
      <c r="E91" s="564"/>
      <c r="F91" s="564"/>
      <c r="G91" s="716"/>
      <c r="H91" s="716"/>
      <c r="I91" s="716">
        <v>0</v>
      </c>
      <c r="J91" s="564">
        <v>0</v>
      </c>
      <c r="K91" s="715">
        <v>0</v>
      </c>
      <c r="L91" s="715">
        <v>0</v>
      </c>
      <c r="M91" s="709">
        <v>0</v>
      </c>
      <c r="N91" s="723">
        <f t="shared" si="4"/>
        <v>0</v>
      </c>
      <c r="O91" s="724">
        <f t="shared" si="5"/>
        <v>0</v>
      </c>
      <c r="P91" s="722">
        <f t="shared" si="3"/>
        <v>0</v>
      </c>
    </row>
    <row r="92" spans="1:16">
      <c r="A92" s="615" t="s">
        <v>545</v>
      </c>
      <c r="B92" s="725"/>
      <c r="C92" s="715"/>
      <c r="D92" s="564"/>
      <c r="E92" s="564"/>
      <c r="F92" s="564"/>
      <c r="G92" s="716"/>
      <c r="H92" s="716"/>
      <c r="I92" s="716">
        <v>0</v>
      </c>
      <c r="J92" s="564">
        <v>1</v>
      </c>
      <c r="K92" s="715">
        <v>1</v>
      </c>
      <c r="L92" s="715">
        <v>0</v>
      </c>
      <c r="M92" s="709">
        <v>0</v>
      </c>
      <c r="N92" s="723">
        <f t="shared" si="4"/>
        <v>2</v>
      </c>
      <c r="O92" s="724">
        <f t="shared" si="5"/>
        <v>0.4</v>
      </c>
      <c r="P92" s="722">
        <f t="shared" si="3"/>
        <v>6.3625373799071072E-3</v>
      </c>
    </row>
    <row r="93" spans="1:16">
      <c r="A93" s="615" t="s">
        <v>426</v>
      </c>
      <c r="B93" s="725"/>
      <c r="C93" s="715"/>
      <c r="D93" s="564"/>
      <c r="E93" s="564"/>
      <c r="F93" s="564"/>
      <c r="G93" s="716"/>
      <c r="H93" s="716"/>
      <c r="I93" s="716">
        <v>1</v>
      </c>
      <c r="J93" s="564">
        <v>0</v>
      </c>
      <c r="K93" s="715">
        <v>1</v>
      </c>
      <c r="L93" s="715">
        <v>2</v>
      </c>
      <c r="M93" s="709">
        <v>0</v>
      </c>
      <c r="N93" s="723">
        <f t="shared" si="4"/>
        <v>4</v>
      </c>
      <c r="O93" s="724">
        <f t="shared" si="5"/>
        <v>0.8</v>
      </c>
      <c r="P93" s="722">
        <f t="shared" si="3"/>
        <v>1.2725074759814214E-2</v>
      </c>
    </row>
    <row r="94" spans="1:16">
      <c r="A94" s="615" t="s">
        <v>416</v>
      </c>
      <c r="B94" s="725"/>
      <c r="C94" s="715"/>
      <c r="D94" s="564"/>
      <c r="E94" s="564"/>
      <c r="F94" s="564"/>
      <c r="G94" s="716"/>
      <c r="H94" s="716"/>
      <c r="I94" s="716">
        <v>0</v>
      </c>
      <c r="J94" s="564">
        <v>0</v>
      </c>
      <c r="K94" s="715">
        <v>0</v>
      </c>
      <c r="L94" s="715">
        <v>0</v>
      </c>
      <c r="M94" s="709">
        <v>0</v>
      </c>
      <c r="N94" s="723">
        <f t="shared" si="4"/>
        <v>0</v>
      </c>
      <c r="O94" s="724">
        <f t="shared" si="5"/>
        <v>0</v>
      </c>
      <c r="P94" s="722">
        <f t="shared" si="3"/>
        <v>0</v>
      </c>
    </row>
    <row r="95" spans="1:16">
      <c r="A95" s="615" t="s">
        <v>417</v>
      </c>
      <c r="B95" s="725"/>
      <c r="C95" s="715"/>
      <c r="D95" s="564"/>
      <c r="E95" s="564"/>
      <c r="F95" s="564"/>
      <c r="G95" s="716"/>
      <c r="H95" s="716"/>
      <c r="I95" s="716">
        <v>0</v>
      </c>
      <c r="J95" s="564">
        <v>0</v>
      </c>
      <c r="K95" s="715">
        <v>0</v>
      </c>
      <c r="L95" s="715">
        <v>1</v>
      </c>
      <c r="M95" s="709">
        <v>0</v>
      </c>
      <c r="N95" s="723">
        <f t="shared" si="4"/>
        <v>1</v>
      </c>
      <c r="O95" s="724">
        <f t="shared" si="5"/>
        <v>0.2</v>
      </c>
      <c r="P95" s="722">
        <f t="shared" si="3"/>
        <v>3.1812686899535536E-3</v>
      </c>
    </row>
    <row r="96" spans="1:16">
      <c r="A96" s="615" t="s">
        <v>437</v>
      </c>
      <c r="B96" s="725"/>
      <c r="C96" s="715"/>
      <c r="D96" s="564"/>
      <c r="E96" s="716"/>
      <c r="F96" s="716"/>
      <c r="G96" s="716"/>
      <c r="H96" s="716"/>
      <c r="I96" s="716">
        <v>0</v>
      </c>
      <c r="J96" s="716">
        <v>0</v>
      </c>
      <c r="K96" s="715">
        <v>0</v>
      </c>
      <c r="L96" s="715">
        <v>0</v>
      </c>
      <c r="M96" s="709">
        <v>2</v>
      </c>
      <c r="N96" s="723">
        <f>SUM(B96:M96)</f>
        <v>2</v>
      </c>
      <c r="O96" s="724">
        <f t="shared" ref="O96" si="6">AVERAGE(B96:M96)</f>
        <v>0.4</v>
      </c>
      <c r="P96" s="722">
        <f t="shared" si="3"/>
        <v>6.3625373799071072E-3</v>
      </c>
    </row>
    <row r="97" spans="1:16">
      <c r="A97" s="615" t="s">
        <v>448</v>
      </c>
      <c r="B97" s="725"/>
      <c r="C97" s="715"/>
      <c r="D97" s="564"/>
      <c r="E97" s="564"/>
      <c r="F97" s="564"/>
      <c r="G97" s="716"/>
      <c r="H97" s="716"/>
      <c r="I97" s="716">
        <v>2</v>
      </c>
      <c r="J97" s="564">
        <v>0</v>
      </c>
      <c r="K97" s="715">
        <v>0</v>
      </c>
      <c r="L97" s="715">
        <v>0</v>
      </c>
      <c r="M97" s="709">
        <v>0</v>
      </c>
      <c r="N97" s="723">
        <f t="shared" si="4"/>
        <v>2</v>
      </c>
      <c r="O97" s="724">
        <f t="shared" si="5"/>
        <v>0.4</v>
      </c>
      <c r="P97" s="722">
        <f t="shared" si="3"/>
        <v>6.3625373799071072E-3</v>
      </c>
    </row>
    <row r="98" spans="1:16">
      <c r="A98" s="726" t="s">
        <v>481</v>
      </c>
      <c r="B98" s="725"/>
      <c r="C98" s="715"/>
      <c r="D98" s="564"/>
      <c r="E98" s="564"/>
      <c r="F98" s="564"/>
      <c r="G98" s="716"/>
      <c r="H98" s="716"/>
      <c r="I98" s="716">
        <v>0</v>
      </c>
      <c r="J98" s="564">
        <v>0</v>
      </c>
      <c r="K98" s="715">
        <v>0</v>
      </c>
      <c r="L98" s="715">
        <v>0</v>
      </c>
      <c r="M98" s="709">
        <v>1</v>
      </c>
      <c r="N98" s="723">
        <f t="shared" si="4"/>
        <v>1</v>
      </c>
      <c r="O98" s="724">
        <f t="shared" si="5"/>
        <v>0.2</v>
      </c>
      <c r="P98" s="722">
        <f t="shared" si="3"/>
        <v>3.1812686899535536E-3</v>
      </c>
    </row>
    <row r="99" spans="1:16">
      <c r="A99" s="726" t="s">
        <v>400</v>
      </c>
      <c r="B99" s="725"/>
      <c r="C99" s="715"/>
      <c r="D99" s="564"/>
      <c r="E99" s="564"/>
      <c r="F99" s="564"/>
      <c r="G99" s="716"/>
      <c r="H99" s="716"/>
      <c r="I99" s="716">
        <v>0</v>
      </c>
      <c r="J99" s="564">
        <v>0</v>
      </c>
      <c r="K99" s="715">
        <v>1</v>
      </c>
      <c r="L99" s="715">
        <v>1</v>
      </c>
      <c r="M99" s="709">
        <v>2</v>
      </c>
      <c r="N99" s="723">
        <f t="shared" si="4"/>
        <v>4</v>
      </c>
      <c r="O99" s="724">
        <f t="shared" si="5"/>
        <v>0.8</v>
      </c>
      <c r="P99" s="722">
        <f t="shared" si="3"/>
        <v>1.2725074759814214E-2</v>
      </c>
    </row>
    <row r="100" spans="1:16">
      <c r="A100" s="726" t="s">
        <v>433</v>
      </c>
      <c r="B100" s="725"/>
      <c r="C100" s="715"/>
      <c r="D100" s="564"/>
      <c r="E100" s="564"/>
      <c r="F100" s="564"/>
      <c r="G100" s="716"/>
      <c r="H100" s="716"/>
      <c r="I100" s="716">
        <v>0</v>
      </c>
      <c r="J100" s="564">
        <v>0</v>
      </c>
      <c r="K100" s="715">
        <v>0</v>
      </c>
      <c r="L100" s="715">
        <v>0</v>
      </c>
      <c r="M100" s="709">
        <v>1</v>
      </c>
      <c r="N100" s="723">
        <f t="shared" si="4"/>
        <v>1</v>
      </c>
      <c r="O100" s="724">
        <f t="shared" si="5"/>
        <v>0.2</v>
      </c>
      <c r="P100" s="722">
        <f t="shared" si="3"/>
        <v>3.1812686899535536E-3</v>
      </c>
    </row>
    <row r="101" spans="1:16">
      <c r="A101" s="726" t="s">
        <v>449</v>
      </c>
      <c r="B101" s="725"/>
      <c r="C101" s="715"/>
      <c r="D101" s="564"/>
      <c r="E101" s="716"/>
      <c r="F101" s="716"/>
      <c r="G101" s="716"/>
      <c r="H101" s="716"/>
      <c r="I101" s="716">
        <v>1</v>
      </c>
      <c r="J101" s="716">
        <v>0</v>
      </c>
      <c r="K101" s="715">
        <v>0</v>
      </c>
      <c r="L101" s="715">
        <v>0</v>
      </c>
      <c r="M101" s="709">
        <v>1</v>
      </c>
      <c r="N101" s="723">
        <f>SUM(B101:M101)</f>
        <v>2</v>
      </c>
      <c r="O101" s="724">
        <f t="shared" ref="O101" si="7">AVERAGE(B101:M101)</f>
        <v>0.4</v>
      </c>
      <c r="P101" s="722">
        <f t="shared" si="3"/>
        <v>6.3625373799071072E-3</v>
      </c>
    </row>
    <row r="102" spans="1:16">
      <c r="A102" s="615" t="s">
        <v>401</v>
      </c>
      <c r="B102" s="725"/>
      <c r="C102" s="715"/>
      <c r="D102" s="564"/>
      <c r="E102" s="564"/>
      <c r="F102" s="564"/>
      <c r="G102" s="716"/>
      <c r="H102" s="716"/>
      <c r="I102" s="716">
        <v>1</v>
      </c>
      <c r="J102" s="564">
        <v>0</v>
      </c>
      <c r="K102" s="715">
        <v>0</v>
      </c>
      <c r="L102" s="715">
        <v>2</v>
      </c>
      <c r="M102" s="709">
        <v>2</v>
      </c>
      <c r="N102" s="723">
        <f t="shared" si="4"/>
        <v>5</v>
      </c>
      <c r="O102" s="724">
        <f t="shared" si="5"/>
        <v>1</v>
      </c>
      <c r="P102" s="722">
        <f t="shared" si="3"/>
        <v>1.5906343449767768E-2</v>
      </c>
    </row>
    <row r="103" spans="1:16">
      <c r="A103" s="615" t="s">
        <v>450</v>
      </c>
      <c r="B103" s="725"/>
      <c r="C103" s="715"/>
      <c r="D103" s="564"/>
      <c r="E103" s="564"/>
      <c r="F103" s="564"/>
      <c r="G103" s="716"/>
      <c r="H103" s="716"/>
      <c r="I103" s="716">
        <v>0</v>
      </c>
      <c r="J103" s="564">
        <v>0</v>
      </c>
      <c r="K103" s="715">
        <v>0</v>
      </c>
      <c r="L103" s="715">
        <v>0</v>
      </c>
      <c r="M103" s="709">
        <v>0</v>
      </c>
      <c r="N103" s="723">
        <f t="shared" si="4"/>
        <v>0</v>
      </c>
      <c r="O103" s="724">
        <f t="shared" si="5"/>
        <v>0</v>
      </c>
      <c r="P103" s="722">
        <f t="shared" si="3"/>
        <v>0</v>
      </c>
    </row>
    <row r="104" spans="1:16">
      <c r="A104" s="615" t="s">
        <v>358</v>
      </c>
      <c r="B104" s="725"/>
      <c r="C104" s="715"/>
      <c r="D104" s="564"/>
      <c r="E104" s="716"/>
      <c r="F104" s="716"/>
      <c r="G104" s="716"/>
      <c r="H104" s="716"/>
      <c r="I104" s="716">
        <v>0</v>
      </c>
      <c r="J104" s="716">
        <v>0</v>
      </c>
      <c r="K104" s="715">
        <v>0</v>
      </c>
      <c r="L104" s="715">
        <v>0</v>
      </c>
      <c r="M104" s="709">
        <v>0</v>
      </c>
      <c r="N104" s="723">
        <f>SUM(B104:M104)</f>
        <v>0</v>
      </c>
      <c r="O104" s="724">
        <f t="shared" ref="O104" si="8">AVERAGE(B104:M104)</f>
        <v>0</v>
      </c>
      <c r="P104" s="722">
        <f t="shared" si="3"/>
        <v>0</v>
      </c>
    </row>
    <row r="105" spans="1:16">
      <c r="A105" s="615" t="s">
        <v>422</v>
      </c>
      <c r="B105" s="725"/>
      <c r="C105" s="715"/>
      <c r="D105" s="564"/>
      <c r="E105" s="564"/>
      <c r="F105" s="564"/>
      <c r="G105" s="716"/>
      <c r="H105" s="716"/>
      <c r="I105" s="716">
        <v>0</v>
      </c>
      <c r="J105" s="564">
        <v>0</v>
      </c>
      <c r="K105" s="715">
        <v>1</v>
      </c>
      <c r="L105" s="715">
        <v>0</v>
      </c>
      <c r="M105" s="709">
        <v>0</v>
      </c>
      <c r="N105" s="723">
        <f t="shared" si="4"/>
        <v>1</v>
      </c>
      <c r="O105" s="724">
        <f t="shared" si="5"/>
        <v>0.2</v>
      </c>
      <c r="P105" s="722">
        <f t="shared" si="3"/>
        <v>3.1812686899535536E-3</v>
      </c>
    </row>
    <row r="106" spans="1:16">
      <c r="A106" s="615" t="s">
        <v>538</v>
      </c>
      <c r="B106" s="725"/>
      <c r="C106" s="715"/>
      <c r="D106" s="564"/>
      <c r="E106" s="564"/>
      <c r="F106" s="564"/>
      <c r="G106" s="716"/>
      <c r="H106" s="716"/>
      <c r="I106" s="716">
        <v>0</v>
      </c>
      <c r="J106" s="564">
        <v>0</v>
      </c>
      <c r="K106" s="715">
        <v>0</v>
      </c>
      <c r="L106" s="715">
        <v>1</v>
      </c>
      <c r="M106" s="709">
        <v>0</v>
      </c>
      <c r="N106" s="723">
        <f t="shared" si="4"/>
        <v>1</v>
      </c>
      <c r="O106" s="724">
        <f t="shared" si="5"/>
        <v>0.2</v>
      </c>
      <c r="P106" s="722">
        <f t="shared" si="3"/>
        <v>3.1812686899535536E-3</v>
      </c>
    </row>
    <row r="107" spans="1:16">
      <c r="A107" s="615" t="s">
        <v>427</v>
      </c>
      <c r="B107" s="725"/>
      <c r="C107" s="715"/>
      <c r="D107" s="564"/>
      <c r="E107" s="716"/>
      <c r="F107" s="716"/>
      <c r="G107" s="716"/>
      <c r="H107" s="716"/>
      <c r="I107" s="716">
        <v>0</v>
      </c>
      <c r="J107" s="716">
        <v>0</v>
      </c>
      <c r="K107" s="715">
        <v>0</v>
      </c>
      <c r="L107" s="715">
        <v>0</v>
      </c>
      <c r="M107" s="709">
        <v>1</v>
      </c>
      <c r="N107" s="723">
        <f>SUM(B107:M107)</f>
        <v>1</v>
      </c>
      <c r="O107" s="724">
        <f t="shared" ref="O107:O108" si="9">AVERAGE(B107:M107)</f>
        <v>0.2</v>
      </c>
      <c r="P107" s="722">
        <f t="shared" si="3"/>
        <v>3.1812686899535536E-3</v>
      </c>
    </row>
    <row r="108" spans="1:16">
      <c r="A108" s="615" t="s">
        <v>546</v>
      </c>
      <c r="B108" s="725"/>
      <c r="C108" s="715"/>
      <c r="D108" s="564"/>
      <c r="E108" s="716"/>
      <c r="F108" s="716"/>
      <c r="G108" s="716"/>
      <c r="H108" s="716"/>
      <c r="I108" s="716">
        <v>0</v>
      </c>
      <c r="J108" s="716">
        <v>0</v>
      </c>
      <c r="K108" s="715">
        <v>1</v>
      </c>
      <c r="L108" s="715">
        <v>0</v>
      </c>
      <c r="M108" s="709">
        <v>0</v>
      </c>
      <c r="N108" s="723">
        <f>SUM(B108:M108)</f>
        <v>1</v>
      </c>
      <c r="O108" s="724">
        <f t="shared" si="9"/>
        <v>0.2</v>
      </c>
      <c r="P108" s="722">
        <f t="shared" si="3"/>
        <v>3.1812686899535536E-3</v>
      </c>
    </row>
    <row r="109" spans="1:16">
      <c r="A109" s="615" t="s">
        <v>74</v>
      </c>
      <c r="B109" s="725"/>
      <c r="C109" s="715"/>
      <c r="D109" s="564"/>
      <c r="E109" s="564"/>
      <c r="F109" s="564"/>
      <c r="G109" s="716"/>
      <c r="H109" s="716"/>
      <c r="I109" s="716">
        <v>11</v>
      </c>
      <c r="J109" s="564">
        <v>14</v>
      </c>
      <c r="K109" s="715">
        <v>22</v>
      </c>
      <c r="L109" s="715">
        <v>35</v>
      </c>
      <c r="M109" s="709">
        <v>24</v>
      </c>
      <c r="N109" s="723">
        <f t="shared" si="4"/>
        <v>106</v>
      </c>
      <c r="O109" s="724">
        <f t="shared" si="5"/>
        <v>21.2</v>
      </c>
      <c r="P109" s="722">
        <f t="shared" si="3"/>
        <v>0.33721448113507668</v>
      </c>
    </row>
    <row r="110" spans="1:16">
      <c r="A110" s="615" t="s">
        <v>75</v>
      </c>
      <c r="B110" s="725"/>
      <c r="C110" s="715"/>
      <c r="D110" s="564"/>
      <c r="E110" s="564"/>
      <c r="F110" s="564"/>
      <c r="G110" s="716"/>
      <c r="H110" s="716"/>
      <c r="I110" s="716">
        <v>38</v>
      </c>
      <c r="J110" s="564">
        <v>48</v>
      </c>
      <c r="K110" s="715">
        <v>28</v>
      </c>
      <c r="L110" s="715">
        <v>33</v>
      </c>
      <c r="M110" s="709">
        <v>64</v>
      </c>
      <c r="N110" s="723">
        <f t="shared" si="4"/>
        <v>211</v>
      </c>
      <c r="O110" s="724">
        <f t="shared" si="5"/>
        <v>42.2</v>
      </c>
      <c r="P110" s="722">
        <f t="shared" si="3"/>
        <v>0.67124769358019976</v>
      </c>
    </row>
    <row r="111" spans="1:16">
      <c r="A111" s="615" t="s">
        <v>76</v>
      </c>
      <c r="B111" s="725"/>
      <c r="C111" s="715"/>
      <c r="D111" s="564"/>
      <c r="E111" s="564"/>
      <c r="F111" s="564"/>
      <c r="G111" s="716"/>
      <c r="H111" s="716"/>
      <c r="I111" s="716">
        <v>7</v>
      </c>
      <c r="J111" s="564">
        <v>6</v>
      </c>
      <c r="K111" s="715">
        <v>5</v>
      </c>
      <c r="L111" s="715">
        <v>3</v>
      </c>
      <c r="M111" s="709">
        <v>1</v>
      </c>
      <c r="N111" s="723">
        <f t="shared" si="4"/>
        <v>22</v>
      </c>
      <c r="O111" s="724">
        <f t="shared" si="5"/>
        <v>4.4000000000000004</v>
      </c>
      <c r="P111" s="722">
        <f t="shared" si="3"/>
        <v>6.9987911178978179E-2</v>
      </c>
    </row>
    <row r="112" spans="1:16">
      <c r="A112" s="656" t="s">
        <v>78</v>
      </c>
      <c r="B112" s="725"/>
      <c r="C112" s="715"/>
      <c r="D112" s="564"/>
      <c r="E112" s="564"/>
      <c r="F112" s="564"/>
      <c r="G112" s="716"/>
      <c r="H112" s="716"/>
      <c r="I112" s="716">
        <v>5</v>
      </c>
      <c r="J112" s="564">
        <v>3</v>
      </c>
      <c r="K112" s="715">
        <v>5</v>
      </c>
      <c r="L112" s="715">
        <v>5</v>
      </c>
      <c r="M112" s="709">
        <v>5</v>
      </c>
      <c r="N112" s="723">
        <f t="shared" si="4"/>
        <v>23</v>
      </c>
      <c r="O112" s="724">
        <f t="shared" si="5"/>
        <v>4.5999999999999996</v>
      </c>
      <c r="P112" s="722">
        <f t="shared" si="3"/>
        <v>7.3169179868931733E-2</v>
      </c>
    </row>
    <row r="113" spans="1:16">
      <c r="A113" s="615" t="s">
        <v>77</v>
      </c>
      <c r="B113" s="725"/>
      <c r="C113" s="715"/>
      <c r="D113" s="564"/>
      <c r="E113" s="564"/>
      <c r="F113" s="564"/>
      <c r="G113" s="716"/>
      <c r="H113" s="716"/>
      <c r="I113" s="716">
        <v>0</v>
      </c>
      <c r="J113" s="564">
        <v>1</v>
      </c>
      <c r="K113" s="715">
        <v>0</v>
      </c>
      <c r="L113" s="715">
        <v>4</v>
      </c>
      <c r="M113" s="709">
        <v>3</v>
      </c>
      <c r="N113" s="723">
        <f t="shared" si="4"/>
        <v>8</v>
      </c>
      <c r="O113" s="724">
        <f t="shared" si="5"/>
        <v>1.6</v>
      </c>
      <c r="P113" s="722">
        <f t="shared" si="3"/>
        <v>2.5450149519628429E-2</v>
      </c>
    </row>
    <row r="114" spans="1:16">
      <c r="A114" s="615" t="s">
        <v>79</v>
      </c>
      <c r="B114" s="725"/>
      <c r="C114" s="715"/>
      <c r="D114" s="564"/>
      <c r="E114" s="564"/>
      <c r="F114" s="564"/>
      <c r="G114" s="716"/>
      <c r="H114" s="716"/>
      <c r="I114" s="716">
        <v>92</v>
      </c>
      <c r="J114" s="564">
        <v>113</v>
      </c>
      <c r="K114" s="715">
        <v>113</v>
      </c>
      <c r="L114" s="715">
        <v>155</v>
      </c>
      <c r="M114" s="709">
        <v>137</v>
      </c>
      <c r="N114" s="723">
        <f t="shared" si="4"/>
        <v>610</v>
      </c>
      <c r="O114" s="724">
        <f t="shared" si="5"/>
        <v>122</v>
      </c>
      <c r="P114" s="722">
        <f t="shared" si="3"/>
        <v>1.9405739008716676</v>
      </c>
    </row>
    <row r="115" spans="1:16">
      <c r="A115" s="656" t="s">
        <v>364</v>
      </c>
      <c r="B115" s="725"/>
      <c r="C115" s="715"/>
      <c r="D115" s="564"/>
      <c r="E115" s="564"/>
      <c r="F115" s="564"/>
      <c r="G115" s="716"/>
      <c r="H115" s="716"/>
      <c r="I115" s="716">
        <v>5</v>
      </c>
      <c r="J115" s="564">
        <v>4</v>
      </c>
      <c r="K115" s="715">
        <v>7</v>
      </c>
      <c r="L115" s="715">
        <v>13</v>
      </c>
      <c r="M115" s="709">
        <v>6</v>
      </c>
      <c r="N115" s="723">
        <f t="shared" si="4"/>
        <v>35</v>
      </c>
      <c r="O115" s="724">
        <f t="shared" si="5"/>
        <v>7</v>
      </c>
      <c r="P115" s="722">
        <f t="shared" si="3"/>
        <v>0.11134440414837436</v>
      </c>
    </row>
    <row r="116" spans="1:16">
      <c r="A116" s="656" t="s">
        <v>394</v>
      </c>
      <c r="B116" s="725"/>
      <c r="C116" s="715"/>
      <c r="D116" s="564"/>
      <c r="E116" s="564"/>
      <c r="F116" s="564"/>
      <c r="G116" s="716"/>
      <c r="H116" s="716"/>
      <c r="I116" s="716">
        <v>0</v>
      </c>
      <c r="J116" s="564">
        <v>0</v>
      </c>
      <c r="K116" s="715">
        <v>0</v>
      </c>
      <c r="L116" s="715">
        <v>0</v>
      </c>
      <c r="M116" s="709">
        <v>0</v>
      </c>
      <c r="N116" s="723">
        <f t="shared" si="4"/>
        <v>0</v>
      </c>
      <c r="O116" s="724">
        <f t="shared" si="5"/>
        <v>0</v>
      </c>
      <c r="P116" s="722">
        <f t="shared" si="3"/>
        <v>0</v>
      </c>
    </row>
    <row r="117" spans="1:16">
      <c r="A117" s="615" t="s">
        <v>11</v>
      </c>
      <c r="B117" s="725"/>
      <c r="C117" s="715"/>
      <c r="D117" s="564"/>
      <c r="E117" s="564"/>
      <c r="F117" s="564"/>
      <c r="G117" s="716"/>
      <c r="H117" s="716"/>
      <c r="I117" s="716">
        <v>83</v>
      </c>
      <c r="J117" s="564">
        <v>91</v>
      </c>
      <c r="K117" s="715">
        <v>103</v>
      </c>
      <c r="L117" s="715">
        <v>72</v>
      </c>
      <c r="M117" s="709">
        <v>100</v>
      </c>
      <c r="N117" s="723">
        <f t="shared" si="4"/>
        <v>449</v>
      </c>
      <c r="O117" s="724">
        <f t="shared" si="5"/>
        <v>89.8</v>
      </c>
      <c r="P117" s="722">
        <f t="shared" si="3"/>
        <v>1.4283896417891455</v>
      </c>
    </row>
    <row r="118" spans="1:16">
      <c r="A118" s="615" t="s">
        <v>80</v>
      </c>
      <c r="B118" s="725"/>
      <c r="C118" s="715"/>
      <c r="D118" s="564"/>
      <c r="E118" s="564"/>
      <c r="F118" s="564"/>
      <c r="G118" s="716"/>
      <c r="H118" s="716"/>
      <c r="I118" s="716">
        <v>0</v>
      </c>
      <c r="J118" s="564">
        <v>1</v>
      </c>
      <c r="K118" s="715">
        <v>1</v>
      </c>
      <c r="L118" s="715">
        <v>0</v>
      </c>
      <c r="M118" s="709">
        <v>0</v>
      </c>
      <c r="N118" s="723">
        <f t="shared" si="4"/>
        <v>2</v>
      </c>
      <c r="O118" s="724">
        <f t="shared" si="5"/>
        <v>0.4</v>
      </c>
      <c r="P118" s="722">
        <f t="shared" si="3"/>
        <v>6.3625373799071072E-3</v>
      </c>
    </row>
    <row r="119" spans="1:16">
      <c r="A119" s="615" t="s">
        <v>537</v>
      </c>
      <c r="B119" s="725"/>
      <c r="C119" s="715"/>
      <c r="D119" s="564"/>
      <c r="E119" s="564"/>
      <c r="F119" s="564"/>
      <c r="G119" s="716"/>
      <c r="H119" s="716"/>
      <c r="I119" s="716">
        <v>0</v>
      </c>
      <c r="J119" s="564">
        <v>0</v>
      </c>
      <c r="K119" s="715">
        <v>0</v>
      </c>
      <c r="L119" s="715">
        <v>1</v>
      </c>
      <c r="M119" s="709">
        <v>0</v>
      </c>
      <c r="N119" s="723">
        <f t="shared" si="4"/>
        <v>1</v>
      </c>
      <c r="O119" s="724">
        <f t="shared" si="5"/>
        <v>0.2</v>
      </c>
      <c r="P119" s="722">
        <f t="shared" si="3"/>
        <v>3.1812686899535536E-3</v>
      </c>
    </row>
    <row r="120" spans="1:16">
      <c r="A120" s="615" t="s">
        <v>81</v>
      </c>
      <c r="B120" s="725"/>
      <c r="C120" s="715"/>
      <c r="D120" s="564"/>
      <c r="E120" s="564"/>
      <c r="F120" s="564"/>
      <c r="G120" s="716"/>
      <c r="H120" s="716"/>
      <c r="I120" s="716">
        <v>0</v>
      </c>
      <c r="J120" s="564">
        <v>0</v>
      </c>
      <c r="K120" s="715">
        <v>1</v>
      </c>
      <c r="L120" s="715">
        <v>0</v>
      </c>
      <c r="M120" s="709">
        <v>0</v>
      </c>
      <c r="N120" s="723">
        <f t="shared" si="4"/>
        <v>1</v>
      </c>
      <c r="O120" s="724">
        <f t="shared" si="5"/>
        <v>0.2</v>
      </c>
      <c r="P120" s="722">
        <f t="shared" si="3"/>
        <v>3.1812686899535536E-3</v>
      </c>
    </row>
    <row r="121" spans="1:16">
      <c r="A121" s="615" t="s">
        <v>82</v>
      </c>
      <c r="B121" s="725"/>
      <c r="C121" s="715"/>
      <c r="D121" s="564"/>
      <c r="E121" s="564"/>
      <c r="F121" s="564"/>
      <c r="G121" s="716"/>
      <c r="H121" s="716"/>
      <c r="I121" s="716">
        <v>162</v>
      </c>
      <c r="J121" s="564">
        <v>180</v>
      </c>
      <c r="K121" s="715">
        <v>127</v>
      </c>
      <c r="L121" s="715">
        <v>129</v>
      </c>
      <c r="M121" s="709">
        <v>168</v>
      </c>
      <c r="N121" s="723">
        <f t="shared" si="4"/>
        <v>766</v>
      </c>
      <c r="O121" s="724">
        <f t="shared" si="5"/>
        <v>153.19999999999999</v>
      </c>
      <c r="P121" s="722">
        <f t="shared" si="3"/>
        <v>2.4368518165044222</v>
      </c>
    </row>
    <row r="122" spans="1:16">
      <c r="A122" s="615" t="s">
        <v>83</v>
      </c>
      <c r="B122" s="725"/>
      <c r="C122" s="727"/>
      <c r="D122" s="564"/>
      <c r="E122" s="564"/>
      <c r="F122" s="564"/>
      <c r="G122" s="716"/>
      <c r="H122" s="716"/>
      <c r="I122" s="716">
        <v>123</v>
      </c>
      <c r="J122" s="564">
        <v>84</v>
      </c>
      <c r="K122" s="715">
        <v>81</v>
      </c>
      <c r="L122" s="715">
        <v>107</v>
      </c>
      <c r="M122" s="709">
        <v>89</v>
      </c>
      <c r="N122" s="723">
        <f t="shared" si="4"/>
        <v>484</v>
      </c>
      <c r="O122" s="724">
        <f t="shared" si="5"/>
        <v>96.8</v>
      </c>
      <c r="P122" s="722">
        <f t="shared" si="3"/>
        <v>1.5397340459375197</v>
      </c>
    </row>
    <row r="123" spans="1:16">
      <c r="A123" s="615" t="s">
        <v>482</v>
      </c>
      <c r="B123" s="725"/>
      <c r="C123" s="727"/>
      <c r="D123" s="564"/>
      <c r="E123" s="564"/>
      <c r="F123" s="564"/>
      <c r="G123" s="716"/>
      <c r="H123" s="716"/>
      <c r="I123" s="716">
        <v>0</v>
      </c>
      <c r="J123" s="564">
        <v>0</v>
      </c>
      <c r="K123" s="715">
        <v>0</v>
      </c>
      <c r="L123" s="715">
        <v>0</v>
      </c>
      <c r="M123" s="709">
        <v>0</v>
      </c>
      <c r="N123" s="723">
        <f t="shared" si="4"/>
        <v>0</v>
      </c>
      <c r="O123" s="724">
        <f t="shared" si="5"/>
        <v>0</v>
      </c>
      <c r="P123" s="722">
        <f t="shared" si="3"/>
        <v>0</v>
      </c>
    </row>
    <row r="124" spans="1:16">
      <c r="A124" s="615" t="s">
        <v>84</v>
      </c>
      <c r="B124" s="725"/>
      <c r="C124" s="715"/>
      <c r="D124" s="564"/>
      <c r="E124" s="564"/>
      <c r="F124" s="564"/>
      <c r="G124" s="716"/>
      <c r="H124" s="716"/>
      <c r="I124" s="716">
        <v>20</v>
      </c>
      <c r="J124" s="564">
        <v>6</v>
      </c>
      <c r="K124" s="715">
        <v>15</v>
      </c>
      <c r="L124" s="715">
        <v>11</v>
      </c>
      <c r="M124" s="709">
        <v>7</v>
      </c>
      <c r="N124" s="723">
        <f t="shared" si="4"/>
        <v>59</v>
      </c>
      <c r="O124" s="724">
        <f t="shared" si="5"/>
        <v>11.8</v>
      </c>
      <c r="P124" s="722">
        <f t="shared" si="3"/>
        <v>0.18769485270725966</v>
      </c>
    </row>
    <row r="125" spans="1:16">
      <c r="A125" s="615" t="s">
        <v>483</v>
      </c>
      <c r="B125" s="725"/>
      <c r="C125" s="715"/>
      <c r="D125" s="564"/>
      <c r="E125" s="564"/>
      <c r="F125" s="564"/>
      <c r="G125" s="716"/>
      <c r="H125" s="716"/>
      <c r="I125" s="716">
        <v>0</v>
      </c>
      <c r="J125" s="564">
        <v>0</v>
      </c>
      <c r="K125" s="715">
        <v>0</v>
      </c>
      <c r="L125" s="715">
        <v>0</v>
      </c>
      <c r="M125" s="709">
        <v>0</v>
      </c>
      <c r="N125" s="723">
        <f t="shared" si="4"/>
        <v>0</v>
      </c>
      <c r="O125" s="724">
        <f t="shared" si="5"/>
        <v>0</v>
      </c>
      <c r="P125" s="722">
        <f t="shared" si="3"/>
        <v>0</v>
      </c>
    </row>
    <row r="126" spans="1:16">
      <c r="A126" s="615" t="s">
        <v>484</v>
      </c>
      <c r="B126" s="725"/>
      <c r="C126" s="715"/>
      <c r="D126" s="564"/>
      <c r="E126" s="564"/>
      <c r="F126" s="564"/>
      <c r="G126" s="716"/>
      <c r="H126" s="716"/>
      <c r="I126" s="716">
        <v>31</v>
      </c>
      <c r="J126" s="564">
        <v>44</v>
      </c>
      <c r="K126" s="715">
        <v>58</v>
      </c>
      <c r="L126" s="715">
        <v>46</v>
      </c>
      <c r="M126" s="709">
        <v>33</v>
      </c>
      <c r="N126" s="723">
        <f t="shared" si="4"/>
        <v>212</v>
      </c>
      <c r="O126" s="724">
        <f t="shared" si="5"/>
        <v>42.4</v>
      </c>
      <c r="P126" s="722">
        <f t="shared" si="3"/>
        <v>0.67442896227015336</v>
      </c>
    </row>
    <row r="127" spans="1:16">
      <c r="A127" s="615" t="s">
        <v>85</v>
      </c>
      <c r="B127" s="725"/>
      <c r="C127" s="715"/>
      <c r="D127" s="564"/>
      <c r="E127" s="564"/>
      <c r="F127" s="564"/>
      <c r="G127" s="716"/>
      <c r="H127" s="716"/>
      <c r="I127" s="716">
        <v>1</v>
      </c>
      <c r="J127" s="564">
        <v>0</v>
      </c>
      <c r="K127" s="715">
        <v>0</v>
      </c>
      <c r="L127" s="715">
        <v>0</v>
      </c>
      <c r="M127" s="709">
        <v>5</v>
      </c>
      <c r="N127" s="723">
        <f t="shared" si="4"/>
        <v>6</v>
      </c>
      <c r="O127" s="724">
        <f t="shared" si="5"/>
        <v>1.2</v>
      </c>
      <c r="P127" s="722">
        <f t="shared" si="3"/>
        <v>1.9087612139721318E-2</v>
      </c>
    </row>
    <row r="128" spans="1:16">
      <c r="A128" s="615" t="s">
        <v>384</v>
      </c>
      <c r="B128" s="725"/>
      <c r="C128" s="715"/>
      <c r="D128" s="564"/>
      <c r="E128" s="564"/>
      <c r="F128" s="564"/>
      <c r="G128" s="716"/>
      <c r="H128" s="716"/>
      <c r="I128" s="716">
        <v>0</v>
      </c>
      <c r="J128" s="564">
        <v>0</v>
      </c>
      <c r="K128" s="715">
        <v>0</v>
      </c>
      <c r="L128" s="715">
        <v>0</v>
      </c>
      <c r="M128" s="709">
        <v>0</v>
      </c>
      <c r="N128" s="723">
        <f t="shared" si="4"/>
        <v>0</v>
      </c>
      <c r="O128" s="724">
        <f t="shared" si="5"/>
        <v>0</v>
      </c>
      <c r="P128" s="722">
        <f t="shared" si="3"/>
        <v>0</v>
      </c>
    </row>
    <row r="129" spans="1:16">
      <c r="A129" s="615" t="s">
        <v>352</v>
      </c>
      <c r="B129" s="725"/>
      <c r="C129" s="715"/>
      <c r="D129" s="564"/>
      <c r="E129" s="564"/>
      <c r="F129" s="564"/>
      <c r="G129" s="716"/>
      <c r="H129" s="716"/>
      <c r="I129" s="716">
        <v>1</v>
      </c>
      <c r="J129" s="564">
        <v>0</v>
      </c>
      <c r="K129" s="715">
        <v>0</v>
      </c>
      <c r="L129" s="715">
        <v>0</v>
      </c>
      <c r="M129" s="709">
        <v>0</v>
      </c>
      <c r="N129" s="723">
        <f t="shared" si="4"/>
        <v>1</v>
      </c>
      <c r="O129" s="724">
        <f t="shared" si="5"/>
        <v>0.2</v>
      </c>
      <c r="P129" s="722">
        <f t="shared" si="3"/>
        <v>3.1812686899535536E-3</v>
      </c>
    </row>
    <row r="130" spans="1:16">
      <c r="A130" s="615" t="s">
        <v>86</v>
      </c>
      <c r="B130" s="725"/>
      <c r="C130" s="715"/>
      <c r="D130" s="564"/>
      <c r="E130" s="564"/>
      <c r="F130" s="564"/>
      <c r="G130" s="716"/>
      <c r="H130" s="716"/>
      <c r="I130" s="716">
        <v>16</v>
      </c>
      <c r="J130" s="564">
        <v>16</v>
      </c>
      <c r="K130" s="715">
        <v>8</v>
      </c>
      <c r="L130" s="715">
        <v>16</v>
      </c>
      <c r="M130" s="709">
        <v>8</v>
      </c>
      <c r="N130" s="723">
        <f t="shared" si="4"/>
        <v>64</v>
      </c>
      <c r="O130" s="724">
        <f t="shared" si="5"/>
        <v>12.8</v>
      </c>
      <c r="P130" s="722">
        <f t="shared" si="3"/>
        <v>0.20360119615702743</v>
      </c>
    </row>
    <row r="131" spans="1:16">
      <c r="A131" s="615" t="s">
        <v>87</v>
      </c>
      <c r="B131" s="725"/>
      <c r="C131" s="715"/>
      <c r="D131" s="564"/>
      <c r="E131" s="564"/>
      <c r="F131" s="564"/>
      <c r="G131" s="716"/>
      <c r="H131" s="716"/>
      <c r="I131" s="716">
        <v>114</v>
      </c>
      <c r="J131" s="564">
        <v>129</v>
      </c>
      <c r="K131" s="715">
        <v>130</v>
      </c>
      <c r="L131" s="715">
        <v>129</v>
      </c>
      <c r="M131" s="709">
        <v>91</v>
      </c>
      <c r="N131" s="723">
        <f t="shared" si="4"/>
        <v>593</v>
      </c>
      <c r="O131" s="724">
        <f t="shared" si="5"/>
        <v>118.6</v>
      </c>
      <c r="P131" s="722">
        <f t="shared" si="3"/>
        <v>1.886492333142457</v>
      </c>
    </row>
    <row r="132" spans="1:16">
      <c r="A132" s="615" t="s">
        <v>402</v>
      </c>
      <c r="B132" s="725"/>
      <c r="C132" s="715"/>
      <c r="D132" s="564"/>
      <c r="E132" s="564"/>
      <c r="F132" s="564"/>
      <c r="G132" s="716"/>
      <c r="H132" s="716"/>
      <c r="I132" s="716">
        <v>0</v>
      </c>
      <c r="J132" s="564">
        <v>0</v>
      </c>
      <c r="K132" s="715">
        <v>0</v>
      </c>
      <c r="L132" s="715">
        <v>0</v>
      </c>
      <c r="M132" s="709">
        <v>0</v>
      </c>
      <c r="N132" s="723">
        <f t="shared" si="4"/>
        <v>0</v>
      </c>
      <c r="O132" s="724">
        <f t="shared" si="5"/>
        <v>0</v>
      </c>
      <c r="P132" s="722">
        <f t="shared" si="3"/>
        <v>0</v>
      </c>
    </row>
    <row r="133" spans="1:16">
      <c r="A133" s="615" t="s">
        <v>408</v>
      </c>
      <c r="B133" s="725"/>
      <c r="C133" s="715"/>
      <c r="D133" s="564"/>
      <c r="E133" s="564"/>
      <c r="F133" s="564"/>
      <c r="G133" s="716"/>
      <c r="H133" s="716"/>
      <c r="I133" s="716">
        <v>1</v>
      </c>
      <c r="J133" s="564">
        <v>1</v>
      </c>
      <c r="K133" s="715">
        <v>1</v>
      </c>
      <c r="L133" s="715">
        <v>0</v>
      </c>
      <c r="M133" s="709">
        <v>0</v>
      </c>
      <c r="N133" s="723">
        <f t="shared" si="4"/>
        <v>3</v>
      </c>
      <c r="O133" s="724">
        <f t="shared" si="5"/>
        <v>0.6</v>
      </c>
      <c r="P133" s="722">
        <f t="shared" si="3"/>
        <v>9.5438060698606591E-3</v>
      </c>
    </row>
    <row r="134" spans="1:16">
      <c r="A134" s="615" t="s">
        <v>418</v>
      </c>
      <c r="B134" s="725"/>
      <c r="C134" s="715"/>
      <c r="D134" s="564"/>
      <c r="E134" s="564"/>
      <c r="F134" s="564"/>
      <c r="G134" s="716"/>
      <c r="H134" s="716"/>
      <c r="I134" s="716">
        <v>0</v>
      </c>
      <c r="J134" s="564">
        <v>1</v>
      </c>
      <c r="K134" s="715">
        <v>0</v>
      </c>
      <c r="L134" s="715">
        <v>0</v>
      </c>
      <c r="M134" s="709">
        <v>0</v>
      </c>
      <c r="N134" s="723">
        <f t="shared" si="4"/>
        <v>1</v>
      </c>
      <c r="O134" s="724">
        <f t="shared" si="5"/>
        <v>0.2</v>
      </c>
      <c r="P134" s="722">
        <f t="shared" si="3"/>
        <v>3.1812686899535536E-3</v>
      </c>
    </row>
    <row r="135" spans="1:16">
      <c r="A135" s="615" t="s">
        <v>88</v>
      </c>
      <c r="B135" s="725"/>
      <c r="C135" s="715"/>
      <c r="D135" s="564"/>
      <c r="E135" s="564"/>
      <c r="F135" s="564"/>
      <c r="G135" s="716"/>
      <c r="H135" s="716"/>
      <c r="I135" s="716">
        <v>6</v>
      </c>
      <c r="J135" s="564">
        <v>4</v>
      </c>
      <c r="K135" s="715">
        <v>3</v>
      </c>
      <c r="L135" s="715">
        <v>1</v>
      </c>
      <c r="M135" s="709">
        <v>4</v>
      </c>
      <c r="N135" s="723">
        <f t="shared" si="4"/>
        <v>18</v>
      </c>
      <c r="O135" s="724">
        <f t="shared" si="5"/>
        <v>3.6</v>
      </c>
      <c r="P135" s="722">
        <f t="shared" si="3"/>
        <v>5.7262836419163965E-2</v>
      </c>
    </row>
    <row r="136" spans="1:16">
      <c r="A136" s="615" t="s">
        <v>385</v>
      </c>
      <c r="B136" s="725"/>
      <c r="C136" s="715"/>
      <c r="D136" s="564"/>
      <c r="E136" s="564"/>
      <c r="F136" s="564"/>
      <c r="G136" s="716"/>
      <c r="H136" s="716"/>
      <c r="I136" s="716">
        <v>0</v>
      </c>
      <c r="J136" s="564">
        <v>1</v>
      </c>
      <c r="K136" s="715">
        <v>1</v>
      </c>
      <c r="L136" s="715">
        <v>3</v>
      </c>
      <c r="M136" s="709">
        <v>2</v>
      </c>
      <c r="N136" s="723">
        <f t="shared" si="4"/>
        <v>7</v>
      </c>
      <c r="O136" s="724">
        <f t="shared" si="5"/>
        <v>1.4</v>
      </c>
      <c r="P136" s="722">
        <f t="shared" si="3"/>
        <v>2.2268880829674875E-2</v>
      </c>
    </row>
    <row r="137" spans="1:16">
      <c r="A137" s="615" t="s">
        <v>89</v>
      </c>
      <c r="B137" s="725"/>
      <c r="C137" s="715"/>
      <c r="D137" s="564"/>
      <c r="E137" s="564"/>
      <c r="F137" s="564"/>
      <c r="G137" s="716"/>
      <c r="H137" s="716"/>
      <c r="I137" s="716">
        <v>18</v>
      </c>
      <c r="J137" s="564">
        <v>19</v>
      </c>
      <c r="K137" s="715">
        <v>32</v>
      </c>
      <c r="L137" s="715">
        <v>25</v>
      </c>
      <c r="M137" s="709">
        <v>13</v>
      </c>
      <c r="N137" s="723">
        <f t="shared" si="4"/>
        <v>107</v>
      </c>
      <c r="O137" s="724">
        <f t="shared" si="5"/>
        <v>21.4</v>
      </c>
      <c r="P137" s="722">
        <f t="shared" si="3"/>
        <v>0.34039574982503024</v>
      </c>
    </row>
    <row r="138" spans="1:16">
      <c r="A138" s="615" t="s">
        <v>90</v>
      </c>
      <c r="B138" s="725"/>
      <c r="C138" s="715"/>
      <c r="D138" s="564"/>
      <c r="E138" s="564"/>
      <c r="F138" s="564"/>
      <c r="G138" s="716"/>
      <c r="H138" s="716"/>
      <c r="I138" s="716">
        <v>9</v>
      </c>
      <c r="J138" s="564">
        <v>6</v>
      </c>
      <c r="K138" s="715">
        <v>8</v>
      </c>
      <c r="L138" s="715">
        <v>8</v>
      </c>
      <c r="M138" s="709">
        <v>6</v>
      </c>
      <c r="N138" s="723">
        <f t="shared" si="4"/>
        <v>37</v>
      </c>
      <c r="O138" s="724">
        <f t="shared" si="5"/>
        <v>7.4</v>
      </c>
      <c r="P138" s="722">
        <f t="shared" si="3"/>
        <v>0.11770694152828148</v>
      </c>
    </row>
    <row r="139" spans="1:16">
      <c r="A139" s="615" t="s">
        <v>485</v>
      </c>
      <c r="B139" s="725"/>
      <c r="C139" s="715"/>
      <c r="D139" s="564"/>
      <c r="E139" s="564"/>
      <c r="F139" s="564"/>
      <c r="G139" s="716"/>
      <c r="H139" s="716"/>
      <c r="I139" s="716">
        <v>0</v>
      </c>
      <c r="J139" s="564">
        <v>0</v>
      </c>
      <c r="K139" s="715">
        <v>0</v>
      </c>
      <c r="L139" s="715">
        <v>0</v>
      </c>
      <c r="M139" s="709">
        <v>0</v>
      </c>
      <c r="N139" s="723">
        <f t="shared" si="4"/>
        <v>0</v>
      </c>
      <c r="O139" s="724">
        <f t="shared" si="5"/>
        <v>0</v>
      </c>
      <c r="P139" s="722">
        <f t="shared" ref="P139:P203" si="10">(N139/$N$248)*100</f>
        <v>0</v>
      </c>
    </row>
    <row r="140" spans="1:16">
      <c r="A140" s="615" t="s">
        <v>91</v>
      </c>
      <c r="B140" s="725"/>
      <c r="C140" s="715"/>
      <c r="D140" s="564"/>
      <c r="E140" s="564"/>
      <c r="F140" s="564"/>
      <c r="G140" s="716"/>
      <c r="H140" s="716"/>
      <c r="I140" s="716">
        <v>1</v>
      </c>
      <c r="J140" s="564">
        <v>0</v>
      </c>
      <c r="K140" s="715">
        <v>1</v>
      </c>
      <c r="L140" s="715">
        <v>1</v>
      </c>
      <c r="M140" s="709">
        <v>2</v>
      </c>
      <c r="N140" s="723">
        <f t="shared" si="4"/>
        <v>5</v>
      </c>
      <c r="O140" s="724">
        <f t="shared" si="5"/>
        <v>1</v>
      </c>
      <c r="P140" s="722">
        <f t="shared" si="10"/>
        <v>1.5906343449767768E-2</v>
      </c>
    </row>
    <row r="141" spans="1:16">
      <c r="A141" s="615" t="s">
        <v>92</v>
      </c>
      <c r="B141" s="725"/>
      <c r="C141" s="715"/>
      <c r="D141" s="564"/>
      <c r="E141" s="564"/>
      <c r="F141" s="564"/>
      <c r="G141" s="716"/>
      <c r="H141" s="716"/>
      <c r="I141" s="716">
        <v>2</v>
      </c>
      <c r="J141" s="564">
        <v>2</v>
      </c>
      <c r="K141" s="715">
        <v>0</v>
      </c>
      <c r="L141" s="715">
        <v>2</v>
      </c>
      <c r="M141" s="709">
        <v>1</v>
      </c>
      <c r="N141" s="723">
        <f t="shared" si="4"/>
        <v>7</v>
      </c>
      <c r="O141" s="724">
        <f t="shared" si="5"/>
        <v>1.4</v>
      </c>
      <c r="P141" s="722">
        <f t="shared" si="10"/>
        <v>2.2268880829674875E-2</v>
      </c>
    </row>
    <row r="142" spans="1:16">
      <c r="A142" s="656" t="s">
        <v>93</v>
      </c>
      <c r="B142" s="725"/>
      <c r="C142" s="715"/>
      <c r="D142" s="564"/>
      <c r="E142" s="564"/>
      <c r="F142" s="564"/>
      <c r="G142" s="716"/>
      <c r="H142" s="716"/>
      <c r="I142" s="716">
        <v>63</v>
      </c>
      <c r="J142" s="564">
        <v>58</v>
      </c>
      <c r="K142" s="715">
        <v>73</v>
      </c>
      <c r="L142" s="715">
        <v>109</v>
      </c>
      <c r="M142" s="709">
        <v>87</v>
      </c>
      <c r="N142" s="723">
        <f t="shared" si="4"/>
        <v>390</v>
      </c>
      <c r="O142" s="724">
        <f t="shared" si="5"/>
        <v>78</v>
      </c>
      <c r="P142" s="722">
        <f t="shared" si="10"/>
        <v>1.240694789081886</v>
      </c>
    </row>
    <row r="143" spans="1:16">
      <c r="A143" s="615" t="s">
        <v>94</v>
      </c>
      <c r="B143" s="725"/>
      <c r="C143" s="715"/>
      <c r="D143" s="564"/>
      <c r="E143" s="564"/>
      <c r="F143" s="564"/>
      <c r="G143" s="716"/>
      <c r="H143" s="716"/>
      <c r="I143" s="716">
        <v>0</v>
      </c>
      <c r="J143" s="564">
        <v>0</v>
      </c>
      <c r="K143" s="715">
        <v>0</v>
      </c>
      <c r="L143" s="715">
        <v>0</v>
      </c>
      <c r="M143" s="709">
        <v>0</v>
      </c>
      <c r="N143" s="723">
        <f t="shared" si="4"/>
        <v>0</v>
      </c>
      <c r="O143" s="724">
        <f t="shared" si="5"/>
        <v>0</v>
      </c>
      <c r="P143" s="722">
        <f t="shared" si="10"/>
        <v>0</v>
      </c>
    </row>
    <row r="144" spans="1:16">
      <c r="A144" s="615" t="s">
        <v>95</v>
      </c>
      <c r="B144" s="725"/>
      <c r="C144" s="715"/>
      <c r="D144" s="564"/>
      <c r="E144" s="564"/>
      <c r="F144" s="564"/>
      <c r="G144" s="716"/>
      <c r="H144" s="716"/>
      <c r="I144" s="716">
        <v>1</v>
      </c>
      <c r="J144" s="564">
        <v>1</v>
      </c>
      <c r="K144" s="715">
        <v>0</v>
      </c>
      <c r="L144" s="715">
        <v>5</v>
      </c>
      <c r="M144" s="709">
        <v>4</v>
      </c>
      <c r="N144" s="723">
        <f t="shared" si="4"/>
        <v>11</v>
      </c>
      <c r="O144" s="724">
        <f t="shared" si="5"/>
        <v>2.2000000000000002</v>
      </c>
      <c r="P144" s="722">
        <f t="shared" si="10"/>
        <v>3.499395558948909E-2</v>
      </c>
    </row>
    <row r="145" spans="1:16">
      <c r="A145" s="615" t="s">
        <v>403</v>
      </c>
      <c r="B145" s="725"/>
      <c r="C145" s="715"/>
      <c r="D145" s="564"/>
      <c r="E145" s="564"/>
      <c r="F145" s="564"/>
      <c r="G145" s="716"/>
      <c r="H145" s="716"/>
      <c r="I145" s="716">
        <v>4</v>
      </c>
      <c r="J145" s="564">
        <v>7</v>
      </c>
      <c r="K145" s="715">
        <v>7</v>
      </c>
      <c r="L145" s="715">
        <v>5</v>
      </c>
      <c r="M145" s="709">
        <v>3</v>
      </c>
      <c r="N145" s="723">
        <f t="shared" si="4"/>
        <v>26</v>
      </c>
      <c r="O145" s="724">
        <f t="shared" si="5"/>
        <v>5.2</v>
      </c>
      <c r="P145" s="722">
        <f t="shared" si="10"/>
        <v>8.2712985938792394E-2</v>
      </c>
    </row>
    <row r="146" spans="1:16">
      <c r="A146" s="615" t="s">
        <v>404</v>
      </c>
      <c r="B146" s="725"/>
      <c r="C146" s="715"/>
      <c r="D146" s="564"/>
      <c r="E146" s="564"/>
      <c r="F146" s="564"/>
      <c r="G146" s="716"/>
      <c r="H146" s="716"/>
      <c r="I146" s="716">
        <v>0</v>
      </c>
      <c r="J146" s="564">
        <v>0</v>
      </c>
      <c r="K146" s="715">
        <v>0</v>
      </c>
      <c r="L146" s="715">
        <v>0</v>
      </c>
      <c r="M146" s="709">
        <v>0</v>
      </c>
      <c r="N146" s="723">
        <f t="shared" si="4"/>
        <v>0</v>
      </c>
      <c r="O146" s="724">
        <f t="shared" si="5"/>
        <v>0</v>
      </c>
      <c r="P146" s="722">
        <f t="shared" si="10"/>
        <v>0</v>
      </c>
    </row>
    <row r="147" spans="1:16">
      <c r="A147" s="615" t="s">
        <v>428</v>
      </c>
      <c r="B147" s="725"/>
      <c r="C147" s="715"/>
      <c r="D147" s="564"/>
      <c r="E147" s="564"/>
      <c r="F147" s="564"/>
      <c r="G147" s="716"/>
      <c r="H147" s="716"/>
      <c r="I147" s="716">
        <v>3</v>
      </c>
      <c r="J147" s="564">
        <v>9</v>
      </c>
      <c r="K147" s="715">
        <v>5</v>
      </c>
      <c r="L147" s="715">
        <v>0</v>
      </c>
      <c r="M147" s="709">
        <v>0</v>
      </c>
      <c r="N147" s="723">
        <f t="shared" si="4"/>
        <v>17</v>
      </c>
      <c r="O147" s="724">
        <f t="shared" si="5"/>
        <v>3.4</v>
      </c>
      <c r="P147" s="722">
        <f t="shared" si="10"/>
        <v>5.4081567729210404E-2</v>
      </c>
    </row>
    <row r="148" spans="1:16" s="1087" customFormat="1">
      <c r="A148" s="1078" t="s">
        <v>553</v>
      </c>
      <c r="B148" s="1079"/>
      <c r="C148" s="1080"/>
      <c r="D148" s="1081"/>
      <c r="E148" s="1081"/>
      <c r="F148" s="1081"/>
      <c r="G148" s="1082"/>
      <c r="H148" s="1082"/>
      <c r="I148" s="1082">
        <v>2</v>
      </c>
      <c r="J148" s="1081">
        <v>0</v>
      </c>
      <c r="K148" s="1080">
        <v>0</v>
      </c>
      <c r="L148" s="1080">
        <v>0</v>
      </c>
      <c r="M148" s="1083">
        <v>0</v>
      </c>
      <c r="N148" s="1084">
        <f t="shared" si="4"/>
        <v>2</v>
      </c>
      <c r="O148" s="1085">
        <f t="shared" si="5"/>
        <v>0.4</v>
      </c>
      <c r="P148" s="1086">
        <f t="shared" si="10"/>
        <v>6.3625373799071072E-3</v>
      </c>
    </row>
    <row r="149" spans="1:16">
      <c r="A149" s="656" t="s">
        <v>96</v>
      </c>
      <c r="B149" s="725"/>
      <c r="C149" s="715"/>
      <c r="D149" s="564"/>
      <c r="E149" s="564"/>
      <c r="F149" s="564"/>
      <c r="G149" s="716"/>
      <c r="H149" s="716"/>
      <c r="I149" s="716">
        <v>54</v>
      </c>
      <c r="J149" s="564">
        <v>71</v>
      </c>
      <c r="K149" s="715">
        <v>78</v>
      </c>
      <c r="L149" s="715">
        <v>105</v>
      </c>
      <c r="M149" s="709">
        <v>74</v>
      </c>
      <c r="N149" s="723">
        <f t="shared" si="4"/>
        <v>382</v>
      </c>
      <c r="O149" s="724">
        <f t="shared" si="5"/>
        <v>76.400000000000006</v>
      </c>
      <c r="P149" s="722">
        <f t="shared" si="10"/>
        <v>1.2152446395622574</v>
      </c>
    </row>
    <row r="150" spans="1:16">
      <c r="A150" s="656" t="s">
        <v>359</v>
      </c>
      <c r="B150" s="725"/>
      <c r="C150" s="715"/>
      <c r="D150" s="564"/>
      <c r="E150" s="564"/>
      <c r="F150" s="564"/>
      <c r="G150" s="716"/>
      <c r="H150" s="716"/>
      <c r="I150" s="716">
        <v>2</v>
      </c>
      <c r="J150" s="564">
        <v>1</v>
      </c>
      <c r="K150" s="715">
        <v>1</v>
      </c>
      <c r="L150" s="715">
        <v>1</v>
      </c>
      <c r="M150" s="709">
        <v>1</v>
      </c>
      <c r="N150" s="723">
        <f t="shared" si="4"/>
        <v>6</v>
      </c>
      <c r="O150" s="724">
        <f t="shared" si="5"/>
        <v>1.2</v>
      </c>
      <c r="P150" s="722">
        <f t="shared" si="10"/>
        <v>1.9087612139721318E-2</v>
      </c>
    </row>
    <row r="151" spans="1:16">
      <c r="A151" s="656" t="s">
        <v>97</v>
      </c>
      <c r="B151" s="725"/>
      <c r="C151" s="715"/>
      <c r="D151" s="564"/>
      <c r="E151" s="564"/>
      <c r="F151" s="564"/>
      <c r="G151" s="716"/>
      <c r="H151" s="716"/>
      <c r="I151" s="716">
        <v>8</v>
      </c>
      <c r="J151" s="564">
        <v>10</v>
      </c>
      <c r="K151" s="715">
        <v>21</v>
      </c>
      <c r="L151" s="715">
        <v>13</v>
      </c>
      <c r="M151" s="709">
        <v>4</v>
      </c>
      <c r="N151" s="723">
        <f t="shared" si="4"/>
        <v>56</v>
      </c>
      <c r="O151" s="724">
        <f t="shared" si="5"/>
        <v>11.2</v>
      </c>
      <c r="P151" s="722">
        <f t="shared" si="10"/>
        <v>0.178151046637399</v>
      </c>
    </row>
    <row r="152" spans="1:16">
      <c r="A152" s="656" t="s">
        <v>486</v>
      </c>
      <c r="B152" s="725"/>
      <c r="C152" s="715"/>
      <c r="D152" s="564"/>
      <c r="E152" s="564"/>
      <c r="F152" s="564"/>
      <c r="G152" s="716"/>
      <c r="H152" s="716"/>
      <c r="I152" s="716">
        <v>14</v>
      </c>
      <c r="J152" s="564">
        <v>10</v>
      </c>
      <c r="K152" s="715">
        <v>11</v>
      </c>
      <c r="L152" s="715">
        <v>5</v>
      </c>
      <c r="M152" s="709">
        <v>8</v>
      </c>
      <c r="N152" s="723">
        <f t="shared" si="4"/>
        <v>48</v>
      </c>
      <c r="O152" s="724">
        <f t="shared" si="5"/>
        <v>9.6</v>
      </c>
      <c r="P152" s="722">
        <f t="shared" si="10"/>
        <v>0.15270089711777055</v>
      </c>
    </row>
    <row r="153" spans="1:16">
      <c r="A153" s="656" t="s">
        <v>98</v>
      </c>
      <c r="B153" s="725"/>
      <c r="C153" s="715"/>
      <c r="D153" s="564"/>
      <c r="E153" s="564"/>
      <c r="F153" s="564"/>
      <c r="G153" s="716"/>
      <c r="H153" s="716"/>
      <c r="I153" s="716">
        <v>0</v>
      </c>
      <c r="J153" s="564">
        <v>0</v>
      </c>
      <c r="K153" s="715">
        <v>0</v>
      </c>
      <c r="L153" s="715">
        <v>0</v>
      </c>
      <c r="M153" s="709">
        <v>0</v>
      </c>
      <c r="N153" s="723">
        <f t="shared" si="4"/>
        <v>0</v>
      </c>
      <c r="O153" s="724">
        <f t="shared" si="5"/>
        <v>0</v>
      </c>
      <c r="P153" s="722">
        <f t="shared" si="10"/>
        <v>0</v>
      </c>
    </row>
    <row r="154" spans="1:16">
      <c r="A154" s="656" t="s">
        <v>99</v>
      </c>
      <c r="B154" s="725"/>
      <c r="C154" s="715"/>
      <c r="D154" s="564"/>
      <c r="E154" s="564"/>
      <c r="F154" s="564"/>
      <c r="G154" s="716"/>
      <c r="H154" s="716"/>
      <c r="I154" s="716">
        <v>64</v>
      </c>
      <c r="J154" s="564">
        <v>59</v>
      </c>
      <c r="K154" s="715">
        <v>50</v>
      </c>
      <c r="L154" s="715">
        <v>74</v>
      </c>
      <c r="M154" s="709">
        <v>79</v>
      </c>
      <c r="N154" s="723">
        <f t="shared" si="4"/>
        <v>326</v>
      </c>
      <c r="O154" s="724">
        <f t="shared" si="5"/>
        <v>65.2</v>
      </c>
      <c r="P154" s="722">
        <f t="shared" si="10"/>
        <v>1.0370935929248584</v>
      </c>
    </row>
    <row r="155" spans="1:16">
      <c r="A155" s="615" t="s">
        <v>429</v>
      </c>
      <c r="B155" s="725"/>
      <c r="C155" s="715"/>
      <c r="D155" s="564"/>
      <c r="E155" s="564"/>
      <c r="F155" s="564"/>
      <c r="G155" s="716"/>
      <c r="H155" s="716"/>
      <c r="I155" s="716">
        <v>1</v>
      </c>
      <c r="J155" s="564">
        <v>0</v>
      </c>
      <c r="K155" s="715">
        <v>0</v>
      </c>
      <c r="L155" s="715">
        <v>0</v>
      </c>
      <c r="M155" s="709">
        <v>0</v>
      </c>
      <c r="N155" s="723">
        <f t="shared" si="4"/>
        <v>1</v>
      </c>
      <c r="O155" s="724">
        <f t="shared" si="5"/>
        <v>0.2</v>
      </c>
      <c r="P155" s="722">
        <f t="shared" si="10"/>
        <v>3.1812686899535536E-3</v>
      </c>
    </row>
    <row r="156" spans="1:16">
      <c r="A156" s="615" t="s">
        <v>100</v>
      </c>
      <c r="B156" s="725"/>
      <c r="C156" s="715"/>
      <c r="D156" s="564"/>
      <c r="E156" s="564"/>
      <c r="F156" s="564"/>
      <c r="G156" s="716"/>
      <c r="H156" s="716"/>
      <c r="I156" s="716">
        <v>0</v>
      </c>
      <c r="J156" s="564">
        <v>0</v>
      </c>
      <c r="K156" s="715">
        <v>0</v>
      </c>
      <c r="L156" s="715">
        <v>1</v>
      </c>
      <c r="M156" s="709">
        <v>0</v>
      </c>
      <c r="N156" s="723">
        <f t="shared" si="4"/>
        <v>1</v>
      </c>
      <c r="O156" s="724">
        <f t="shared" si="5"/>
        <v>0.2</v>
      </c>
      <c r="P156" s="722">
        <f t="shared" si="10"/>
        <v>3.1812686899535536E-3</v>
      </c>
    </row>
    <row r="157" spans="1:16" s="430" customFormat="1">
      <c r="A157" s="615" t="s">
        <v>386</v>
      </c>
      <c r="B157" s="725"/>
      <c r="C157" s="715"/>
      <c r="D157" s="564"/>
      <c r="E157" s="564"/>
      <c r="F157" s="564"/>
      <c r="G157" s="716"/>
      <c r="H157" s="716"/>
      <c r="I157" s="716">
        <v>0</v>
      </c>
      <c r="J157" s="564">
        <v>0</v>
      </c>
      <c r="K157" s="715">
        <v>0</v>
      </c>
      <c r="L157" s="715">
        <v>0</v>
      </c>
      <c r="M157" s="709">
        <v>1</v>
      </c>
      <c r="N157" s="723">
        <f t="shared" si="4"/>
        <v>1</v>
      </c>
      <c r="O157" s="724">
        <f t="shared" si="5"/>
        <v>0.2</v>
      </c>
      <c r="P157" s="722">
        <f t="shared" si="10"/>
        <v>3.1812686899535536E-3</v>
      </c>
    </row>
    <row r="158" spans="1:16">
      <c r="A158" s="657" t="s">
        <v>101</v>
      </c>
      <c r="B158" s="655"/>
      <c r="C158" s="651"/>
      <c r="D158" s="650"/>
      <c r="E158" s="650"/>
      <c r="F158" s="650"/>
      <c r="G158" s="650"/>
      <c r="H158" s="650"/>
      <c r="I158" s="650">
        <v>35</v>
      </c>
      <c r="J158" s="650">
        <v>38</v>
      </c>
      <c r="K158" s="651">
        <v>31</v>
      </c>
      <c r="L158" s="651">
        <v>23</v>
      </c>
      <c r="M158" s="709">
        <v>19</v>
      </c>
      <c r="N158" s="607">
        <f t="shared" si="4"/>
        <v>146</v>
      </c>
      <c r="O158" s="608">
        <f t="shared" si="5"/>
        <v>29.2</v>
      </c>
      <c r="P158" s="431">
        <f t="shared" si="10"/>
        <v>0.46446522873321883</v>
      </c>
    </row>
    <row r="159" spans="1:16">
      <c r="A159" s="656" t="s">
        <v>360</v>
      </c>
      <c r="B159" s="725"/>
      <c r="C159" s="715"/>
      <c r="D159" s="564"/>
      <c r="E159" s="564"/>
      <c r="F159" s="564"/>
      <c r="G159" s="716"/>
      <c r="H159" s="716"/>
      <c r="I159" s="716">
        <v>0</v>
      </c>
      <c r="J159" s="564">
        <v>0</v>
      </c>
      <c r="K159" s="715">
        <v>0</v>
      </c>
      <c r="L159" s="715">
        <v>1</v>
      </c>
      <c r="M159" s="709">
        <v>0</v>
      </c>
      <c r="N159" s="723">
        <f t="shared" si="4"/>
        <v>1</v>
      </c>
      <c r="O159" s="724">
        <f t="shared" si="5"/>
        <v>0.2</v>
      </c>
      <c r="P159" s="722">
        <f t="shared" si="10"/>
        <v>3.1812686899535536E-3</v>
      </c>
    </row>
    <row r="160" spans="1:16">
      <c r="A160" s="615" t="s">
        <v>102</v>
      </c>
      <c r="B160" s="725"/>
      <c r="C160" s="715"/>
      <c r="D160" s="564"/>
      <c r="E160" s="564"/>
      <c r="F160" s="564"/>
      <c r="G160" s="716"/>
      <c r="H160" s="716"/>
      <c r="I160" s="716">
        <v>18</v>
      </c>
      <c r="J160" s="564">
        <v>17</v>
      </c>
      <c r="K160" s="715">
        <v>12</v>
      </c>
      <c r="L160" s="715">
        <v>17</v>
      </c>
      <c r="M160" s="709">
        <v>28</v>
      </c>
      <c r="N160" s="723">
        <f t="shared" si="4"/>
        <v>92</v>
      </c>
      <c r="O160" s="724">
        <f t="shared" si="5"/>
        <v>18.399999999999999</v>
      </c>
      <c r="P160" s="722">
        <f t="shared" si="10"/>
        <v>0.29267671947572693</v>
      </c>
    </row>
    <row r="161" spans="1:16">
      <c r="A161" s="615" t="s">
        <v>487</v>
      </c>
      <c r="B161" s="725"/>
      <c r="C161" s="715"/>
      <c r="D161" s="564"/>
      <c r="E161" s="564"/>
      <c r="F161" s="564"/>
      <c r="G161" s="716"/>
      <c r="H161" s="716"/>
      <c r="I161" s="716">
        <v>39</v>
      </c>
      <c r="J161" s="564">
        <v>73</v>
      </c>
      <c r="K161" s="715">
        <v>153</v>
      </c>
      <c r="L161" s="715">
        <v>275</v>
      </c>
      <c r="M161" s="709">
        <v>219</v>
      </c>
      <c r="N161" s="723">
        <f t="shared" ref="N161:N225" si="11">SUM(B161:M161)</f>
        <v>759</v>
      </c>
      <c r="O161" s="724">
        <f t="shared" ref="O161:O225" si="12">AVERAGE(B161:M161)</f>
        <v>151.80000000000001</v>
      </c>
      <c r="P161" s="722">
        <f t="shared" si="10"/>
        <v>2.4145829356747472</v>
      </c>
    </row>
    <row r="162" spans="1:16">
      <c r="A162" s="726" t="s">
        <v>103</v>
      </c>
      <c r="B162" s="725"/>
      <c r="C162" s="715"/>
      <c r="D162" s="564"/>
      <c r="E162" s="564"/>
      <c r="F162" s="564"/>
      <c r="G162" s="716"/>
      <c r="H162" s="716"/>
      <c r="I162" s="716">
        <v>2</v>
      </c>
      <c r="J162" s="564">
        <v>3</v>
      </c>
      <c r="K162" s="715">
        <v>4</v>
      </c>
      <c r="L162" s="715">
        <v>5</v>
      </c>
      <c r="M162" s="709">
        <v>4</v>
      </c>
      <c r="N162" s="723">
        <f t="shared" si="11"/>
        <v>18</v>
      </c>
      <c r="O162" s="724">
        <f t="shared" si="12"/>
        <v>3.6</v>
      </c>
      <c r="P162" s="722">
        <f t="shared" si="10"/>
        <v>5.7262836419163965E-2</v>
      </c>
    </row>
    <row r="163" spans="1:16">
      <c r="A163" s="615" t="s">
        <v>104</v>
      </c>
      <c r="B163" s="725"/>
      <c r="C163" s="715"/>
      <c r="D163" s="564"/>
      <c r="E163" s="564"/>
      <c r="F163" s="564"/>
      <c r="G163" s="716"/>
      <c r="H163" s="716"/>
      <c r="I163" s="716">
        <v>2</v>
      </c>
      <c r="J163" s="564">
        <v>4</v>
      </c>
      <c r="K163" s="715">
        <v>1</v>
      </c>
      <c r="L163" s="715">
        <v>1</v>
      </c>
      <c r="M163" s="709">
        <v>1</v>
      </c>
      <c r="N163" s="723">
        <f t="shared" si="11"/>
        <v>9</v>
      </c>
      <c r="O163" s="724">
        <f t="shared" si="12"/>
        <v>1.8</v>
      </c>
      <c r="P163" s="722">
        <f t="shared" si="10"/>
        <v>2.8631418209581982E-2</v>
      </c>
    </row>
    <row r="164" spans="1:16">
      <c r="A164" s="615" t="s">
        <v>466</v>
      </c>
      <c r="B164" s="725"/>
      <c r="C164" s="715"/>
      <c r="D164" s="564"/>
      <c r="E164" s="564"/>
      <c r="F164" s="564"/>
      <c r="G164" s="716"/>
      <c r="H164" s="716"/>
      <c r="I164" s="716">
        <v>0</v>
      </c>
      <c r="J164" s="564">
        <v>0</v>
      </c>
      <c r="K164" s="715">
        <v>0</v>
      </c>
      <c r="L164" s="715">
        <v>0</v>
      </c>
      <c r="M164" s="709">
        <v>0</v>
      </c>
      <c r="N164" s="723">
        <f t="shared" si="11"/>
        <v>0</v>
      </c>
      <c r="O164" s="724">
        <f t="shared" si="12"/>
        <v>0</v>
      </c>
      <c r="P164" s="722">
        <f t="shared" si="10"/>
        <v>0</v>
      </c>
    </row>
    <row r="165" spans="1:16">
      <c r="A165" s="615" t="s">
        <v>105</v>
      </c>
      <c r="B165" s="725"/>
      <c r="C165" s="715"/>
      <c r="D165" s="564"/>
      <c r="E165" s="564"/>
      <c r="F165" s="564"/>
      <c r="G165" s="716"/>
      <c r="H165" s="716"/>
      <c r="I165" s="716">
        <v>1</v>
      </c>
      <c r="J165" s="564">
        <v>2</v>
      </c>
      <c r="K165" s="715">
        <v>0</v>
      </c>
      <c r="L165" s="715">
        <v>2</v>
      </c>
      <c r="M165" s="709">
        <v>2</v>
      </c>
      <c r="N165" s="723">
        <f t="shared" si="11"/>
        <v>7</v>
      </c>
      <c r="O165" s="724">
        <f t="shared" si="12"/>
        <v>1.4</v>
      </c>
      <c r="P165" s="722">
        <f t="shared" si="10"/>
        <v>2.2268880829674875E-2</v>
      </c>
    </row>
    <row r="166" spans="1:16">
      <c r="A166" s="615" t="s">
        <v>106</v>
      </c>
      <c r="B166" s="725"/>
      <c r="C166" s="715"/>
      <c r="D166" s="564"/>
      <c r="E166" s="564"/>
      <c r="F166" s="564"/>
      <c r="G166" s="716"/>
      <c r="H166" s="716"/>
      <c r="I166" s="716">
        <v>1</v>
      </c>
      <c r="J166" s="564">
        <v>0</v>
      </c>
      <c r="K166" s="715">
        <v>0</v>
      </c>
      <c r="L166" s="715">
        <v>0</v>
      </c>
      <c r="M166" s="709">
        <v>0</v>
      </c>
      <c r="N166" s="723">
        <f t="shared" si="11"/>
        <v>1</v>
      </c>
      <c r="O166" s="724">
        <f t="shared" si="12"/>
        <v>0.2</v>
      </c>
      <c r="P166" s="722">
        <f t="shared" si="10"/>
        <v>3.1812686899535536E-3</v>
      </c>
    </row>
    <row r="167" spans="1:16">
      <c r="A167" s="615" t="s">
        <v>412</v>
      </c>
      <c r="B167" s="725"/>
      <c r="C167" s="715"/>
      <c r="D167" s="564"/>
      <c r="E167" s="564"/>
      <c r="F167" s="564"/>
      <c r="G167" s="716"/>
      <c r="H167" s="716"/>
      <c r="I167" s="716">
        <v>0</v>
      </c>
      <c r="J167" s="564">
        <v>2</v>
      </c>
      <c r="K167" s="715">
        <v>0</v>
      </c>
      <c r="L167" s="715">
        <v>0</v>
      </c>
      <c r="M167" s="709">
        <v>2</v>
      </c>
      <c r="N167" s="723">
        <f t="shared" si="11"/>
        <v>4</v>
      </c>
      <c r="O167" s="724">
        <f t="shared" si="12"/>
        <v>0.8</v>
      </c>
      <c r="P167" s="722">
        <f t="shared" si="10"/>
        <v>1.2725074759814214E-2</v>
      </c>
    </row>
    <row r="168" spans="1:16">
      <c r="A168" s="615" t="s">
        <v>107</v>
      </c>
      <c r="B168" s="725"/>
      <c r="C168" s="715"/>
      <c r="D168" s="564"/>
      <c r="E168" s="564"/>
      <c r="F168" s="564"/>
      <c r="G168" s="716"/>
      <c r="H168" s="716"/>
      <c r="I168" s="716">
        <v>0</v>
      </c>
      <c r="J168" s="564">
        <v>0</v>
      </c>
      <c r="K168" s="715">
        <v>0</v>
      </c>
      <c r="L168" s="715">
        <v>0</v>
      </c>
      <c r="M168" s="709">
        <v>0</v>
      </c>
      <c r="N168" s="723">
        <f t="shared" si="11"/>
        <v>0</v>
      </c>
      <c r="O168" s="724">
        <f t="shared" si="12"/>
        <v>0</v>
      </c>
      <c r="P168" s="722">
        <f t="shared" si="10"/>
        <v>0</v>
      </c>
    </row>
    <row r="169" spans="1:16">
      <c r="A169" s="615" t="s">
        <v>488</v>
      </c>
      <c r="B169" s="725"/>
      <c r="C169" s="715"/>
      <c r="D169" s="564"/>
      <c r="E169" s="564"/>
      <c r="F169" s="564"/>
      <c r="G169" s="716"/>
      <c r="H169" s="716"/>
      <c r="I169" s="716">
        <v>149</v>
      </c>
      <c r="J169" s="564">
        <v>131</v>
      </c>
      <c r="K169" s="715">
        <v>143</v>
      </c>
      <c r="L169" s="715">
        <v>116</v>
      </c>
      <c r="M169" s="709">
        <v>113</v>
      </c>
      <c r="N169" s="723">
        <f t="shared" si="11"/>
        <v>652</v>
      </c>
      <c r="O169" s="724">
        <f t="shared" si="12"/>
        <v>130.4</v>
      </c>
      <c r="P169" s="722">
        <f t="shared" si="10"/>
        <v>2.0741871858497167</v>
      </c>
    </row>
    <row r="170" spans="1:16">
      <c r="A170" s="615" t="s">
        <v>108</v>
      </c>
      <c r="B170" s="725"/>
      <c r="C170" s="715"/>
      <c r="D170" s="564"/>
      <c r="E170" s="564"/>
      <c r="F170" s="564"/>
      <c r="G170" s="716"/>
      <c r="H170" s="716"/>
      <c r="I170" s="716">
        <v>0</v>
      </c>
      <c r="J170" s="564">
        <v>0</v>
      </c>
      <c r="K170" s="715">
        <v>0</v>
      </c>
      <c r="L170" s="715">
        <v>0</v>
      </c>
      <c r="M170" s="709">
        <v>0</v>
      </c>
      <c r="N170" s="723">
        <f t="shared" si="11"/>
        <v>0</v>
      </c>
      <c r="O170" s="724">
        <f t="shared" si="12"/>
        <v>0</v>
      </c>
      <c r="P170" s="722">
        <f t="shared" si="10"/>
        <v>0</v>
      </c>
    </row>
    <row r="171" spans="1:16">
      <c r="A171" s="615" t="s">
        <v>511</v>
      </c>
      <c r="B171" s="725"/>
      <c r="C171" s="715"/>
      <c r="D171" s="564"/>
      <c r="E171" s="564"/>
      <c r="F171" s="564"/>
      <c r="G171" s="716"/>
      <c r="H171" s="716"/>
      <c r="I171" s="716">
        <v>74</v>
      </c>
      <c r="J171" s="564">
        <v>58</v>
      </c>
      <c r="K171" s="715">
        <v>82</v>
      </c>
      <c r="L171" s="715">
        <v>152</v>
      </c>
      <c r="M171" s="709">
        <v>92</v>
      </c>
      <c r="N171" s="723">
        <f t="shared" si="11"/>
        <v>458</v>
      </c>
      <c r="O171" s="724">
        <f t="shared" si="12"/>
        <v>91.6</v>
      </c>
      <c r="P171" s="722">
        <f t="shared" si="10"/>
        <v>1.4570210599987274</v>
      </c>
    </row>
    <row r="172" spans="1:16">
      <c r="A172" s="615" t="s">
        <v>109</v>
      </c>
      <c r="B172" s="725"/>
      <c r="C172" s="715"/>
      <c r="D172" s="564"/>
      <c r="E172" s="564"/>
      <c r="F172" s="564"/>
      <c r="G172" s="716"/>
      <c r="H172" s="716"/>
      <c r="I172" s="716">
        <v>20</v>
      </c>
      <c r="J172" s="564">
        <v>19</v>
      </c>
      <c r="K172" s="715">
        <v>18</v>
      </c>
      <c r="L172" s="715">
        <v>17</v>
      </c>
      <c r="M172" s="709">
        <v>16</v>
      </c>
      <c r="N172" s="723">
        <f t="shared" si="11"/>
        <v>90</v>
      </c>
      <c r="O172" s="724">
        <f t="shared" si="12"/>
        <v>18</v>
      </c>
      <c r="P172" s="722">
        <f t="shared" si="10"/>
        <v>0.28631418209581982</v>
      </c>
    </row>
    <row r="173" spans="1:16">
      <c r="A173" s="615" t="s">
        <v>489</v>
      </c>
      <c r="B173" s="725"/>
      <c r="C173" s="715"/>
      <c r="D173" s="564"/>
      <c r="E173" s="564"/>
      <c r="F173" s="564"/>
      <c r="G173" s="716"/>
      <c r="H173" s="716"/>
      <c r="I173" s="716">
        <v>1</v>
      </c>
      <c r="J173" s="564">
        <v>0</v>
      </c>
      <c r="K173" s="715">
        <v>0</v>
      </c>
      <c r="L173" s="715">
        <v>1</v>
      </c>
      <c r="M173" s="709">
        <v>1</v>
      </c>
      <c r="N173" s="723">
        <f t="shared" si="11"/>
        <v>3</v>
      </c>
      <c r="O173" s="724">
        <f t="shared" si="12"/>
        <v>0.6</v>
      </c>
      <c r="P173" s="722">
        <f t="shared" si="10"/>
        <v>9.5438060698606591E-3</v>
      </c>
    </row>
    <row r="174" spans="1:16">
      <c r="A174" s="656" t="s">
        <v>110</v>
      </c>
      <c r="B174" s="725"/>
      <c r="C174" s="715"/>
      <c r="D174" s="564"/>
      <c r="E174" s="564"/>
      <c r="F174" s="564"/>
      <c r="G174" s="716"/>
      <c r="H174" s="716"/>
      <c r="I174" s="716">
        <v>1</v>
      </c>
      <c r="J174" s="564">
        <v>1</v>
      </c>
      <c r="K174" s="715">
        <v>0</v>
      </c>
      <c r="L174" s="715">
        <v>0</v>
      </c>
      <c r="M174" s="709">
        <v>0</v>
      </c>
      <c r="N174" s="723">
        <f t="shared" si="11"/>
        <v>2</v>
      </c>
      <c r="O174" s="724">
        <f t="shared" si="12"/>
        <v>0.4</v>
      </c>
      <c r="P174" s="722">
        <f t="shared" si="10"/>
        <v>6.3625373799071072E-3</v>
      </c>
    </row>
    <row r="175" spans="1:16">
      <c r="A175" s="615" t="s">
        <v>111</v>
      </c>
      <c r="B175" s="725"/>
      <c r="C175" s="715"/>
      <c r="D175" s="564"/>
      <c r="E175" s="564"/>
      <c r="F175" s="564"/>
      <c r="G175" s="716"/>
      <c r="H175" s="716"/>
      <c r="I175" s="716">
        <v>3</v>
      </c>
      <c r="J175" s="564">
        <v>3</v>
      </c>
      <c r="K175" s="715">
        <v>6</v>
      </c>
      <c r="L175" s="715">
        <v>5</v>
      </c>
      <c r="M175" s="709">
        <v>3</v>
      </c>
      <c r="N175" s="723">
        <f t="shared" si="11"/>
        <v>20</v>
      </c>
      <c r="O175" s="724">
        <f t="shared" si="12"/>
        <v>4</v>
      </c>
      <c r="P175" s="722">
        <f t="shared" si="10"/>
        <v>6.3625373799071072E-2</v>
      </c>
    </row>
    <row r="176" spans="1:16">
      <c r="A176" s="615" t="s">
        <v>112</v>
      </c>
      <c r="B176" s="725"/>
      <c r="C176" s="715"/>
      <c r="D176" s="564"/>
      <c r="E176" s="564"/>
      <c r="F176" s="564"/>
      <c r="G176" s="716"/>
      <c r="H176" s="716"/>
      <c r="I176" s="716">
        <v>301</v>
      </c>
      <c r="J176" s="564">
        <v>307</v>
      </c>
      <c r="K176" s="715">
        <v>338</v>
      </c>
      <c r="L176" s="715">
        <v>321</v>
      </c>
      <c r="M176" s="709">
        <v>206</v>
      </c>
      <c r="N176" s="723">
        <f t="shared" si="11"/>
        <v>1473</v>
      </c>
      <c r="O176" s="724">
        <f t="shared" si="12"/>
        <v>294.60000000000002</v>
      </c>
      <c r="P176" s="722">
        <f t="shared" si="10"/>
        <v>4.6860087803015844</v>
      </c>
    </row>
    <row r="177" spans="1:16">
      <c r="A177" s="615" t="s">
        <v>368</v>
      </c>
      <c r="B177" s="725"/>
      <c r="C177" s="715"/>
      <c r="D177" s="564"/>
      <c r="E177" s="564"/>
      <c r="F177" s="564"/>
      <c r="G177" s="716"/>
      <c r="H177" s="716"/>
      <c r="I177" s="716">
        <v>26</v>
      </c>
      <c r="J177" s="564">
        <v>39</v>
      </c>
      <c r="K177" s="715">
        <v>28</v>
      </c>
      <c r="L177" s="715">
        <v>45</v>
      </c>
      <c r="M177" s="709">
        <v>24</v>
      </c>
      <c r="N177" s="723">
        <f t="shared" si="11"/>
        <v>162</v>
      </c>
      <c r="O177" s="724">
        <f t="shared" si="12"/>
        <v>32.4</v>
      </c>
      <c r="P177" s="722">
        <f t="shared" si="10"/>
        <v>0.51536552777247568</v>
      </c>
    </row>
    <row r="178" spans="1:16">
      <c r="A178" s="615" t="s">
        <v>114</v>
      </c>
      <c r="B178" s="725"/>
      <c r="C178" s="715"/>
      <c r="D178" s="564"/>
      <c r="E178" s="564"/>
      <c r="F178" s="564"/>
      <c r="G178" s="716"/>
      <c r="H178" s="716"/>
      <c r="I178" s="716">
        <v>0</v>
      </c>
      <c r="J178" s="564">
        <v>0</v>
      </c>
      <c r="K178" s="715">
        <v>0</v>
      </c>
      <c r="L178" s="715">
        <v>0</v>
      </c>
      <c r="M178" s="709">
        <v>0</v>
      </c>
      <c r="N178" s="723">
        <f t="shared" si="11"/>
        <v>0</v>
      </c>
      <c r="O178" s="724">
        <f t="shared" si="12"/>
        <v>0</v>
      </c>
      <c r="P178" s="722">
        <f t="shared" si="10"/>
        <v>0</v>
      </c>
    </row>
    <row r="179" spans="1:16">
      <c r="A179" s="615" t="s">
        <v>113</v>
      </c>
      <c r="B179" s="725"/>
      <c r="C179" s="715"/>
      <c r="D179" s="564"/>
      <c r="E179" s="564"/>
      <c r="F179" s="564"/>
      <c r="G179" s="716"/>
      <c r="H179" s="716"/>
      <c r="I179" s="716">
        <v>1</v>
      </c>
      <c r="J179" s="564">
        <v>5</v>
      </c>
      <c r="K179" s="715">
        <v>2</v>
      </c>
      <c r="L179" s="715">
        <v>0</v>
      </c>
      <c r="M179" s="709">
        <v>3</v>
      </c>
      <c r="N179" s="723">
        <f t="shared" si="11"/>
        <v>11</v>
      </c>
      <c r="O179" s="724">
        <f t="shared" si="12"/>
        <v>2.2000000000000002</v>
      </c>
      <c r="P179" s="722">
        <f t="shared" si="10"/>
        <v>3.499395558948909E-2</v>
      </c>
    </row>
    <row r="180" spans="1:16">
      <c r="A180" s="656" t="s">
        <v>115</v>
      </c>
      <c r="B180" s="725"/>
      <c r="C180" s="715"/>
      <c r="D180" s="564"/>
      <c r="E180" s="564"/>
      <c r="F180" s="564"/>
      <c r="G180" s="716"/>
      <c r="H180" s="716"/>
      <c r="I180" s="716">
        <v>350</v>
      </c>
      <c r="J180" s="564">
        <v>590</v>
      </c>
      <c r="K180" s="715">
        <v>320</v>
      </c>
      <c r="L180" s="715">
        <v>535</v>
      </c>
      <c r="M180" s="709">
        <v>248</v>
      </c>
      <c r="N180" s="723">
        <f t="shared" si="11"/>
        <v>2043</v>
      </c>
      <c r="O180" s="724">
        <f t="shared" si="12"/>
        <v>408.6</v>
      </c>
      <c r="P180" s="722">
        <f t="shared" si="10"/>
        <v>6.4993319335751103</v>
      </c>
    </row>
    <row r="181" spans="1:16">
      <c r="A181" s="615" t="s">
        <v>387</v>
      </c>
      <c r="B181" s="725"/>
      <c r="C181" s="715"/>
      <c r="D181" s="564"/>
      <c r="E181" s="564"/>
      <c r="F181" s="564"/>
      <c r="G181" s="716"/>
      <c r="H181" s="716"/>
      <c r="I181" s="716">
        <v>18</v>
      </c>
      <c r="J181" s="564">
        <v>47</v>
      </c>
      <c r="K181" s="715">
        <v>60</v>
      </c>
      <c r="L181" s="715">
        <v>50</v>
      </c>
      <c r="M181" s="709">
        <v>74</v>
      </c>
      <c r="N181" s="723">
        <f t="shared" si="11"/>
        <v>249</v>
      </c>
      <c r="O181" s="724">
        <f t="shared" si="12"/>
        <v>49.8</v>
      </c>
      <c r="P181" s="722">
        <f t="shared" si="10"/>
        <v>0.79213590379843479</v>
      </c>
    </row>
    <row r="182" spans="1:16">
      <c r="A182" s="615" t="s">
        <v>365</v>
      </c>
      <c r="B182" s="725"/>
      <c r="C182" s="715"/>
      <c r="D182" s="564"/>
      <c r="E182" s="564"/>
      <c r="F182" s="564"/>
      <c r="G182" s="716"/>
      <c r="H182" s="716"/>
      <c r="I182" s="716">
        <v>2</v>
      </c>
      <c r="J182" s="564">
        <v>6</v>
      </c>
      <c r="K182" s="715">
        <v>6</v>
      </c>
      <c r="L182" s="715">
        <v>5</v>
      </c>
      <c r="M182" s="709">
        <v>13</v>
      </c>
      <c r="N182" s="723">
        <f t="shared" si="11"/>
        <v>32</v>
      </c>
      <c r="O182" s="724">
        <f t="shared" si="12"/>
        <v>6.4</v>
      </c>
      <c r="P182" s="722">
        <f t="shared" si="10"/>
        <v>0.10180059807851372</v>
      </c>
    </row>
    <row r="183" spans="1:16">
      <c r="A183" s="615" t="s">
        <v>116</v>
      </c>
      <c r="B183" s="725"/>
      <c r="C183" s="715"/>
      <c r="D183" s="564"/>
      <c r="E183" s="564"/>
      <c r="F183" s="564"/>
      <c r="G183" s="716"/>
      <c r="H183" s="716"/>
      <c r="I183" s="716">
        <v>11</v>
      </c>
      <c r="J183" s="564">
        <v>18</v>
      </c>
      <c r="K183" s="715">
        <v>18</v>
      </c>
      <c r="L183" s="715">
        <v>30</v>
      </c>
      <c r="M183" s="709">
        <v>22</v>
      </c>
      <c r="N183" s="723">
        <f t="shared" si="11"/>
        <v>99</v>
      </c>
      <c r="O183" s="724">
        <f t="shared" si="12"/>
        <v>19.8</v>
      </c>
      <c r="P183" s="722">
        <f t="shared" si="10"/>
        <v>0.31494560030540181</v>
      </c>
    </row>
    <row r="184" spans="1:16">
      <c r="A184" s="615" t="s">
        <v>117</v>
      </c>
      <c r="B184" s="725"/>
      <c r="C184" s="715"/>
      <c r="D184" s="564"/>
      <c r="E184" s="564"/>
      <c r="F184" s="564"/>
      <c r="G184" s="716"/>
      <c r="H184" s="716"/>
      <c r="I184" s="716">
        <v>1</v>
      </c>
      <c r="J184" s="564">
        <v>2</v>
      </c>
      <c r="K184" s="715">
        <v>0</v>
      </c>
      <c r="L184" s="715">
        <v>1</v>
      </c>
      <c r="M184" s="709">
        <v>0</v>
      </c>
      <c r="N184" s="723">
        <f t="shared" si="11"/>
        <v>4</v>
      </c>
      <c r="O184" s="724">
        <f t="shared" si="12"/>
        <v>0.8</v>
      </c>
      <c r="P184" s="722">
        <f t="shared" si="10"/>
        <v>1.2725074759814214E-2</v>
      </c>
    </row>
    <row r="185" spans="1:16">
      <c r="A185" s="615" t="s">
        <v>118</v>
      </c>
      <c r="B185" s="725"/>
      <c r="C185" s="715"/>
      <c r="D185" s="564"/>
      <c r="E185" s="564"/>
      <c r="F185" s="564"/>
      <c r="G185" s="716"/>
      <c r="H185" s="716"/>
      <c r="I185" s="716">
        <v>0</v>
      </c>
      <c r="J185" s="564">
        <v>0</v>
      </c>
      <c r="K185" s="715">
        <v>0</v>
      </c>
      <c r="L185" s="715">
        <v>0</v>
      </c>
      <c r="M185" s="709">
        <v>0</v>
      </c>
      <c r="N185" s="723">
        <f t="shared" si="11"/>
        <v>0</v>
      </c>
      <c r="O185" s="724">
        <f t="shared" si="12"/>
        <v>0</v>
      </c>
      <c r="P185" s="722">
        <f t="shared" si="10"/>
        <v>0</v>
      </c>
    </row>
    <row r="186" spans="1:16">
      <c r="A186" s="615" t="s">
        <v>381</v>
      </c>
      <c r="B186" s="725"/>
      <c r="C186" s="715"/>
      <c r="D186" s="564"/>
      <c r="E186" s="564"/>
      <c r="F186" s="564"/>
      <c r="G186" s="716"/>
      <c r="H186" s="716"/>
      <c r="I186" s="716">
        <v>2</v>
      </c>
      <c r="J186" s="564">
        <v>1</v>
      </c>
      <c r="K186" s="715">
        <v>0</v>
      </c>
      <c r="L186" s="715">
        <v>1</v>
      </c>
      <c r="M186" s="709">
        <v>3</v>
      </c>
      <c r="N186" s="723">
        <f t="shared" si="11"/>
        <v>7</v>
      </c>
      <c r="O186" s="724">
        <f t="shared" si="12"/>
        <v>1.4</v>
      </c>
      <c r="P186" s="722">
        <f t="shared" si="10"/>
        <v>2.2268880829674875E-2</v>
      </c>
    </row>
    <row r="187" spans="1:16">
      <c r="A187" s="615" t="s">
        <v>361</v>
      </c>
      <c r="B187" s="725"/>
      <c r="C187" s="715"/>
      <c r="D187" s="564"/>
      <c r="E187" s="564"/>
      <c r="F187" s="564"/>
      <c r="G187" s="716"/>
      <c r="H187" s="716"/>
      <c r="I187" s="716">
        <v>0</v>
      </c>
      <c r="J187" s="564">
        <v>1</v>
      </c>
      <c r="K187" s="715">
        <v>1</v>
      </c>
      <c r="L187" s="715">
        <v>0</v>
      </c>
      <c r="M187" s="709">
        <v>1</v>
      </c>
      <c r="N187" s="723">
        <f t="shared" si="11"/>
        <v>3</v>
      </c>
      <c r="O187" s="724">
        <f t="shared" si="12"/>
        <v>0.6</v>
      </c>
      <c r="P187" s="722">
        <f t="shared" si="10"/>
        <v>9.5438060698606591E-3</v>
      </c>
    </row>
    <row r="188" spans="1:16">
      <c r="A188" s="656" t="s">
        <v>119</v>
      </c>
      <c r="B188" s="725"/>
      <c r="C188" s="715"/>
      <c r="D188" s="564"/>
      <c r="E188" s="564"/>
      <c r="F188" s="564"/>
      <c r="G188" s="716"/>
      <c r="H188" s="716"/>
      <c r="I188" s="716">
        <v>10</v>
      </c>
      <c r="J188" s="564">
        <v>14</v>
      </c>
      <c r="K188" s="715">
        <v>15</v>
      </c>
      <c r="L188" s="715">
        <v>10</v>
      </c>
      <c r="M188" s="709">
        <v>16</v>
      </c>
      <c r="N188" s="723">
        <f t="shared" si="11"/>
        <v>65</v>
      </c>
      <c r="O188" s="724">
        <f t="shared" si="12"/>
        <v>13</v>
      </c>
      <c r="P188" s="722">
        <f t="shared" si="10"/>
        <v>0.20678246484698098</v>
      </c>
    </row>
    <row r="189" spans="1:16">
      <c r="A189" s="656" t="s">
        <v>120</v>
      </c>
      <c r="B189" s="725"/>
      <c r="C189" s="715"/>
      <c r="D189" s="564"/>
      <c r="E189" s="564"/>
      <c r="F189" s="564"/>
      <c r="G189" s="716"/>
      <c r="H189" s="716"/>
      <c r="I189" s="716">
        <v>0</v>
      </c>
      <c r="J189" s="564">
        <v>0</v>
      </c>
      <c r="K189" s="715">
        <v>0</v>
      </c>
      <c r="L189" s="715">
        <v>0</v>
      </c>
      <c r="M189" s="709">
        <v>0</v>
      </c>
      <c r="N189" s="723">
        <f t="shared" si="11"/>
        <v>0</v>
      </c>
      <c r="O189" s="724">
        <f t="shared" si="12"/>
        <v>0</v>
      </c>
      <c r="P189" s="722">
        <f t="shared" si="10"/>
        <v>0</v>
      </c>
    </row>
    <row r="190" spans="1:16">
      <c r="A190" s="656" t="s">
        <v>121</v>
      </c>
      <c r="B190" s="725"/>
      <c r="C190" s="715"/>
      <c r="D190" s="564"/>
      <c r="E190" s="564"/>
      <c r="F190" s="564"/>
      <c r="G190" s="716"/>
      <c r="H190" s="716"/>
      <c r="I190" s="716">
        <v>13</v>
      </c>
      <c r="J190" s="564">
        <v>9</v>
      </c>
      <c r="K190" s="715">
        <v>13</v>
      </c>
      <c r="L190" s="715">
        <v>12</v>
      </c>
      <c r="M190" s="709">
        <v>10</v>
      </c>
      <c r="N190" s="723">
        <f t="shared" si="11"/>
        <v>57</v>
      </c>
      <c r="O190" s="724">
        <f t="shared" si="12"/>
        <v>11.4</v>
      </c>
      <c r="P190" s="722">
        <f t="shared" si="10"/>
        <v>0.18133231532735256</v>
      </c>
    </row>
    <row r="191" spans="1:16">
      <c r="A191" s="615" t="s">
        <v>122</v>
      </c>
      <c r="B191" s="725"/>
      <c r="C191" s="715"/>
      <c r="D191" s="564"/>
      <c r="E191" s="564"/>
      <c r="F191" s="564"/>
      <c r="G191" s="716"/>
      <c r="H191" s="716"/>
      <c r="I191" s="716">
        <v>174</v>
      </c>
      <c r="J191" s="564">
        <v>184</v>
      </c>
      <c r="K191" s="715">
        <v>192</v>
      </c>
      <c r="L191" s="715">
        <v>189</v>
      </c>
      <c r="M191" s="709">
        <v>174</v>
      </c>
      <c r="N191" s="723">
        <f t="shared" si="11"/>
        <v>913</v>
      </c>
      <c r="O191" s="724">
        <f t="shared" si="12"/>
        <v>182.6</v>
      </c>
      <c r="P191" s="722">
        <f t="shared" si="10"/>
        <v>2.9044983139275944</v>
      </c>
    </row>
    <row r="192" spans="1:16">
      <c r="A192" s="615" t="s">
        <v>123</v>
      </c>
      <c r="B192" s="725"/>
      <c r="C192" s="715"/>
      <c r="D192" s="564"/>
      <c r="E192" s="564"/>
      <c r="F192" s="564"/>
      <c r="G192" s="716"/>
      <c r="H192" s="716"/>
      <c r="I192" s="716">
        <v>176</v>
      </c>
      <c r="J192" s="564">
        <v>166</v>
      </c>
      <c r="K192" s="715">
        <v>290</v>
      </c>
      <c r="L192" s="715">
        <v>268</v>
      </c>
      <c r="M192" s="709">
        <v>260</v>
      </c>
      <c r="N192" s="723">
        <f t="shared" si="11"/>
        <v>1160</v>
      </c>
      <c r="O192" s="724">
        <f t="shared" si="12"/>
        <v>232</v>
      </c>
      <c r="P192" s="722">
        <f t="shared" si="10"/>
        <v>3.6902716803461222</v>
      </c>
    </row>
    <row r="193" spans="1:16">
      <c r="A193" s="615" t="s">
        <v>124</v>
      </c>
      <c r="B193" s="725"/>
      <c r="C193" s="715"/>
      <c r="D193" s="564"/>
      <c r="E193" s="564"/>
      <c r="F193" s="564"/>
      <c r="G193" s="716"/>
      <c r="H193" s="716"/>
      <c r="I193" s="716">
        <v>37</v>
      </c>
      <c r="J193" s="564">
        <v>16</v>
      </c>
      <c r="K193" s="715">
        <v>35</v>
      </c>
      <c r="L193" s="715">
        <v>24</v>
      </c>
      <c r="M193" s="709">
        <v>36</v>
      </c>
      <c r="N193" s="723">
        <f t="shared" si="11"/>
        <v>148</v>
      </c>
      <c r="O193" s="724">
        <f t="shared" si="12"/>
        <v>29.6</v>
      </c>
      <c r="P193" s="722">
        <f t="shared" si="10"/>
        <v>0.47082776611312593</v>
      </c>
    </row>
    <row r="194" spans="1:16" s="68" customFormat="1">
      <c r="A194" s="656" t="s">
        <v>125</v>
      </c>
      <c r="B194" s="714"/>
      <c r="C194" s="715"/>
      <c r="D194" s="716"/>
      <c r="E194" s="716"/>
      <c r="F194" s="716"/>
      <c r="G194" s="716"/>
      <c r="H194" s="716"/>
      <c r="I194" s="716">
        <v>14</v>
      </c>
      <c r="J194" s="716">
        <v>16</v>
      </c>
      <c r="K194" s="715">
        <v>20</v>
      </c>
      <c r="L194" s="715">
        <v>11</v>
      </c>
      <c r="M194" s="709">
        <v>12</v>
      </c>
      <c r="N194" s="723">
        <f t="shared" si="11"/>
        <v>73</v>
      </c>
      <c r="O194" s="724">
        <f t="shared" si="12"/>
        <v>14.6</v>
      </c>
      <c r="P194" s="722">
        <f t="shared" si="10"/>
        <v>0.23223261436660941</v>
      </c>
    </row>
    <row r="195" spans="1:16" s="68" customFormat="1">
      <c r="A195" s="656" t="s">
        <v>126</v>
      </c>
      <c r="B195" s="714"/>
      <c r="C195" s="715"/>
      <c r="D195" s="716"/>
      <c r="E195" s="716"/>
      <c r="F195" s="716"/>
      <c r="G195" s="716"/>
      <c r="H195" s="716"/>
      <c r="I195" s="716">
        <v>19</v>
      </c>
      <c r="J195" s="716">
        <v>26</v>
      </c>
      <c r="K195" s="715">
        <v>20</v>
      </c>
      <c r="L195" s="715">
        <v>24</v>
      </c>
      <c r="M195" s="709">
        <v>28</v>
      </c>
      <c r="N195" s="723">
        <f t="shared" si="11"/>
        <v>117</v>
      </c>
      <c r="O195" s="724">
        <f t="shared" si="12"/>
        <v>23.4</v>
      </c>
      <c r="P195" s="722">
        <f t="shared" si="10"/>
        <v>0.37220843672456577</v>
      </c>
    </row>
    <row r="196" spans="1:16">
      <c r="A196" s="656" t="s">
        <v>127</v>
      </c>
      <c r="B196" s="714"/>
      <c r="C196" s="715"/>
      <c r="D196" s="716"/>
      <c r="E196" s="716"/>
      <c r="F196" s="716"/>
      <c r="G196" s="716"/>
      <c r="H196" s="716"/>
      <c r="I196" s="716">
        <v>13</v>
      </c>
      <c r="J196" s="716">
        <v>20</v>
      </c>
      <c r="K196" s="715">
        <v>10</v>
      </c>
      <c r="L196" s="715">
        <v>10</v>
      </c>
      <c r="M196" s="709">
        <v>1</v>
      </c>
      <c r="N196" s="723">
        <f t="shared" si="11"/>
        <v>54</v>
      </c>
      <c r="O196" s="724">
        <f t="shared" si="12"/>
        <v>10.8</v>
      </c>
      <c r="P196" s="722">
        <f t="shared" si="10"/>
        <v>0.17178850925749189</v>
      </c>
    </row>
    <row r="197" spans="1:16">
      <c r="A197" s="615" t="s">
        <v>128</v>
      </c>
      <c r="B197" s="725"/>
      <c r="C197" s="715"/>
      <c r="D197" s="564"/>
      <c r="E197" s="564"/>
      <c r="F197" s="564"/>
      <c r="G197" s="716"/>
      <c r="H197" s="716"/>
      <c r="I197" s="716">
        <v>252</v>
      </c>
      <c r="J197" s="564">
        <v>242</v>
      </c>
      <c r="K197" s="715">
        <v>237</v>
      </c>
      <c r="L197" s="715">
        <v>229</v>
      </c>
      <c r="M197" s="709">
        <v>210</v>
      </c>
      <c r="N197" s="723">
        <f t="shared" si="11"/>
        <v>1170</v>
      </c>
      <c r="O197" s="724">
        <f t="shared" si="12"/>
        <v>234</v>
      </c>
      <c r="P197" s="722">
        <f t="shared" si="10"/>
        <v>3.7220843672456572</v>
      </c>
    </row>
    <row r="198" spans="1:16">
      <c r="A198" s="615" t="s">
        <v>367</v>
      </c>
      <c r="B198" s="725"/>
      <c r="C198" s="715"/>
      <c r="D198" s="564"/>
      <c r="E198" s="564"/>
      <c r="F198" s="564"/>
      <c r="G198" s="716"/>
      <c r="H198" s="716"/>
      <c r="I198" s="716">
        <v>0</v>
      </c>
      <c r="J198" s="564">
        <v>0</v>
      </c>
      <c r="K198" s="715">
        <v>0</v>
      </c>
      <c r="L198" s="715">
        <v>0</v>
      </c>
      <c r="M198" s="709">
        <v>0</v>
      </c>
      <c r="N198" s="723">
        <f t="shared" si="11"/>
        <v>0</v>
      </c>
      <c r="O198" s="724">
        <f t="shared" si="12"/>
        <v>0</v>
      </c>
      <c r="P198" s="722">
        <f t="shared" si="10"/>
        <v>0</v>
      </c>
    </row>
    <row r="199" spans="1:16">
      <c r="A199" s="615" t="s">
        <v>129</v>
      </c>
      <c r="B199" s="725"/>
      <c r="C199" s="715"/>
      <c r="D199" s="564"/>
      <c r="E199" s="564"/>
      <c r="F199" s="564"/>
      <c r="G199" s="716"/>
      <c r="H199" s="716"/>
      <c r="I199" s="716">
        <v>18</v>
      </c>
      <c r="J199" s="564">
        <v>20</v>
      </c>
      <c r="K199" s="715">
        <v>19</v>
      </c>
      <c r="L199" s="715">
        <v>16</v>
      </c>
      <c r="M199" s="709">
        <v>20</v>
      </c>
      <c r="N199" s="723">
        <f t="shared" si="11"/>
        <v>93</v>
      </c>
      <c r="O199" s="724">
        <f t="shared" si="12"/>
        <v>18.600000000000001</v>
      </c>
      <c r="P199" s="722">
        <f t="shared" si="10"/>
        <v>0.29585798816568049</v>
      </c>
    </row>
    <row r="200" spans="1:16">
      <c r="A200" s="615" t="s">
        <v>130</v>
      </c>
      <c r="B200" s="725"/>
      <c r="C200" s="715"/>
      <c r="D200" s="564"/>
      <c r="E200" s="564"/>
      <c r="F200" s="564"/>
      <c r="G200" s="716"/>
      <c r="H200" s="716"/>
      <c r="I200" s="716">
        <v>0</v>
      </c>
      <c r="J200" s="564">
        <v>0</v>
      </c>
      <c r="K200" s="715">
        <v>0</v>
      </c>
      <c r="L200" s="715">
        <v>0</v>
      </c>
      <c r="M200" s="709">
        <v>0</v>
      </c>
      <c r="N200" s="723">
        <f t="shared" si="11"/>
        <v>0</v>
      </c>
      <c r="O200" s="724">
        <f t="shared" si="12"/>
        <v>0</v>
      </c>
      <c r="P200" s="722">
        <f t="shared" si="10"/>
        <v>0</v>
      </c>
    </row>
    <row r="201" spans="1:16">
      <c r="A201" s="615" t="s">
        <v>131</v>
      </c>
      <c r="B201" s="725"/>
      <c r="C201" s="715"/>
      <c r="D201" s="564"/>
      <c r="E201" s="564"/>
      <c r="F201" s="564"/>
      <c r="G201" s="716"/>
      <c r="H201" s="716"/>
      <c r="I201" s="716">
        <v>1</v>
      </c>
      <c r="J201" s="564">
        <v>0</v>
      </c>
      <c r="K201" s="715">
        <v>1</v>
      </c>
      <c r="L201" s="715">
        <v>0</v>
      </c>
      <c r="M201" s="709">
        <v>0</v>
      </c>
      <c r="N201" s="723">
        <f t="shared" si="11"/>
        <v>2</v>
      </c>
      <c r="O201" s="724">
        <f t="shared" si="12"/>
        <v>0.4</v>
      </c>
      <c r="P201" s="722">
        <f t="shared" si="10"/>
        <v>6.3625373799071072E-3</v>
      </c>
    </row>
    <row r="202" spans="1:16">
      <c r="A202" s="615" t="s">
        <v>132</v>
      </c>
      <c r="B202" s="725"/>
      <c r="C202" s="715"/>
      <c r="D202" s="564"/>
      <c r="E202" s="564"/>
      <c r="F202" s="564"/>
      <c r="G202" s="716"/>
      <c r="H202" s="716"/>
      <c r="I202" s="716">
        <v>9</v>
      </c>
      <c r="J202" s="564">
        <v>12</v>
      </c>
      <c r="K202" s="715">
        <v>18</v>
      </c>
      <c r="L202" s="715">
        <v>10</v>
      </c>
      <c r="M202" s="709">
        <v>4</v>
      </c>
      <c r="N202" s="723">
        <f t="shared" si="11"/>
        <v>53</v>
      </c>
      <c r="O202" s="724">
        <f t="shared" si="12"/>
        <v>10.6</v>
      </c>
      <c r="P202" s="722">
        <f t="shared" si="10"/>
        <v>0.16860724056753834</v>
      </c>
    </row>
    <row r="203" spans="1:16">
      <c r="A203" s="656" t="s">
        <v>133</v>
      </c>
      <c r="B203" s="725"/>
      <c r="C203" s="715"/>
      <c r="D203" s="564"/>
      <c r="E203" s="564"/>
      <c r="F203" s="564"/>
      <c r="G203" s="716"/>
      <c r="H203" s="716"/>
      <c r="I203" s="716">
        <v>364</v>
      </c>
      <c r="J203" s="564">
        <v>314</v>
      </c>
      <c r="K203" s="715">
        <v>320</v>
      </c>
      <c r="L203" s="715">
        <v>258</v>
      </c>
      <c r="M203" s="709">
        <v>233</v>
      </c>
      <c r="N203" s="723">
        <f t="shared" si="11"/>
        <v>1489</v>
      </c>
      <c r="O203" s="724">
        <f t="shared" si="12"/>
        <v>297.8</v>
      </c>
      <c r="P203" s="722">
        <f t="shared" si="10"/>
        <v>4.7369090793408413</v>
      </c>
    </row>
    <row r="204" spans="1:16">
      <c r="A204" s="615" t="s">
        <v>388</v>
      </c>
      <c r="B204" s="725"/>
      <c r="C204" s="715"/>
      <c r="D204" s="564"/>
      <c r="E204" s="564"/>
      <c r="F204" s="564"/>
      <c r="G204" s="716"/>
      <c r="H204" s="716"/>
      <c r="I204" s="716">
        <v>0</v>
      </c>
      <c r="J204" s="564">
        <v>0</v>
      </c>
      <c r="K204" s="715">
        <v>0</v>
      </c>
      <c r="L204" s="715">
        <v>0</v>
      </c>
      <c r="M204" s="709">
        <v>0</v>
      </c>
      <c r="N204" s="723">
        <f t="shared" si="11"/>
        <v>0</v>
      </c>
      <c r="O204" s="724">
        <f t="shared" si="12"/>
        <v>0</v>
      </c>
      <c r="P204" s="722">
        <f t="shared" ref="P204:P248" si="13">(N204/$N$248)*100</f>
        <v>0</v>
      </c>
    </row>
    <row r="205" spans="1:16">
      <c r="A205" s="615" t="s">
        <v>405</v>
      </c>
      <c r="B205" s="725"/>
      <c r="C205" s="715"/>
      <c r="D205" s="564"/>
      <c r="E205" s="564"/>
      <c r="F205" s="564"/>
      <c r="G205" s="716"/>
      <c r="H205" s="716"/>
      <c r="I205" s="716">
        <v>0</v>
      </c>
      <c r="J205" s="564">
        <v>0</v>
      </c>
      <c r="K205" s="715">
        <v>0</v>
      </c>
      <c r="L205" s="715">
        <v>0</v>
      </c>
      <c r="M205" s="709">
        <v>0</v>
      </c>
      <c r="N205" s="723">
        <f t="shared" si="11"/>
        <v>0</v>
      </c>
      <c r="O205" s="724">
        <f t="shared" si="12"/>
        <v>0</v>
      </c>
      <c r="P205" s="722">
        <f t="shared" si="13"/>
        <v>0</v>
      </c>
    </row>
    <row r="206" spans="1:16">
      <c r="A206" s="615" t="s">
        <v>366</v>
      </c>
      <c r="B206" s="725"/>
      <c r="C206" s="715"/>
      <c r="D206" s="564"/>
      <c r="E206" s="564"/>
      <c r="F206" s="564"/>
      <c r="G206" s="716"/>
      <c r="H206" s="716"/>
      <c r="I206" s="716">
        <v>3</v>
      </c>
      <c r="J206" s="564">
        <v>5</v>
      </c>
      <c r="K206" s="715">
        <v>5</v>
      </c>
      <c r="L206" s="715">
        <v>9</v>
      </c>
      <c r="M206" s="709">
        <v>13</v>
      </c>
      <c r="N206" s="723">
        <f t="shared" si="11"/>
        <v>35</v>
      </c>
      <c r="O206" s="724">
        <f t="shared" si="12"/>
        <v>7</v>
      </c>
      <c r="P206" s="722">
        <f t="shared" si="13"/>
        <v>0.11134440414837436</v>
      </c>
    </row>
    <row r="207" spans="1:16">
      <c r="A207" s="656" t="s">
        <v>134</v>
      </c>
      <c r="B207" s="725"/>
      <c r="C207" s="715"/>
      <c r="D207" s="564"/>
      <c r="E207" s="564"/>
      <c r="F207" s="564"/>
      <c r="G207" s="716"/>
      <c r="H207" s="716"/>
      <c r="I207" s="716">
        <v>2</v>
      </c>
      <c r="J207" s="564">
        <v>1</v>
      </c>
      <c r="K207" s="715">
        <v>4</v>
      </c>
      <c r="L207" s="715">
        <v>0</v>
      </c>
      <c r="M207" s="709">
        <v>4</v>
      </c>
      <c r="N207" s="723">
        <f t="shared" si="11"/>
        <v>11</v>
      </c>
      <c r="O207" s="724">
        <f t="shared" si="12"/>
        <v>2.2000000000000002</v>
      </c>
      <c r="P207" s="722">
        <f t="shared" si="13"/>
        <v>3.499395558948909E-2</v>
      </c>
    </row>
    <row r="208" spans="1:16">
      <c r="A208" s="615" t="s">
        <v>135</v>
      </c>
      <c r="B208" s="725"/>
      <c r="C208" s="715"/>
      <c r="D208" s="564"/>
      <c r="E208" s="564"/>
      <c r="F208" s="564"/>
      <c r="G208" s="716"/>
      <c r="H208" s="716"/>
      <c r="I208" s="716">
        <v>19</v>
      </c>
      <c r="J208" s="564">
        <v>38</v>
      </c>
      <c r="K208" s="715">
        <v>36</v>
      </c>
      <c r="L208" s="715">
        <v>39</v>
      </c>
      <c r="M208" s="709">
        <v>28</v>
      </c>
      <c r="N208" s="723">
        <f t="shared" si="11"/>
        <v>160</v>
      </c>
      <c r="O208" s="724">
        <f t="shared" si="12"/>
        <v>32</v>
      </c>
      <c r="P208" s="722">
        <f t="shared" si="13"/>
        <v>0.50900299039256858</v>
      </c>
    </row>
    <row r="209" spans="1:16">
      <c r="A209" s="615" t="s">
        <v>136</v>
      </c>
      <c r="B209" s="725"/>
      <c r="C209" s="715"/>
      <c r="D209" s="564"/>
      <c r="E209" s="564"/>
      <c r="F209" s="564"/>
      <c r="G209" s="716"/>
      <c r="H209" s="716"/>
      <c r="I209" s="716">
        <v>0</v>
      </c>
      <c r="J209" s="564">
        <v>0</v>
      </c>
      <c r="K209" s="715">
        <v>0</v>
      </c>
      <c r="L209" s="715">
        <v>0</v>
      </c>
      <c r="M209" s="709">
        <v>0</v>
      </c>
      <c r="N209" s="723">
        <f t="shared" si="11"/>
        <v>0</v>
      </c>
      <c r="O209" s="724">
        <f t="shared" si="12"/>
        <v>0</v>
      </c>
      <c r="P209" s="722">
        <f t="shared" si="13"/>
        <v>0</v>
      </c>
    </row>
    <row r="210" spans="1:16">
      <c r="A210" s="656" t="s">
        <v>419</v>
      </c>
      <c r="B210" s="725"/>
      <c r="C210" s="715"/>
      <c r="D210" s="564"/>
      <c r="E210" s="564"/>
      <c r="F210" s="564"/>
      <c r="G210" s="716"/>
      <c r="H210" s="716"/>
      <c r="I210" s="716">
        <v>0</v>
      </c>
      <c r="J210" s="564">
        <v>0</v>
      </c>
      <c r="K210" s="715">
        <v>0</v>
      </c>
      <c r="L210" s="715">
        <v>0</v>
      </c>
      <c r="M210" s="709">
        <v>0</v>
      </c>
      <c r="N210" s="723">
        <f t="shared" si="11"/>
        <v>0</v>
      </c>
      <c r="O210" s="724">
        <f t="shared" si="12"/>
        <v>0</v>
      </c>
      <c r="P210" s="722">
        <f t="shared" si="13"/>
        <v>0</v>
      </c>
    </row>
    <row r="211" spans="1:16">
      <c r="A211" s="656" t="s">
        <v>137</v>
      </c>
      <c r="B211" s="725"/>
      <c r="C211" s="715"/>
      <c r="D211" s="564"/>
      <c r="E211" s="564"/>
      <c r="F211" s="564"/>
      <c r="G211" s="716"/>
      <c r="H211" s="716"/>
      <c r="I211" s="716">
        <v>16</v>
      </c>
      <c r="J211" s="564">
        <v>18</v>
      </c>
      <c r="K211" s="715">
        <v>28</v>
      </c>
      <c r="L211" s="715">
        <v>38</v>
      </c>
      <c r="M211" s="709">
        <v>33</v>
      </c>
      <c r="N211" s="723">
        <f t="shared" si="11"/>
        <v>133</v>
      </c>
      <c r="O211" s="724">
        <f t="shared" si="12"/>
        <v>26.6</v>
      </c>
      <c r="P211" s="722">
        <f t="shared" si="13"/>
        <v>0.42310873576382257</v>
      </c>
    </row>
    <row r="212" spans="1:16">
      <c r="A212" s="656" t="s">
        <v>389</v>
      </c>
      <c r="B212" s="725"/>
      <c r="C212" s="715"/>
      <c r="D212" s="564"/>
      <c r="E212" s="564"/>
      <c r="F212" s="564"/>
      <c r="G212" s="716"/>
      <c r="H212" s="716"/>
      <c r="I212" s="716">
        <v>1</v>
      </c>
      <c r="J212" s="564">
        <v>0</v>
      </c>
      <c r="K212" s="715">
        <v>1</v>
      </c>
      <c r="L212" s="715">
        <v>1</v>
      </c>
      <c r="M212" s="709">
        <v>1</v>
      </c>
      <c r="N212" s="723">
        <f t="shared" si="11"/>
        <v>4</v>
      </c>
      <c r="O212" s="724">
        <f t="shared" si="12"/>
        <v>0.8</v>
      </c>
      <c r="P212" s="722">
        <f t="shared" si="13"/>
        <v>1.2725074759814214E-2</v>
      </c>
    </row>
    <row r="213" spans="1:16" ht="14.25" customHeight="1">
      <c r="A213" s="615" t="s">
        <v>138</v>
      </c>
      <c r="B213" s="725"/>
      <c r="C213" s="715"/>
      <c r="D213" s="564"/>
      <c r="E213" s="564"/>
      <c r="F213" s="564"/>
      <c r="G213" s="716"/>
      <c r="H213" s="716"/>
      <c r="I213" s="716">
        <v>13</v>
      </c>
      <c r="J213" s="564">
        <v>23</v>
      </c>
      <c r="K213" s="715">
        <v>21</v>
      </c>
      <c r="L213" s="715">
        <v>19</v>
      </c>
      <c r="M213" s="709">
        <v>19</v>
      </c>
      <c r="N213" s="723">
        <f t="shared" si="11"/>
        <v>95</v>
      </c>
      <c r="O213" s="724">
        <f t="shared" si="12"/>
        <v>19</v>
      </c>
      <c r="P213" s="722">
        <f t="shared" si="13"/>
        <v>0.30222052554558759</v>
      </c>
    </row>
    <row r="214" spans="1:16">
      <c r="A214" s="615" t="s">
        <v>139</v>
      </c>
      <c r="B214" s="725"/>
      <c r="C214" s="715"/>
      <c r="D214" s="564"/>
      <c r="E214" s="564"/>
      <c r="F214" s="564"/>
      <c r="G214" s="716"/>
      <c r="H214" s="716"/>
      <c r="I214" s="716">
        <v>1</v>
      </c>
      <c r="J214" s="564">
        <v>0</v>
      </c>
      <c r="K214" s="715">
        <v>0</v>
      </c>
      <c r="L214" s="715">
        <v>0</v>
      </c>
      <c r="M214" s="709">
        <v>0</v>
      </c>
      <c r="N214" s="723">
        <f t="shared" si="11"/>
        <v>1</v>
      </c>
      <c r="O214" s="724">
        <f t="shared" si="12"/>
        <v>0.2</v>
      </c>
      <c r="P214" s="722">
        <f t="shared" si="13"/>
        <v>3.1812686899535536E-3</v>
      </c>
    </row>
    <row r="215" spans="1:16">
      <c r="A215" s="615" t="s">
        <v>423</v>
      </c>
      <c r="B215" s="725"/>
      <c r="C215" s="715"/>
      <c r="D215" s="564"/>
      <c r="E215" s="564"/>
      <c r="F215" s="564"/>
      <c r="G215" s="716"/>
      <c r="H215" s="716"/>
      <c r="I215" s="716">
        <v>0</v>
      </c>
      <c r="J215" s="564">
        <v>0</v>
      </c>
      <c r="K215" s="715">
        <v>0</v>
      </c>
      <c r="L215" s="715">
        <v>0</v>
      </c>
      <c r="M215" s="709">
        <v>0</v>
      </c>
      <c r="N215" s="723">
        <f t="shared" si="11"/>
        <v>0</v>
      </c>
      <c r="O215" s="724">
        <f t="shared" si="12"/>
        <v>0</v>
      </c>
      <c r="P215" s="722">
        <f t="shared" si="13"/>
        <v>0</v>
      </c>
    </row>
    <row r="216" spans="1:16">
      <c r="A216" s="615" t="s">
        <v>390</v>
      </c>
      <c r="B216" s="725"/>
      <c r="C216" s="715"/>
      <c r="D216" s="564"/>
      <c r="E216" s="564"/>
      <c r="F216" s="564"/>
      <c r="G216" s="716"/>
      <c r="H216" s="716"/>
      <c r="I216" s="716">
        <v>6</v>
      </c>
      <c r="J216" s="564">
        <v>3</v>
      </c>
      <c r="K216" s="715">
        <v>6</v>
      </c>
      <c r="L216" s="715">
        <v>9</v>
      </c>
      <c r="M216" s="709">
        <v>0</v>
      </c>
      <c r="N216" s="723">
        <f t="shared" si="11"/>
        <v>24</v>
      </c>
      <c r="O216" s="724">
        <f t="shared" si="12"/>
        <v>4.8</v>
      </c>
      <c r="P216" s="722">
        <f t="shared" si="13"/>
        <v>7.6350448558885273E-2</v>
      </c>
    </row>
    <row r="217" spans="1:16">
      <c r="A217" s="656" t="s">
        <v>451</v>
      </c>
      <c r="B217" s="725"/>
      <c r="C217" s="715"/>
      <c r="D217" s="564"/>
      <c r="E217" s="564"/>
      <c r="F217" s="564"/>
      <c r="G217" s="716"/>
      <c r="H217" s="716"/>
      <c r="I217" s="716">
        <v>0</v>
      </c>
      <c r="J217" s="564">
        <v>0</v>
      </c>
      <c r="K217" s="715">
        <v>0</v>
      </c>
      <c r="L217" s="715">
        <v>0</v>
      </c>
      <c r="M217" s="709">
        <v>0</v>
      </c>
      <c r="N217" s="723">
        <f t="shared" si="11"/>
        <v>0</v>
      </c>
      <c r="O217" s="724">
        <f t="shared" si="12"/>
        <v>0</v>
      </c>
      <c r="P217" s="722">
        <f t="shared" si="13"/>
        <v>0</v>
      </c>
    </row>
    <row r="218" spans="1:16">
      <c r="A218" s="656" t="s">
        <v>406</v>
      </c>
      <c r="B218" s="725"/>
      <c r="C218" s="715"/>
      <c r="D218" s="564"/>
      <c r="E218" s="564"/>
      <c r="F218" s="564"/>
      <c r="G218" s="716"/>
      <c r="H218" s="716"/>
      <c r="I218" s="716">
        <v>0</v>
      </c>
      <c r="J218" s="564">
        <v>0</v>
      </c>
      <c r="K218" s="715">
        <v>0</v>
      </c>
      <c r="L218" s="715">
        <v>0</v>
      </c>
      <c r="M218" s="709">
        <v>0</v>
      </c>
      <c r="N218" s="723">
        <f t="shared" si="11"/>
        <v>0</v>
      </c>
      <c r="O218" s="724">
        <f t="shared" si="12"/>
        <v>0</v>
      </c>
      <c r="P218" s="722">
        <f t="shared" si="13"/>
        <v>0</v>
      </c>
    </row>
    <row r="219" spans="1:16">
      <c r="A219" s="656" t="s">
        <v>353</v>
      </c>
      <c r="B219" s="725"/>
      <c r="C219" s="715"/>
      <c r="D219" s="564"/>
      <c r="E219" s="564"/>
      <c r="F219" s="564"/>
      <c r="G219" s="716"/>
      <c r="H219" s="716"/>
      <c r="I219" s="716">
        <v>2</v>
      </c>
      <c r="J219" s="564">
        <v>7</v>
      </c>
      <c r="K219" s="715">
        <v>8</v>
      </c>
      <c r="L219" s="715">
        <v>6</v>
      </c>
      <c r="M219" s="709">
        <v>2</v>
      </c>
      <c r="N219" s="723">
        <f t="shared" si="11"/>
        <v>25</v>
      </c>
      <c r="O219" s="724">
        <f t="shared" si="12"/>
        <v>5</v>
      </c>
      <c r="P219" s="722">
        <f t="shared" si="13"/>
        <v>7.953171724883884E-2</v>
      </c>
    </row>
    <row r="220" spans="1:16">
      <c r="A220" s="615" t="s">
        <v>140</v>
      </c>
      <c r="B220" s="725"/>
      <c r="C220" s="715"/>
      <c r="D220" s="564"/>
      <c r="E220" s="564"/>
      <c r="F220" s="564"/>
      <c r="G220" s="716"/>
      <c r="H220" s="716"/>
      <c r="I220" s="716">
        <v>0</v>
      </c>
      <c r="J220" s="564">
        <v>0</v>
      </c>
      <c r="K220" s="715">
        <v>1</v>
      </c>
      <c r="L220" s="715">
        <v>1</v>
      </c>
      <c r="M220" s="709">
        <v>5</v>
      </c>
      <c r="N220" s="723">
        <f t="shared" si="11"/>
        <v>7</v>
      </c>
      <c r="O220" s="724">
        <f t="shared" si="12"/>
        <v>1.4</v>
      </c>
      <c r="P220" s="722">
        <f t="shared" si="13"/>
        <v>2.2268880829674875E-2</v>
      </c>
    </row>
    <row r="221" spans="1:16">
      <c r="A221" s="615" t="s">
        <v>141</v>
      </c>
      <c r="B221" s="725"/>
      <c r="C221" s="715"/>
      <c r="D221" s="564"/>
      <c r="E221" s="564"/>
      <c r="F221" s="564"/>
      <c r="G221" s="716"/>
      <c r="H221" s="716"/>
      <c r="I221" s="716">
        <v>12</v>
      </c>
      <c r="J221" s="564">
        <v>9</v>
      </c>
      <c r="K221" s="715">
        <v>18</v>
      </c>
      <c r="L221" s="715">
        <v>15</v>
      </c>
      <c r="M221" s="709">
        <v>14</v>
      </c>
      <c r="N221" s="723">
        <f t="shared" si="11"/>
        <v>68</v>
      </c>
      <c r="O221" s="724">
        <f t="shared" si="12"/>
        <v>13.6</v>
      </c>
      <c r="P221" s="722">
        <f t="shared" si="13"/>
        <v>0.21632627091684162</v>
      </c>
    </row>
    <row r="222" spans="1:16">
      <c r="A222" s="656" t="s">
        <v>142</v>
      </c>
      <c r="B222" s="725"/>
      <c r="C222" s="715"/>
      <c r="D222" s="564"/>
      <c r="E222" s="564"/>
      <c r="F222" s="564"/>
      <c r="G222" s="716"/>
      <c r="H222" s="716"/>
      <c r="I222" s="716">
        <v>9</v>
      </c>
      <c r="J222" s="564">
        <v>9</v>
      </c>
      <c r="K222" s="715">
        <v>11</v>
      </c>
      <c r="L222" s="715">
        <v>5</v>
      </c>
      <c r="M222" s="709">
        <v>10</v>
      </c>
      <c r="N222" s="723">
        <f t="shared" si="11"/>
        <v>44</v>
      </c>
      <c r="O222" s="724">
        <f t="shared" si="12"/>
        <v>8.8000000000000007</v>
      </c>
      <c r="P222" s="722">
        <f t="shared" si="13"/>
        <v>0.13997582235795636</v>
      </c>
    </row>
    <row r="223" spans="1:16">
      <c r="A223" s="615" t="s">
        <v>143</v>
      </c>
      <c r="B223" s="725"/>
      <c r="C223" s="715"/>
      <c r="D223" s="564"/>
      <c r="E223" s="564"/>
      <c r="F223" s="564"/>
      <c r="G223" s="716"/>
      <c r="H223" s="716"/>
      <c r="I223" s="716">
        <v>0</v>
      </c>
      <c r="J223" s="564">
        <v>1</v>
      </c>
      <c r="K223" s="715">
        <v>0</v>
      </c>
      <c r="L223" s="715">
        <v>0</v>
      </c>
      <c r="M223" s="709">
        <v>0</v>
      </c>
      <c r="N223" s="723">
        <f t="shared" si="11"/>
        <v>1</v>
      </c>
      <c r="O223" s="724">
        <f t="shared" si="12"/>
        <v>0.2</v>
      </c>
      <c r="P223" s="722">
        <f t="shared" si="13"/>
        <v>3.1812686899535536E-3</v>
      </c>
    </row>
    <row r="224" spans="1:16">
      <c r="A224" s="656" t="s">
        <v>424</v>
      </c>
      <c r="B224" s="725"/>
      <c r="C224" s="715"/>
      <c r="D224" s="564"/>
      <c r="E224" s="564"/>
      <c r="F224" s="564"/>
      <c r="G224" s="716"/>
      <c r="H224" s="716"/>
      <c r="I224" s="716">
        <v>4</v>
      </c>
      <c r="J224" s="564">
        <v>3</v>
      </c>
      <c r="K224" s="715">
        <v>0</v>
      </c>
      <c r="L224" s="715">
        <v>0</v>
      </c>
      <c r="M224" s="709">
        <v>5</v>
      </c>
      <c r="N224" s="723">
        <f t="shared" si="11"/>
        <v>12</v>
      </c>
      <c r="O224" s="724">
        <f t="shared" si="12"/>
        <v>2.4</v>
      </c>
      <c r="P224" s="722">
        <f t="shared" si="13"/>
        <v>3.8175224279442636E-2</v>
      </c>
    </row>
    <row r="225" spans="1:16">
      <c r="A225" s="615" t="s">
        <v>144</v>
      </c>
      <c r="B225" s="725"/>
      <c r="C225" s="715"/>
      <c r="D225" s="564"/>
      <c r="E225" s="564"/>
      <c r="F225" s="564"/>
      <c r="G225" s="716"/>
      <c r="H225" s="716"/>
      <c r="I225" s="716">
        <v>129</v>
      </c>
      <c r="J225" s="564">
        <v>162</v>
      </c>
      <c r="K225" s="715">
        <v>186</v>
      </c>
      <c r="L225" s="715">
        <v>182</v>
      </c>
      <c r="M225" s="709">
        <v>146</v>
      </c>
      <c r="N225" s="723">
        <f t="shared" si="11"/>
        <v>805</v>
      </c>
      <c r="O225" s="724">
        <f t="shared" si="12"/>
        <v>161</v>
      </c>
      <c r="P225" s="722">
        <f t="shared" si="13"/>
        <v>2.5609212954126104</v>
      </c>
    </row>
    <row r="226" spans="1:16">
      <c r="A226" s="615" t="s">
        <v>490</v>
      </c>
      <c r="B226" s="725"/>
      <c r="C226" s="715"/>
      <c r="D226" s="564"/>
      <c r="E226" s="564"/>
      <c r="F226" s="564"/>
      <c r="G226" s="716"/>
      <c r="H226" s="716"/>
      <c r="I226" s="716">
        <v>0</v>
      </c>
      <c r="J226" s="564">
        <v>0</v>
      </c>
      <c r="K226" s="715">
        <v>0</v>
      </c>
      <c r="L226" s="715">
        <v>0</v>
      </c>
      <c r="M226" s="709">
        <v>3</v>
      </c>
      <c r="N226" s="723">
        <f t="shared" ref="N226:N247" si="14">SUM(B226:M226)</f>
        <v>3</v>
      </c>
      <c r="O226" s="724">
        <f t="shared" ref="O226:O248" si="15">AVERAGE(B226:M226)</f>
        <v>0.6</v>
      </c>
      <c r="P226" s="722">
        <f t="shared" si="13"/>
        <v>9.5438060698606591E-3</v>
      </c>
    </row>
    <row r="227" spans="1:16">
      <c r="A227" s="1028" t="s">
        <v>547</v>
      </c>
      <c r="B227" s="725"/>
      <c r="C227" s="715"/>
      <c r="D227" s="564"/>
      <c r="E227" s="564"/>
      <c r="F227" s="564"/>
      <c r="G227" s="716"/>
      <c r="H227" s="716"/>
      <c r="I227" s="716">
        <v>3</v>
      </c>
      <c r="J227" s="564">
        <v>0</v>
      </c>
      <c r="K227" s="715">
        <v>2</v>
      </c>
      <c r="L227" s="715">
        <v>0</v>
      </c>
      <c r="M227" s="709">
        <v>0</v>
      </c>
      <c r="N227" s="723">
        <f t="shared" si="14"/>
        <v>5</v>
      </c>
      <c r="O227" s="724">
        <f t="shared" si="15"/>
        <v>1</v>
      </c>
      <c r="P227" s="722">
        <f t="shared" si="13"/>
        <v>1.5906343449767768E-2</v>
      </c>
    </row>
    <row r="228" spans="1:16">
      <c r="A228" s="615" t="s">
        <v>145</v>
      </c>
      <c r="B228" s="725"/>
      <c r="C228" s="715"/>
      <c r="D228" s="564"/>
      <c r="E228" s="564"/>
      <c r="F228" s="564"/>
      <c r="G228" s="716"/>
      <c r="H228" s="716"/>
      <c r="I228" s="716">
        <v>0</v>
      </c>
      <c r="J228" s="564">
        <v>0</v>
      </c>
      <c r="K228" s="715">
        <v>0</v>
      </c>
      <c r="L228" s="715">
        <v>0</v>
      </c>
      <c r="M228" s="709">
        <v>0</v>
      </c>
      <c r="N228" s="723">
        <f t="shared" si="14"/>
        <v>0</v>
      </c>
      <c r="O228" s="724">
        <f t="shared" si="15"/>
        <v>0</v>
      </c>
      <c r="P228" s="722">
        <f t="shared" si="13"/>
        <v>0</v>
      </c>
    </row>
    <row r="229" spans="1:16">
      <c r="A229" s="615" t="s">
        <v>491</v>
      </c>
      <c r="B229" s="725"/>
      <c r="C229" s="715"/>
      <c r="D229" s="564"/>
      <c r="E229" s="564"/>
      <c r="F229" s="564"/>
      <c r="G229" s="716"/>
      <c r="H229" s="716"/>
      <c r="I229" s="716">
        <v>71</v>
      </c>
      <c r="J229" s="564">
        <v>14</v>
      </c>
      <c r="K229" s="715">
        <v>29</v>
      </c>
      <c r="L229" s="715">
        <v>39</v>
      </c>
      <c r="M229" s="709">
        <v>12</v>
      </c>
      <c r="N229" s="723">
        <f t="shared" si="14"/>
        <v>165</v>
      </c>
      <c r="O229" s="724">
        <f t="shared" si="15"/>
        <v>33</v>
      </c>
      <c r="P229" s="722">
        <f t="shared" si="13"/>
        <v>0.52490933384233629</v>
      </c>
    </row>
    <row r="230" spans="1:16">
      <c r="A230" s="615" t="s">
        <v>411</v>
      </c>
      <c r="B230" s="725"/>
      <c r="C230" s="715"/>
      <c r="D230" s="564"/>
      <c r="E230" s="564"/>
      <c r="F230" s="564"/>
      <c r="G230" s="716"/>
      <c r="H230" s="716"/>
      <c r="I230" s="716">
        <v>0</v>
      </c>
      <c r="J230" s="564">
        <v>0</v>
      </c>
      <c r="K230" s="715">
        <v>0</v>
      </c>
      <c r="L230" s="715">
        <v>0</v>
      </c>
      <c r="M230" s="709">
        <v>0</v>
      </c>
      <c r="N230" s="723">
        <f t="shared" si="14"/>
        <v>0</v>
      </c>
      <c r="O230" s="724">
        <f t="shared" si="15"/>
        <v>0</v>
      </c>
      <c r="P230" s="722">
        <f t="shared" si="13"/>
        <v>0</v>
      </c>
    </row>
    <row r="231" spans="1:16">
      <c r="A231" s="615" t="s">
        <v>146</v>
      </c>
      <c r="B231" s="725"/>
      <c r="C231" s="715"/>
      <c r="D231" s="564"/>
      <c r="E231" s="564"/>
      <c r="F231" s="564"/>
      <c r="G231" s="716"/>
      <c r="H231" s="716"/>
      <c r="I231" s="716">
        <v>7</v>
      </c>
      <c r="J231" s="564">
        <v>13</v>
      </c>
      <c r="K231" s="715">
        <v>12</v>
      </c>
      <c r="L231" s="715">
        <v>9</v>
      </c>
      <c r="M231" s="709">
        <v>5</v>
      </c>
      <c r="N231" s="723">
        <f t="shared" si="14"/>
        <v>46</v>
      </c>
      <c r="O231" s="724">
        <f t="shared" si="15"/>
        <v>9.1999999999999993</v>
      </c>
      <c r="P231" s="722">
        <f t="shared" si="13"/>
        <v>0.14633835973786347</v>
      </c>
    </row>
    <row r="232" spans="1:16">
      <c r="A232" s="615" t="s">
        <v>492</v>
      </c>
      <c r="B232" s="725"/>
      <c r="C232" s="715"/>
      <c r="D232" s="564"/>
      <c r="E232" s="564"/>
      <c r="F232" s="564"/>
      <c r="G232" s="716"/>
      <c r="H232" s="716"/>
      <c r="I232" s="716">
        <v>12</v>
      </c>
      <c r="J232" s="564">
        <v>18</v>
      </c>
      <c r="K232" s="715">
        <v>9</v>
      </c>
      <c r="L232" s="715">
        <v>8</v>
      </c>
      <c r="M232" s="709">
        <v>18</v>
      </c>
      <c r="N232" s="723">
        <f t="shared" si="14"/>
        <v>65</v>
      </c>
      <c r="O232" s="724">
        <f t="shared" si="15"/>
        <v>13</v>
      </c>
      <c r="P232" s="722">
        <f t="shared" si="13"/>
        <v>0.20678246484698098</v>
      </c>
    </row>
    <row r="233" spans="1:16">
      <c r="A233" s="656" t="s">
        <v>493</v>
      </c>
      <c r="B233" s="725"/>
      <c r="C233" s="715"/>
      <c r="D233" s="564"/>
      <c r="E233" s="564"/>
      <c r="F233" s="564"/>
      <c r="G233" s="716"/>
      <c r="H233" s="716"/>
      <c r="I233" s="716">
        <v>0</v>
      </c>
      <c r="J233" s="564">
        <v>0</v>
      </c>
      <c r="K233" s="715">
        <v>0</v>
      </c>
      <c r="L233" s="715">
        <v>1</v>
      </c>
      <c r="M233" s="709">
        <v>2</v>
      </c>
      <c r="N233" s="723">
        <f t="shared" si="14"/>
        <v>3</v>
      </c>
      <c r="O233" s="724">
        <f t="shared" si="15"/>
        <v>0.6</v>
      </c>
      <c r="P233" s="722">
        <f t="shared" si="13"/>
        <v>9.5438060698606591E-3</v>
      </c>
    </row>
    <row r="234" spans="1:16">
      <c r="A234" s="656" t="s">
        <v>147</v>
      </c>
      <c r="B234" s="725"/>
      <c r="C234" s="715"/>
      <c r="D234" s="564"/>
      <c r="E234" s="564"/>
      <c r="F234" s="564"/>
      <c r="G234" s="716"/>
      <c r="H234" s="716"/>
      <c r="I234" s="716">
        <v>72</v>
      </c>
      <c r="J234" s="564">
        <v>74</v>
      </c>
      <c r="K234" s="715">
        <v>68</v>
      </c>
      <c r="L234" s="715">
        <v>86</v>
      </c>
      <c r="M234" s="709">
        <v>73</v>
      </c>
      <c r="N234" s="723">
        <f t="shared" si="14"/>
        <v>373</v>
      </c>
      <c r="O234" s="724">
        <f t="shared" si="15"/>
        <v>74.599999999999994</v>
      </c>
      <c r="P234" s="722">
        <f t="shared" si="13"/>
        <v>1.1866132213526754</v>
      </c>
    </row>
    <row r="235" spans="1:16">
      <c r="A235" s="656" t="s">
        <v>148</v>
      </c>
      <c r="B235" s="725"/>
      <c r="C235" s="715"/>
      <c r="D235" s="564"/>
      <c r="E235" s="564"/>
      <c r="F235" s="564"/>
      <c r="G235" s="716"/>
      <c r="H235" s="716"/>
      <c r="I235" s="716">
        <v>43</v>
      </c>
      <c r="J235" s="564">
        <v>65</v>
      </c>
      <c r="K235" s="715">
        <v>62</v>
      </c>
      <c r="L235" s="715">
        <v>111</v>
      </c>
      <c r="M235" s="709">
        <v>25</v>
      </c>
      <c r="N235" s="723">
        <f t="shared" si="14"/>
        <v>306</v>
      </c>
      <c r="O235" s="724">
        <f t="shared" si="15"/>
        <v>61.2</v>
      </c>
      <c r="P235" s="722">
        <f t="shared" si="13"/>
        <v>0.9734682191257874</v>
      </c>
    </row>
    <row r="236" spans="1:16">
      <c r="A236" s="656" t="s">
        <v>494</v>
      </c>
      <c r="B236" s="725"/>
      <c r="C236" s="715"/>
      <c r="D236" s="564"/>
      <c r="E236" s="716"/>
      <c r="F236" s="716"/>
      <c r="G236" s="716"/>
      <c r="H236" s="716"/>
      <c r="I236" s="716">
        <v>3</v>
      </c>
      <c r="J236" s="716">
        <v>1</v>
      </c>
      <c r="K236" s="715">
        <v>0</v>
      </c>
      <c r="L236" s="715">
        <v>0</v>
      </c>
      <c r="M236" s="709">
        <v>0</v>
      </c>
      <c r="N236" s="723">
        <f>SUM(B236:M236)</f>
        <v>4</v>
      </c>
      <c r="O236" s="724">
        <f t="shared" ref="O236" si="16">AVERAGE(B236:M236)</f>
        <v>0.8</v>
      </c>
      <c r="P236" s="722">
        <f t="shared" si="13"/>
        <v>1.2725074759814214E-2</v>
      </c>
    </row>
    <row r="237" spans="1:16">
      <c r="A237" s="656" t="s">
        <v>395</v>
      </c>
      <c r="B237" s="725"/>
      <c r="C237" s="715"/>
      <c r="D237" s="564"/>
      <c r="E237" s="564"/>
      <c r="F237" s="564"/>
      <c r="G237" s="716"/>
      <c r="H237" s="716"/>
      <c r="I237" s="716">
        <v>0</v>
      </c>
      <c r="J237" s="564">
        <v>0</v>
      </c>
      <c r="K237" s="715">
        <v>0</v>
      </c>
      <c r="L237" s="715">
        <v>0</v>
      </c>
      <c r="M237" s="709">
        <v>0</v>
      </c>
      <c r="N237" s="723">
        <f t="shared" si="14"/>
        <v>0</v>
      </c>
      <c r="O237" s="724">
        <f t="shared" si="15"/>
        <v>0</v>
      </c>
      <c r="P237" s="722">
        <f t="shared" si="13"/>
        <v>0</v>
      </c>
    </row>
    <row r="238" spans="1:16">
      <c r="A238" s="656" t="s">
        <v>149</v>
      </c>
      <c r="B238" s="725"/>
      <c r="C238" s="715"/>
      <c r="D238" s="564"/>
      <c r="E238" s="564"/>
      <c r="F238" s="564"/>
      <c r="G238" s="716"/>
      <c r="H238" s="716"/>
      <c r="I238" s="716">
        <v>8</v>
      </c>
      <c r="J238" s="564">
        <v>5</v>
      </c>
      <c r="K238" s="715">
        <v>5</v>
      </c>
      <c r="L238" s="715">
        <v>6</v>
      </c>
      <c r="M238" s="709">
        <v>4</v>
      </c>
      <c r="N238" s="723">
        <f t="shared" si="14"/>
        <v>28</v>
      </c>
      <c r="O238" s="724">
        <f t="shared" si="15"/>
        <v>5.6</v>
      </c>
      <c r="P238" s="722">
        <f t="shared" si="13"/>
        <v>8.9075523318699501E-2</v>
      </c>
    </row>
    <row r="239" spans="1:16">
      <c r="A239" s="656" t="s">
        <v>150</v>
      </c>
      <c r="B239" s="725"/>
      <c r="C239" s="715"/>
      <c r="D239" s="564"/>
      <c r="E239" s="564"/>
      <c r="F239" s="564"/>
      <c r="G239" s="716"/>
      <c r="H239" s="716"/>
      <c r="I239" s="716">
        <v>119</v>
      </c>
      <c r="J239" s="564">
        <v>108</v>
      </c>
      <c r="K239" s="715">
        <v>67</v>
      </c>
      <c r="L239" s="715">
        <v>120</v>
      </c>
      <c r="M239" s="709">
        <v>47</v>
      </c>
      <c r="N239" s="723">
        <f t="shared" si="14"/>
        <v>461</v>
      </c>
      <c r="O239" s="724">
        <f t="shared" si="15"/>
        <v>92.2</v>
      </c>
      <c r="P239" s="722">
        <f t="shared" si="13"/>
        <v>1.4665648660685882</v>
      </c>
    </row>
    <row r="240" spans="1:16">
      <c r="A240" s="615" t="s">
        <v>151</v>
      </c>
      <c r="B240" s="725"/>
      <c r="C240" s="715"/>
      <c r="D240" s="564"/>
      <c r="E240" s="564"/>
      <c r="F240" s="564"/>
      <c r="G240" s="716"/>
      <c r="H240" s="716"/>
      <c r="I240" s="716">
        <v>1</v>
      </c>
      <c r="J240" s="564">
        <v>0</v>
      </c>
      <c r="K240" s="715">
        <v>0</v>
      </c>
      <c r="L240" s="715">
        <v>0</v>
      </c>
      <c r="M240" s="709">
        <v>0</v>
      </c>
      <c r="N240" s="723">
        <f t="shared" si="14"/>
        <v>1</v>
      </c>
      <c r="O240" s="724">
        <f t="shared" si="15"/>
        <v>0.2</v>
      </c>
      <c r="P240" s="722">
        <f t="shared" si="13"/>
        <v>3.1812686899535536E-3</v>
      </c>
    </row>
    <row r="241" spans="1:16">
      <c r="A241" s="615" t="s">
        <v>152</v>
      </c>
      <c r="B241" s="725"/>
      <c r="C241" s="715"/>
      <c r="D241" s="564"/>
      <c r="E241" s="564"/>
      <c r="F241" s="564"/>
      <c r="G241" s="716"/>
      <c r="H241" s="716"/>
      <c r="I241" s="716">
        <v>10</v>
      </c>
      <c r="J241" s="564">
        <v>12</v>
      </c>
      <c r="K241" s="715">
        <v>5</v>
      </c>
      <c r="L241" s="715">
        <v>5</v>
      </c>
      <c r="M241" s="709">
        <v>6</v>
      </c>
      <c r="N241" s="723">
        <f t="shared" si="14"/>
        <v>38</v>
      </c>
      <c r="O241" s="724">
        <f t="shared" si="15"/>
        <v>7.6</v>
      </c>
      <c r="P241" s="722">
        <f t="shared" si="13"/>
        <v>0.12088821021823504</v>
      </c>
    </row>
    <row r="242" spans="1:16">
      <c r="A242" s="615" t="s">
        <v>153</v>
      </c>
      <c r="B242" s="725"/>
      <c r="C242" s="715"/>
      <c r="D242" s="564"/>
      <c r="E242" s="564"/>
      <c r="F242" s="564"/>
      <c r="G242" s="716"/>
      <c r="H242" s="716"/>
      <c r="I242" s="716">
        <v>90</v>
      </c>
      <c r="J242" s="564">
        <v>67</v>
      </c>
      <c r="K242" s="715">
        <v>114</v>
      </c>
      <c r="L242" s="715">
        <v>109</v>
      </c>
      <c r="M242" s="709">
        <v>84</v>
      </c>
      <c r="N242" s="723">
        <f t="shared" si="14"/>
        <v>464</v>
      </c>
      <c r="O242" s="724">
        <f t="shared" si="15"/>
        <v>92.8</v>
      </c>
      <c r="P242" s="722">
        <f t="shared" si="13"/>
        <v>1.4761086721384489</v>
      </c>
    </row>
    <row r="243" spans="1:16">
      <c r="A243" s="615" t="s">
        <v>154</v>
      </c>
      <c r="B243" s="725"/>
      <c r="C243" s="715"/>
      <c r="D243" s="564"/>
      <c r="E243" s="564"/>
      <c r="F243" s="564"/>
      <c r="G243" s="716"/>
      <c r="H243" s="716"/>
      <c r="I243" s="716">
        <v>204</v>
      </c>
      <c r="J243" s="564">
        <v>291</v>
      </c>
      <c r="K243" s="715">
        <v>178</v>
      </c>
      <c r="L243" s="715">
        <v>127</v>
      </c>
      <c r="M243" s="709">
        <v>164</v>
      </c>
      <c r="N243" s="723">
        <f t="shared" si="14"/>
        <v>964</v>
      </c>
      <c r="O243" s="724">
        <f t="shared" si="15"/>
        <v>192.8</v>
      </c>
      <c r="P243" s="722">
        <f t="shared" si="13"/>
        <v>3.0667430171152255</v>
      </c>
    </row>
    <row r="244" spans="1:16">
      <c r="A244" s="615" t="s">
        <v>362</v>
      </c>
      <c r="B244" s="725"/>
      <c r="C244" s="715"/>
      <c r="D244" s="564"/>
      <c r="E244" s="564"/>
      <c r="F244" s="564"/>
      <c r="G244" s="716"/>
      <c r="H244" s="716"/>
      <c r="I244" s="716">
        <v>7</v>
      </c>
      <c r="J244" s="564">
        <v>3</v>
      </c>
      <c r="K244" s="715">
        <v>2</v>
      </c>
      <c r="L244" s="715">
        <v>5</v>
      </c>
      <c r="M244" s="709">
        <v>7</v>
      </c>
      <c r="N244" s="723">
        <f t="shared" si="14"/>
        <v>24</v>
      </c>
      <c r="O244" s="724">
        <f t="shared" si="15"/>
        <v>4.8</v>
      </c>
      <c r="P244" s="722">
        <f t="shared" si="13"/>
        <v>7.6350448558885273E-2</v>
      </c>
    </row>
    <row r="245" spans="1:16">
      <c r="A245" s="615" t="s">
        <v>363</v>
      </c>
      <c r="B245" s="725"/>
      <c r="C245" s="715"/>
      <c r="D245" s="564"/>
      <c r="E245" s="564"/>
      <c r="F245" s="564"/>
      <c r="G245" s="716"/>
      <c r="H245" s="716"/>
      <c r="I245" s="716">
        <v>1</v>
      </c>
      <c r="J245" s="564">
        <v>1</v>
      </c>
      <c r="K245" s="715">
        <v>0</v>
      </c>
      <c r="L245" s="715">
        <v>2</v>
      </c>
      <c r="M245" s="709">
        <v>6</v>
      </c>
      <c r="N245" s="723">
        <f t="shared" si="14"/>
        <v>10</v>
      </c>
      <c r="O245" s="724">
        <f t="shared" si="15"/>
        <v>2</v>
      </c>
      <c r="P245" s="722">
        <f t="shared" si="13"/>
        <v>3.1812686899535536E-2</v>
      </c>
    </row>
    <row r="246" spans="1:16">
      <c r="A246" s="615" t="s">
        <v>156</v>
      </c>
      <c r="B246" s="725"/>
      <c r="C246" s="715"/>
      <c r="D246" s="564"/>
      <c r="E246" s="564"/>
      <c r="F246" s="564"/>
      <c r="G246" s="716"/>
      <c r="H246" s="716"/>
      <c r="I246" s="716">
        <v>1</v>
      </c>
      <c r="J246" s="564">
        <v>2</v>
      </c>
      <c r="K246" s="715">
        <v>2</v>
      </c>
      <c r="L246" s="715">
        <v>0</v>
      </c>
      <c r="M246" s="709">
        <v>3</v>
      </c>
      <c r="N246" s="723">
        <f t="shared" si="14"/>
        <v>8</v>
      </c>
      <c r="O246" s="724">
        <f t="shared" si="15"/>
        <v>1.6</v>
      </c>
      <c r="P246" s="722">
        <f t="shared" si="13"/>
        <v>2.5450149519628429E-2</v>
      </c>
    </row>
    <row r="247" spans="1:16" ht="15.75" thickBot="1">
      <c r="A247" s="615" t="s">
        <v>155</v>
      </c>
      <c r="B247" s="725"/>
      <c r="C247" s="715"/>
      <c r="D247" s="564"/>
      <c r="E247" s="564"/>
      <c r="F247" s="564"/>
      <c r="G247" s="716"/>
      <c r="H247" s="716"/>
      <c r="I247" s="716">
        <v>2</v>
      </c>
      <c r="J247" s="564">
        <v>2</v>
      </c>
      <c r="K247" s="715">
        <v>0</v>
      </c>
      <c r="L247" s="715">
        <v>7</v>
      </c>
      <c r="M247" s="709">
        <v>9</v>
      </c>
      <c r="N247" s="723">
        <f t="shared" si="14"/>
        <v>20</v>
      </c>
      <c r="O247" s="724">
        <f t="shared" si="15"/>
        <v>4</v>
      </c>
      <c r="P247" s="722">
        <f t="shared" si="13"/>
        <v>6.3625373799071072E-2</v>
      </c>
    </row>
    <row r="248" spans="1:16" ht="16.5" customHeight="1" thickBot="1">
      <c r="A248" s="658" t="s">
        <v>5</v>
      </c>
      <c r="B248" s="652"/>
      <c r="C248" s="652"/>
      <c r="D248" s="653"/>
      <c r="E248" s="653"/>
      <c r="F248" s="653"/>
      <c r="G248" s="653"/>
      <c r="H248" s="653"/>
      <c r="I248" s="653">
        <f>SUM(I5:I247)</f>
        <v>5899</v>
      </c>
      <c r="J248" s="653">
        <f>SUM(J5:J247)</f>
        <v>6356</v>
      </c>
      <c r="K248" s="532">
        <f>SUM(K5:K247)</f>
        <v>6369</v>
      </c>
      <c r="L248" s="654">
        <f>SUM(L5:L247)</f>
        <v>6864</v>
      </c>
      <c r="M248" s="659">
        <f>SUM(M5:M247)</f>
        <v>5946</v>
      </c>
      <c r="N248" s="660">
        <f>SUM(B248:M248)</f>
        <v>31434</v>
      </c>
      <c r="O248" s="661">
        <f t="shared" si="15"/>
        <v>6286.8</v>
      </c>
      <c r="P248" s="662">
        <f t="shared" si="13"/>
        <v>100</v>
      </c>
    </row>
    <row r="249" spans="1:16" ht="70.5" customHeight="1">
      <c r="A249" s="945" t="s">
        <v>535</v>
      </c>
      <c r="B249" s="70"/>
      <c r="C249" s="70"/>
      <c r="D249" s="70"/>
      <c r="E249" s="70"/>
      <c r="F249" s="70"/>
      <c r="G249" s="70"/>
      <c r="H249" s="70"/>
      <c r="I249" s="70"/>
      <c r="J249" s="70"/>
      <c r="K249" s="70"/>
    </row>
    <row r="250" spans="1:16" ht="45">
      <c r="A250" s="422" t="s">
        <v>530</v>
      </c>
      <c r="B250" s="70"/>
      <c r="C250" s="70"/>
      <c r="D250" s="70"/>
      <c r="E250" s="70"/>
      <c r="F250" s="70"/>
      <c r="G250" s="70"/>
      <c r="H250" s="70"/>
      <c r="I250" s="70"/>
      <c r="J250" s="70"/>
      <c r="K250" s="70"/>
    </row>
    <row r="251" spans="1:16">
      <c r="A251" s="71"/>
      <c r="B251" s="70"/>
      <c r="C251" s="70"/>
      <c r="D251" s="70"/>
      <c r="E251" s="70"/>
      <c r="F251" s="70"/>
      <c r="G251" s="70"/>
      <c r="H251" s="70"/>
      <c r="I251" s="70"/>
      <c r="J251" s="70"/>
      <c r="K251" s="70"/>
    </row>
    <row r="252" spans="1:16">
      <c r="A252" s="71"/>
      <c r="B252" s="70"/>
      <c r="C252" s="70"/>
      <c r="D252" s="70"/>
      <c r="E252" s="70"/>
      <c r="F252" s="70"/>
      <c r="G252" s="70"/>
      <c r="H252" s="70"/>
      <c r="I252" s="70"/>
      <c r="J252" s="70"/>
      <c r="K252" s="70"/>
    </row>
    <row r="253" spans="1:16" ht="31.5" customHeight="1">
      <c r="A253" s="422"/>
      <c r="B253" s="70"/>
      <c r="C253" s="70"/>
      <c r="D253" s="70"/>
      <c r="E253" s="70"/>
      <c r="F253" s="70"/>
      <c r="G253" s="70"/>
      <c r="H253" s="70"/>
      <c r="I253" s="70"/>
      <c r="J253" s="70"/>
      <c r="K253" s="70"/>
    </row>
    <row r="254" spans="1:16">
      <c r="A254" s="71"/>
    </row>
    <row r="255" spans="1:16">
      <c r="A255" s="71"/>
      <c r="B255" s="70"/>
      <c r="C255" s="70"/>
      <c r="D255" s="70"/>
      <c r="E255" s="70"/>
      <c r="F255" s="70"/>
    </row>
    <row r="257" spans="1:16">
      <c r="A257" s="71"/>
      <c r="B257"/>
      <c r="C257"/>
      <c r="D257"/>
      <c r="E257"/>
      <c r="F257"/>
      <c r="G257"/>
      <c r="H257"/>
      <c r="I257"/>
      <c r="J257"/>
      <c r="K257"/>
      <c r="L257"/>
      <c r="M257" s="72"/>
      <c r="N257"/>
      <c r="O257"/>
      <c r="P257"/>
    </row>
  </sheetData>
  <pageMargins left="0.511811024" right="0.511811024" top="0.78740157500000008" bottom="0.78740157500000008" header="0.31496062000000008" footer="0.31496062000000008"/>
  <pageSetup paperSize="9" fitToWidth="0" fitToHeight="0" orientation="portrait" r:id="rId1"/>
  <ignoredErrors>
    <ignoredError sqref="I248:M24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S64"/>
  <sheetViews>
    <sheetView zoomScale="90" zoomScaleNormal="90" workbookViewId="0">
      <selection activeCell="R1" sqref="R1"/>
    </sheetView>
  </sheetViews>
  <sheetFormatPr defaultRowHeight="15"/>
  <cols>
    <col min="1" max="1" width="16.85546875" style="692" customWidth="1"/>
    <col min="2" max="2" width="12" style="692" bestFit="1" customWidth="1"/>
    <col min="3" max="3" width="11" style="692" bestFit="1" customWidth="1"/>
    <col min="4" max="13" width="9.140625" style="692"/>
    <col min="14" max="14" width="11.42578125" style="692" customWidth="1"/>
    <col min="15" max="15" width="13.85546875" style="692" customWidth="1"/>
    <col min="16" max="17" width="9.140625" style="692"/>
    <col min="18" max="18" width="22" style="692" customWidth="1"/>
    <col min="19" max="16384" width="9.140625" style="692"/>
  </cols>
  <sheetData>
    <row r="10" spans="1:19" s="743" customFormat="1">
      <c r="A10" s="895"/>
    </row>
    <row r="11" spans="1:19" ht="15.75" thickBot="1">
      <c r="A11" s="1095" t="s">
        <v>516</v>
      </c>
      <c r="B11" s="1095"/>
      <c r="C11" s="1095"/>
      <c r="R11" s="698"/>
    </row>
    <row r="12" spans="1:19" ht="15.75" thickBot="1">
      <c r="A12" s="697" t="s">
        <v>2</v>
      </c>
      <c r="B12" s="697" t="s">
        <v>3</v>
      </c>
      <c r="C12" s="697" t="s">
        <v>4</v>
      </c>
      <c r="R12" s="698"/>
    </row>
    <row r="13" spans="1:19" ht="15.75" thickBot="1">
      <c r="A13" s="694">
        <v>45658</v>
      </c>
      <c r="B13" s="696">
        <v>248</v>
      </c>
      <c r="C13" s="695">
        <f>((B13-186)/186)*100</f>
        <v>33.333333333333329</v>
      </c>
      <c r="R13" s="698"/>
    </row>
    <row r="14" spans="1:19" ht="15.75" thickBot="1">
      <c r="A14" s="694">
        <v>45689</v>
      </c>
      <c r="B14" s="696">
        <v>535</v>
      </c>
      <c r="C14" s="695">
        <f t="shared" ref="C14:C24" si="0">((B14-B13)/B13)*100</f>
        <v>115.7258064516129</v>
      </c>
      <c r="R14" s="702"/>
      <c r="S14" s="703"/>
    </row>
    <row r="15" spans="1:19" ht="15.75" thickBot="1">
      <c r="A15" s="694">
        <v>45717</v>
      </c>
      <c r="B15" s="696">
        <v>320</v>
      </c>
      <c r="C15" s="695">
        <f t="shared" si="0"/>
        <v>-40.186915887850468</v>
      </c>
    </row>
    <row r="16" spans="1:19" ht="15.75" thickBot="1">
      <c r="A16" s="694">
        <v>45748</v>
      </c>
      <c r="B16" s="696">
        <v>592</v>
      </c>
      <c r="C16" s="695">
        <f t="shared" si="0"/>
        <v>85</v>
      </c>
    </row>
    <row r="17" spans="1:9" ht="15.75" thickBot="1">
      <c r="A17" s="694">
        <v>45778</v>
      </c>
      <c r="B17" s="696">
        <v>350</v>
      </c>
      <c r="C17" s="695">
        <f t="shared" si="0"/>
        <v>-40.878378378378379</v>
      </c>
    </row>
    <row r="18" spans="1:9" ht="15.75" thickBot="1">
      <c r="A18" s="694">
        <v>45809</v>
      </c>
      <c r="B18" s="896">
        <v>0</v>
      </c>
      <c r="C18" s="897">
        <f t="shared" si="0"/>
        <v>-100</v>
      </c>
    </row>
    <row r="19" spans="1:9" ht="15.75" thickBot="1">
      <c r="A19" s="694">
        <v>45839</v>
      </c>
      <c r="B19" s="896">
        <v>0</v>
      </c>
      <c r="C19" s="897" t="e">
        <f t="shared" si="0"/>
        <v>#DIV/0!</v>
      </c>
    </row>
    <row r="20" spans="1:9" ht="15.75" thickBot="1">
      <c r="A20" s="694">
        <v>45870</v>
      </c>
      <c r="B20" s="896">
        <v>0</v>
      </c>
      <c r="C20" s="897" t="e">
        <f t="shared" si="0"/>
        <v>#DIV/0!</v>
      </c>
    </row>
    <row r="21" spans="1:9" ht="15.75" thickBot="1">
      <c r="A21" s="694">
        <v>45901</v>
      </c>
      <c r="B21" s="896">
        <v>0</v>
      </c>
      <c r="C21" s="897" t="e">
        <f t="shared" si="0"/>
        <v>#DIV/0!</v>
      </c>
    </row>
    <row r="22" spans="1:9" ht="15.75" thickBot="1">
      <c r="A22" s="694">
        <v>45931</v>
      </c>
      <c r="B22" s="896">
        <v>0</v>
      </c>
      <c r="C22" s="897" t="e">
        <f t="shared" si="0"/>
        <v>#DIV/0!</v>
      </c>
      <c r="D22" s="701"/>
    </row>
    <row r="23" spans="1:9" ht="15.75" thickBot="1">
      <c r="A23" s="694">
        <v>45962</v>
      </c>
      <c r="B23" s="896">
        <v>0</v>
      </c>
      <c r="C23" s="897" t="e">
        <f t="shared" si="0"/>
        <v>#DIV/0!</v>
      </c>
      <c r="D23" s="701"/>
    </row>
    <row r="24" spans="1:9" ht="15.75" thickBot="1">
      <c r="A24" s="694">
        <v>45992</v>
      </c>
      <c r="B24" s="896">
        <v>0</v>
      </c>
      <c r="C24" s="897" t="e">
        <f t="shared" si="0"/>
        <v>#DIV/0!</v>
      </c>
    </row>
    <row r="25" spans="1:9" ht="15.75" thickBot="1">
      <c r="A25" s="693" t="s">
        <v>5</v>
      </c>
      <c r="B25" s="693">
        <f>SUM(B13:B24)</f>
        <v>2045</v>
      </c>
      <c r="C25" s="693"/>
    </row>
    <row r="26" spans="1:9" s="701" customFormat="1"/>
    <row r="27" spans="1:9" s="701" customFormat="1">
      <c r="A27" s="1096" t="s">
        <v>10</v>
      </c>
      <c r="B27" s="1096"/>
      <c r="C27" s="1096"/>
      <c r="D27" s="1096"/>
      <c r="E27" s="1096"/>
      <c r="F27" s="1096"/>
      <c r="G27" s="1096"/>
      <c r="H27" s="1096"/>
      <c r="I27" s="1096"/>
    </row>
    <row r="28" spans="1:9" s="701" customFormat="1">
      <c r="A28" s="1096"/>
      <c r="B28" s="1096"/>
      <c r="C28" s="1096"/>
      <c r="D28" s="1096"/>
      <c r="E28" s="1096"/>
      <c r="F28" s="1096"/>
      <c r="G28" s="1096"/>
      <c r="H28" s="1096"/>
      <c r="I28" s="1096"/>
    </row>
    <row r="29" spans="1:9" s="701" customFormat="1">
      <c r="A29" s="1096"/>
      <c r="B29" s="1096"/>
      <c r="C29" s="1096"/>
      <c r="D29" s="1096"/>
      <c r="E29" s="1096"/>
      <c r="F29" s="1096"/>
      <c r="G29" s="1096"/>
      <c r="H29" s="1096"/>
      <c r="I29" s="1096"/>
    </row>
    <row r="30" spans="1:9" s="701" customFormat="1"/>
    <row r="31" spans="1:9" s="728" customFormat="1"/>
    <row r="32" spans="1:9" s="728" customFormat="1">
      <c r="A32" s="729" t="s">
        <v>457</v>
      </c>
      <c r="B32" s="1091">
        <v>54</v>
      </c>
    </row>
    <row r="33" spans="1:2" s="728" customFormat="1">
      <c r="A33" s="729" t="s">
        <v>456</v>
      </c>
      <c r="B33" s="1091">
        <v>31</v>
      </c>
    </row>
    <row r="34" spans="1:2" s="728" customFormat="1">
      <c r="A34" s="729" t="s">
        <v>455</v>
      </c>
      <c r="B34" s="1091">
        <v>117</v>
      </c>
    </row>
    <row r="35" spans="1:2" s="728" customFormat="1">
      <c r="A35" s="729" t="s">
        <v>454</v>
      </c>
      <c r="B35" s="1091">
        <v>148</v>
      </c>
    </row>
    <row r="36" spans="1:2" s="728" customFormat="1">
      <c r="A36" s="699" t="s">
        <v>15</v>
      </c>
      <c r="B36" s="704">
        <f>SUM(B32:B35)</f>
        <v>350</v>
      </c>
    </row>
    <row r="37" spans="1:2" s="728" customFormat="1">
      <c r="A37" s="699"/>
      <c r="B37" s="704"/>
    </row>
    <row r="38" spans="1:2" s="728" customFormat="1"/>
    <row r="39" spans="1:2" s="728" customFormat="1">
      <c r="A39" s="700" t="s">
        <v>459</v>
      </c>
      <c r="B39" s="705" t="s">
        <v>3</v>
      </c>
    </row>
    <row r="40" spans="1:2" s="728" customFormat="1">
      <c r="A40" s="700" t="s">
        <v>548</v>
      </c>
      <c r="B40" s="705">
        <v>1</v>
      </c>
    </row>
    <row r="41" spans="1:2" s="728" customFormat="1">
      <c r="A41" s="700" t="s">
        <v>17</v>
      </c>
      <c r="B41" s="705">
        <v>0</v>
      </c>
    </row>
    <row r="42" spans="1:2" s="728" customFormat="1">
      <c r="A42" s="700" t="s">
        <v>18</v>
      </c>
      <c r="B42" s="705">
        <v>2</v>
      </c>
    </row>
    <row r="43" spans="1:2" s="728" customFormat="1">
      <c r="A43" s="700" t="s">
        <v>19</v>
      </c>
      <c r="B43" s="705">
        <v>209</v>
      </c>
    </row>
    <row r="44" spans="1:2" s="728" customFormat="1">
      <c r="A44" s="700" t="s">
        <v>458</v>
      </c>
      <c r="B44" s="705">
        <v>63</v>
      </c>
    </row>
    <row r="45" spans="1:2" s="728" customFormat="1">
      <c r="A45" s="700" t="s">
        <v>345</v>
      </c>
      <c r="B45" s="705">
        <v>15</v>
      </c>
    </row>
    <row r="46" spans="1:2" s="728" customFormat="1">
      <c r="A46" s="700" t="s">
        <v>22</v>
      </c>
      <c r="B46" s="705">
        <v>9</v>
      </c>
    </row>
    <row r="47" spans="1:2" s="728" customFormat="1">
      <c r="A47" s="700" t="s">
        <v>468</v>
      </c>
      <c r="B47" s="705">
        <v>51</v>
      </c>
    </row>
    <row r="48" spans="1:2" s="728" customFormat="1">
      <c r="A48" s="699" t="s">
        <v>15</v>
      </c>
      <c r="B48" s="704">
        <f>SUM(B40:B47)</f>
        <v>350</v>
      </c>
    </row>
    <row r="49" spans="1:13" s="701" customFormat="1"/>
    <row r="50" spans="1:13" s="701" customFormat="1"/>
    <row r="51" spans="1:13" s="701" customFormat="1"/>
    <row r="52" spans="1:13" s="701" customFormat="1"/>
    <row r="53" spans="1:13" s="701" customFormat="1"/>
    <row r="54" spans="1:13" s="701" customFormat="1"/>
    <row r="55" spans="1:13" s="701" customFormat="1"/>
    <row r="56" spans="1:13" s="701" customFormat="1"/>
    <row r="57" spans="1:13" s="701" customFormat="1"/>
    <row r="58" spans="1:13" s="701" customFormat="1"/>
    <row r="59" spans="1:13">
      <c r="A59" s="701"/>
      <c r="B59" s="701"/>
      <c r="C59" s="701"/>
      <c r="D59" s="701"/>
      <c r="E59" s="701"/>
      <c r="F59" s="701"/>
      <c r="G59" s="701"/>
      <c r="H59" s="701"/>
      <c r="I59" s="701"/>
      <c r="J59" s="701"/>
      <c r="K59" s="701"/>
      <c r="L59" s="701"/>
      <c r="M59" s="701"/>
    </row>
    <row r="60" spans="1:13">
      <c r="A60" s="701"/>
      <c r="B60" s="701"/>
      <c r="C60" s="701"/>
      <c r="D60" s="701"/>
      <c r="E60" s="701"/>
      <c r="F60" s="701"/>
      <c r="G60" s="701"/>
      <c r="H60" s="701"/>
      <c r="I60" s="701"/>
      <c r="J60" s="701"/>
      <c r="K60" s="701"/>
      <c r="L60" s="701"/>
      <c r="M60" s="701"/>
    </row>
    <row r="61" spans="1:13">
      <c r="A61" s="701"/>
      <c r="B61" s="701"/>
      <c r="C61" s="701"/>
    </row>
    <row r="62" spans="1:13">
      <c r="A62" s="701"/>
      <c r="B62" s="701"/>
      <c r="C62" s="701"/>
    </row>
    <row r="63" spans="1:13">
      <c r="A63" s="701"/>
      <c r="B63" s="701"/>
      <c r="C63" s="701"/>
    </row>
    <row r="64" spans="1:13">
      <c r="A64" s="701"/>
      <c r="B64" s="701"/>
      <c r="C64" s="701"/>
    </row>
  </sheetData>
  <sortState ref="A40:B47">
    <sortCondition ref="A39"/>
  </sortState>
  <mergeCells count="2">
    <mergeCell ref="A11:C11"/>
    <mergeCell ref="A27:I29"/>
  </mergeCells>
  <pageMargins left="0.511811024" right="0.511811024" top="0.78740157499999996" bottom="0.78740157499999996" header="0.31496062000000002" footer="0.31496062000000002"/>
  <pageSetup paperSize="9" orientation="portrait" r:id="rId1"/>
  <ignoredErrors>
    <ignoredError sqref="C15:C24"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A1:B18"/>
  <sheetViews>
    <sheetView zoomScale="90" zoomScaleNormal="90" workbookViewId="0"/>
  </sheetViews>
  <sheetFormatPr defaultRowHeight="15"/>
  <cols>
    <col min="1" max="1" width="70.140625" customWidth="1"/>
  </cols>
  <sheetData>
    <row r="1" spans="1:2">
      <c r="A1" s="1" t="s">
        <v>0</v>
      </c>
      <c r="B1" s="64"/>
    </row>
    <row r="2" spans="1:2">
      <c r="A2" s="1" t="s">
        <v>1</v>
      </c>
      <c r="B2" s="64"/>
    </row>
    <row r="3" spans="1:2" ht="15.75" thickBot="1">
      <c r="B3" s="65"/>
    </row>
    <row r="4" spans="1:2" ht="15.75" thickBot="1">
      <c r="A4" s="642" t="s">
        <v>371</v>
      </c>
      <c r="B4" s="429">
        <v>45778</v>
      </c>
    </row>
    <row r="5" spans="1:2">
      <c r="A5" s="641" t="s">
        <v>172</v>
      </c>
      <c r="B5" s="625">
        <v>297</v>
      </c>
    </row>
    <row r="6" spans="1:2">
      <c r="A6" s="426" t="s">
        <v>376</v>
      </c>
      <c r="B6" s="626">
        <v>1</v>
      </c>
    </row>
    <row r="7" spans="1:2">
      <c r="A7" s="426" t="s">
        <v>180</v>
      </c>
      <c r="B7" s="626">
        <v>8</v>
      </c>
    </row>
    <row r="8" spans="1:2" ht="15.75" thickBot="1">
      <c r="A8" s="427" t="s">
        <v>377</v>
      </c>
      <c r="B8" s="627">
        <v>15</v>
      </c>
    </row>
    <row r="9" spans="1:2" ht="15.75" thickBot="1">
      <c r="A9" s="428" t="s">
        <v>372</v>
      </c>
      <c r="B9" s="624">
        <f>SUM(B5:B8)</f>
        <v>321</v>
      </c>
    </row>
    <row r="11" spans="1:2" ht="30">
      <c r="A11" s="423" t="s">
        <v>374</v>
      </c>
    </row>
    <row r="14" spans="1:2" ht="45">
      <c r="A14" s="423" t="s">
        <v>378</v>
      </c>
    </row>
    <row r="16" spans="1:2" ht="60">
      <c r="A16" s="423" t="s">
        <v>375</v>
      </c>
    </row>
    <row r="18" spans="1:1" ht="60.75" customHeight="1">
      <c r="A18" s="945" t="s">
        <v>535</v>
      </c>
    </row>
  </sheetData>
  <pageMargins left="0.511811024" right="0.511811024" top="0.78740157499999996" bottom="0.78740157499999996" header="0.31496062000000002" footer="0.31496062000000002"/>
  <pageSetup paperSize="9" orientation="portrait" horizontalDpi="200" verticalDpi="200" r:id="rId1"/>
  <ignoredErrors>
    <ignoredError sqref="B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A1:AO46"/>
  <sheetViews>
    <sheetView zoomScale="90" zoomScaleNormal="90" workbookViewId="0"/>
  </sheetViews>
  <sheetFormatPr defaultColWidth="5.5703125" defaultRowHeight="14.25"/>
  <cols>
    <col min="1" max="1" width="51.5703125" style="9" customWidth="1"/>
    <col min="2" max="2" width="7.5703125" style="9" bestFit="1" customWidth="1"/>
    <col min="3" max="3" width="7.7109375" style="77" bestFit="1" customWidth="1"/>
    <col min="4" max="4" width="7.140625" style="9" bestFit="1" customWidth="1"/>
    <col min="5" max="5" width="7" style="75" bestFit="1" customWidth="1"/>
    <col min="6" max="6" width="7.5703125" style="9" bestFit="1" customWidth="1"/>
    <col min="7" max="7" width="6.28515625" style="75"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7.7109375" style="9" customWidth="1"/>
    <col min="14" max="14" width="8.5703125" style="328" hidden="1" customWidth="1"/>
    <col min="15" max="15" width="7.140625" style="9" bestFit="1" customWidth="1"/>
    <col min="16" max="16" width="9.7109375" style="9" customWidth="1"/>
    <col min="17" max="17" width="17.42578125" style="9" customWidth="1"/>
    <col min="18" max="215" width="9.140625" style="9" customWidth="1"/>
    <col min="216" max="216" width="58.28515625" style="9" customWidth="1"/>
    <col min="217" max="217" width="3.7109375" style="9" bestFit="1" customWidth="1"/>
    <col min="218" max="218" width="5.5703125" style="9" bestFit="1" customWidth="1"/>
    <col min="219" max="219" width="5.5703125" style="9" customWidth="1"/>
    <col min="220" max="16384" width="5.5703125" style="9"/>
  </cols>
  <sheetData>
    <row r="1" spans="1:21" ht="15">
      <c r="A1" s="73" t="s">
        <v>0</v>
      </c>
      <c r="B1" s="73"/>
      <c r="C1" s="74"/>
      <c r="D1" s="73"/>
      <c r="H1" s="328"/>
      <c r="I1" s="328"/>
      <c r="J1" s="321"/>
      <c r="K1" s="321"/>
      <c r="L1" s="321"/>
      <c r="M1" s="321"/>
      <c r="O1" s="321"/>
      <c r="P1" s="328">
        <f>Assuntos!I248</f>
        <v>5899</v>
      </c>
      <c r="Q1" s="321"/>
      <c r="R1" s="321"/>
      <c r="S1" s="321"/>
    </row>
    <row r="2" spans="1:21" ht="15">
      <c r="A2" s="1" t="s">
        <v>1</v>
      </c>
      <c r="B2" s="1"/>
      <c r="C2" s="64"/>
      <c r="D2" s="1"/>
      <c r="H2" s="328"/>
      <c r="I2" s="328"/>
      <c r="J2" s="321"/>
      <c r="K2" s="321"/>
      <c r="L2" s="321"/>
      <c r="M2" s="321"/>
      <c r="O2" s="321"/>
      <c r="P2" s="321"/>
      <c r="Q2" s="321"/>
      <c r="R2" s="321"/>
      <c r="S2" s="321"/>
    </row>
    <row r="3" spans="1:21" ht="15">
      <c r="A3" s="1"/>
      <c r="B3" s="1"/>
      <c r="C3" s="64"/>
      <c r="D3" s="1"/>
      <c r="H3" s="328"/>
      <c r="I3" s="328"/>
      <c r="J3" s="321"/>
      <c r="K3" s="321"/>
      <c r="L3" s="321"/>
      <c r="M3" s="321"/>
      <c r="O3" s="321"/>
      <c r="P3" s="321"/>
      <c r="Q3" s="321"/>
      <c r="R3" s="321"/>
      <c r="S3" s="321"/>
    </row>
    <row r="4" spans="1:21" ht="15">
      <c r="A4" s="1" t="s">
        <v>505</v>
      </c>
      <c r="B4" s="1"/>
      <c r="C4" s="64"/>
      <c r="D4" s="1"/>
      <c r="H4" s="328"/>
      <c r="I4" s="328"/>
      <c r="J4" s="321"/>
      <c r="K4" s="321"/>
      <c r="L4" s="321"/>
      <c r="M4" s="321"/>
      <c r="O4" s="321"/>
      <c r="P4" s="321"/>
      <c r="Q4" s="321"/>
      <c r="R4" s="321"/>
      <c r="S4" s="321"/>
    </row>
    <row r="5" spans="1:21" ht="15" thickBot="1">
      <c r="E5" s="9"/>
      <c r="F5" s="75"/>
      <c r="G5" s="9"/>
      <c r="H5" s="342"/>
      <c r="I5" s="328"/>
      <c r="J5" s="321"/>
      <c r="K5" s="321"/>
      <c r="L5" s="321"/>
      <c r="M5" s="321"/>
      <c r="O5" s="321"/>
      <c r="P5" s="321"/>
      <c r="Q5" s="321"/>
      <c r="R5" s="321"/>
      <c r="S5" s="101"/>
    </row>
    <row r="6" spans="1:21" ht="48" customHeight="1" thickBot="1">
      <c r="A6" s="946" t="s">
        <v>24</v>
      </c>
      <c r="B6" s="392">
        <v>45992</v>
      </c>
      <c r="C6" s="392">
        <v>45962</v>
      </c>
      <c r="D6" s="392">
        <v>45931</v>
      </c>
      <c r="E6" s="392">
        <v>45901</v>
      </c>
      <c r="F6" s="392">
        <v>45870</v>
      </c>
      <c r="G6" s="392">
        <v>45839</v>
      </c>
      <c r="H6" s="392">
        <v>45809</v>
      </c>
      <c r="I6" s="392">
        <v>45778</v>
      </c>
      <c r="J6" s="392">
        <v>45748</v>
      </c>
      <c r="K6" s="392">
        <v>45717</v>
      </c>
      <c r="L6" s="392">
        <v>45689</v>
      </c>
      <c r="M6" s="783">
        <v>45658</v>
      </c>
      <c r="N6" s="785">
        <v>45627</v>
      </c>
      <c r="O6" s="432" t="s">
        <v>5</v>
      </c>
      <c r="P6" s="392" t="s">
        <v>6</v>
      </c>
      <c r="Q6" s="460" t="s">
        <v>555</v>
      </c>
    </row>
    <row r="7" spans="1:21" ht="14.25" customHeight="1" thickBot="1">
      <c r="A7" s="663" t="s">
        <v>115</v>
      </c>
      <c r="B7" s="664"/>
      <c r="C7" s="665"/>
      <c r="D7" s="666"/>
      <c r="E7" s="666"/>
      <c r="F7" s="666"/>
      <c r="G7" s="667"/>
      <c r="H7" s="667"/>
      <c r="I7" s="667">
        <v>350</v>
      </c>
      <c r="J7" s="666">
        <v>590</v>
      </c>
      <c r="K7" s="665">
        <v>320</v>
      </c>
      <c r="L7" s="665">
        <v>535</v>
      </c>
      <c r="M7" s="609">
        <v>248</v>
      </c>
      <c r="N7" s="329">
        <v>186</v>
      </c>
      <c r="O7" s="790">
        <f>SUM(B7:M7)</f>
        <v>2043</v>
      </c>
      <c r="P7" s="787">
        <f>AVERAGE(B7:M7)</f>
        <v>408.6</v>
      </c>
      <c r="Q7" s="318">
        <f>(I7*100)/$P$1</f>
        <v>5.933209018477708</v>
      </c>
      <c r="T7" s="75"/>
      <c r="U7" s="75"/>
    </row>
    <row r="8" spans="1:21" ht="15" customHeight="1" thickBot="1">
      <c r="A8" s="668" t="s">
        <v>373</v>
      </c>
      <c r="B8" s="669"/>
      <c r="C8" s="670"/>
      <c r="D8" s="671"/>
      <c r="E8" s="671"/>
      <c r="F8" s="671"/>
      <c r="G8" s="672"/>
      <c r="H8" s="672"/>
      <c r="I8" s="672">
        <v>321</v>
      </c>
      <c r="J8" s="671">
        <v>360</v>
      </c>
      <c r="K8" s="670">
        <v>328</v>
      </c>
      <c r="L8" s="670">
        <v>325</v>
      </c>
      <c r="M8" s="609">
        <v>324</v>
      </c>
      <c r="N8" s="329">
        <v>250</v>
      </c>
      <c r="O8" s="788">
        <f t="shared" ref="O8:O16" si="0">SUM(B8:M8)</f>
        <v>1658</v>
      </c>
      <c r="P8" s="787">
        <f t="shared" ref="P8:P16" si="1">AVERAGE(B8:M8)</f>
        <v>331.6</v>
      </c>
      <c r="Q8" s="318">
        <f t="shared" ref="Q8:Q17" si="2">(I8*100)/$P$1</f>
        <v>5.4416002712324119</v>
      </c>
      <c r="T8" s="75"/>
      <c r="U8" s="75"/>
    </row>
    <row r="9" spans="1:21" ht="15.75" thickBot="1">
      <c r="A9" s="673" t="s">
        <v>133</v>
      </c>
      <c r="B9" s="669"/>
      <c r="C9" s="670"/>
      <c r="D9" s="671"/>
      <c r="E9" s="671"/>
      <c r="F9" s="671"/>
      <c r="G9" s="672"/>
      <c r="H9" s="672"/>
      <c r="I9" s="672">
        <v>364</v>
      </c>
      <c r="J9" s="671">
        <v>314</v>
      </c>
      <c r="K9" s="670">
        <v>320</v>
      </c>
      <c r="L9" s="670">
        <v>258</v>
      </c>
      <c r="M9" s="609">
        <v>233</v>
      </c>
      <c r="N9" s="329">
        <v>203</v>
      </c>
      <c r="O9" s="788">
        <f t="shared" si="0"/>
        <v>1489</v>
      </c>
      <c r="P9" s="787">
        <f t="shared" si="1"/>
        <v>297.8</v>
      </c>
      <c r="Q9" s="318">
        <f t="shared" si="2"/>
        <v>6.1705373792168166</v>
      </c>
      <c r="T9" s="75"/>
      <c r="U9" s="75"/>
    </row>
    <row r="10" spans="1:21" ht="15.75" thickBot="1">
      <c r="A10" s="673" t="s">
        <v>112</v>
      </c>
      <c r="B10" s="669"/>
      <c r="C10" s="670"/>
      <c r="D10" s="671"/>
      <c r="E10" s="671"/>
      <c r="F10" s="671"/>
      <c r="G10" s="672"/>
      <c r="H10" s="672"/>
      <c r="I10" s="672">
        <v>301</v>
      </c>
      <c r="J10" s="671">
        <v>307</v>
      </c>
      <c r="K10" s="670">
        <v>338</v>
      </c>
      <c r="L10" s="670">
        <v>321</v>
      </c>
      <c r="M10" s="609">
        <v>206</v>
      </c>
      <c r="N10" s="329">
        <v>204</v>
      </c>
      <c r="O10" s="788">
        <f t="shared" si="0"/>
        <v>1473</v>
      </c>
      <c r="P10" s="787">
        <f t="shared" si="1"/>
        <v>294.60000000000002</v>
      </c>
      <c r="Q10" s="318">
        <f t="shared" si="2"/>
        <v>5.1025597558908293</v>
      </c>
      <c r="T10" s="75"/>
      <c r="U10" s="75"/>
    </row>
    <row r="11" spans="1:21" ht="15.75" thickBot="1">
      <c r="A11" s="668" t="s">
        <v>39</v>
      </c>
      <c r="B11" s="669"/>
      <c r="C11" s="670"/>
      <c r="D11" s="671"/>
      <c r="E11" s="671"/>
      <c r="F11" s="671"/>
      <c r="G11" s="672"/>
      <c r="H11" s="672"/>
      <c r="I11" s="672">
        <v>250</v>
      </c>
      <c r="J11" s="671">
        <v>254</v>
      </c>
      <c r="K11" s="670">
        <v>263</v>
      </c>
      <c r="L11" s="670">
        <v>297</v>
      </c>
      <c r="M11" s="609">
        <v>315</v>
      </c>
      <c r="N11" s="329">
        <v>190</v>
      </c>
      <c r="O11" s="788">
        <f t="shared" si="0"/>
        <v>1379</v>
      </c>
      <c r="P11" s="787">
        <f t="shared" si="1"/>
        <v>275.8</v>
      </c>
      <c r="Q11" s="318">
        <f t="shared" si="2"/>
        <v>4.2380064417697918</v>
      </c>
      <c r="T11" s="75"/>
      <c r="U11" s="75"/>
    </row>
    <row r="12" spans="1:21" ht="15" customHeight="1" thickBot="1">
      <c r="A12" s="668" t="s">
        <v>128</v>
      </c>
      <c r="B12" s="669"/>
      <c r="C12" s="670"/>
      <c r="D12" s="671"/>
      <c r="E12" s="671"/>
      <c r="F12" s="671"/>
      <c r="G12" s="672"/>
      <c r="H12" s="672"/>
      <c r="I12" s="672">
        <v>252</v>
      </c>
      <c r="J12" s="671">
        <v>242</v>
      </c>
      <c r="K12" s="670">
        <v>237</v>
      </c>
      <c r="L12" s="670">
        <v>229</v>
      </c>
      <c r="M12" s="609">
        <v>210</v>
      </c>
      <c r="N12" s="329">
        <v>136</v>
      </c>
      <c r="O12" s="788">
        <f t="shared" si="0"/>
        <v>1170</v>
      </c>
      <c r="P12" s="787">
        <f t="shared" si="1"/>
        <v>234</v>
      </c>
      <c r="Q12" s="318">
        <f t="shared" si="2"/>
        <v>4.2719104933039498</v>
      </c>
      <c r="T12" s="75"/>
      <c r="U12" s="75"/>
    </row>
    <row r="13" spans="1:21" ht="15.75" thickBot="1">
      <c r="A13" s="673" t="s">
        <v>123</v>
      </c>
      <c r="B13" s="669"/>
      <c r="C13" s="670"/>
      <c r="D13" s="671"/>
      <c r="E13" s="671"/>
      <c r="F13" s="671"/>
      <c r="G13" s="672"/>
      <c r="H13" s="672"/>
      <c r="I13" s="672">
        <v>176</v>
      </c>
      <c r="J13" s="671">
        <v>166</v>
      </c>
      <c r="K13" s="670">
        <v>290</v>
      </c>
      <c r="L13" s="670">
        <v>268</v>
      </c>
      <c r="M13" s="609">
        <v>260</v>
      </c>
      <c r="N13" s="329">
        <v>227</v>
      </c>
      <c r="O13" s="788">
        <f t="shared" si="0"/>
        <v>1160</v>
      </c>
      <c r="P13" s="787">
        <f t="shared" si="1"/>
        <v>232</v>
      </c>
      <c r="Q13" s="318">
        <f t="shared" si="2"/>
        <v>2.9835565350059334</v>
      </c>
      <c r="T13" s="75"/>
      <c r="U13" s="75"/>
    </row>
    <row r="14" spans="1:21" ht="15.75" thickBot="1">
      <c r="A14" s="673" t="s">
        <v>154</v>
      </c>
      <c r="B14" s="669"/>
      <c r="C14" s="670"/>
      <c r="D14" s="671"/>
      <c r="E14" s="671"/>
      <c r="F14" s="671"/>
      <c r="G14" s="672"/>
      <c r="H14" s="672"/>
      <c r="I14" s="672">
        <v>204</v>
      </c>
      <c r="J14" s="671">
        <v>291</v>
      </c>
      <c r="K14" s="670">
        <v>178</v>
      </c>
      <c r="L14" s="670">
        <v>127</v>
      </c>
      <c r="M14" s="609">
        <v>164</v>
      </c>
      <c r="N14" s="329">
        <v>147</v>
      </c>
      <c r="O14" s="788">
        <f t="shared" si="0"/>
        <v>964</v>
      </c>
      <c r="P14" s="787">
        <f t="shared" si="1"/>
        <v>192.8</v>
      </c>
      <c r="Q14" s="318">
        <f t="shared" si="2"/>
        <v>3.4582132564841497</v>
      </c>
      <c r="T14" s="75"/>
      <c r="U14" s="75"/>
    </row>
    <row r="15" spans="1:21" ht="15.75" thickBot="1">
      <c r="A15" s="673" t="s">
        <v>49</v>
      </c>
      <c r="B15" s="669"/>
      <c r="C15" s="670"/>
      <c r="D15" s="671"/>
      <c r="E15" s="671"/>
      <c r="F15" s="671"/>
      <c r="G15" s="672"/>
      <c r="H15" s="672"/>
      <c r="I15" s="672">
        <v>115</v>
      </c>
      <c r="J15" s="671">
        <v>185</v>
      </c>
      <c r="K15" s="670">
        <v>213</v>
      </c>
      <c r="L15" s="670">
        <v>186</v>
      </c>
      <c r="M15" s="609">
        <v>217</v>
      </c>
      <c r="N15" s="329">
        <v>137</v>
      </c>
      <c r="O15" s="788">
        <f t="shared" si="0"/>
        <v>916</v>
      </c>
      <c r="P15" s="787">
        <f t="shared" si="1"/>
        <v>183.2</v>
      </c>
      <c r="Q15" s="318">
        <f t="shared" si="2"/>
        <v>1.9494829632141042</v>
      </c>
      <c r="T15" s="75"/>
      <c r="U15" s="75"/>
    </row>
    <row r="16" spans="1:21" ht="15.75" thickBot="1">
      <c r="A16" s="673" t="s">
        <v>122</v>
      </c>
      <c r="B16" s="669"/>
      <c r="C16" s="670"/>
      <c r="D16" s="671"/>
      <c r="E16" s="671"/>
      <c r="F16" s="671"/>
      <c r="G16" s="672"/>
      <c r="H16" s="672"/>
      <c r="I16" s="672">
        <v>174</v>
      </c>
      <c r="J16" s="671">
        <v>184</v>
      </c>
      <c r="K16" s="670">
        <v>192</v>
      </c>
      <c r="L16" s="670">
        <v>189</v>
      </c>
      <c r="M16" s="609">
        <v>174</v>
      </c>
      <c r="N16" s="329">
        <v>197</v>
      </c>
      <c r="O16" s="789">
        <f t="shared" si="0"/>
        <v>913</v>
      </c>
      <c r="P16" s="787">
        <f t="shared" si="1"/>
        <v>182.6</v>
      </c>
      <c r="Q16" s="318">
        <f t="shared" si="2"/>
        <v>2.949652483471775</v>
      </c>
      <c r="T16" s="75"/>
      <c r="U16" s="75"/>
    </row>
    <row r="17" spans="1:41" ht="15.75" customHeight="1" thickBot="1">
      <c r="A17" s="533" t="s">
        <v>5</v>
      </c>
      <c r="B17" s="395"/>
      <c r="C17" s="395"/>
      <c r="D17" s="395"/>
      <c r="E17" s="395"/>
      <c r="F17" s="395"/>
      <c r="G17" s="395"/>
      <c r="H17" s="395"/>
      <c r="I17" s="395">
        <f>SUM(I7:I16)</f>
        <v>2507</v>
      </c>
      <c r="J17" s="395">
        <f>SUM(J7:J16)</f>
        <v>2893</v>
      </c>
      <c r="K17" s="765">
        <f t="shared" ref="K17:M17" si="3">SUM(K7:K16)</f>
        <v>2679</v>
      </c>
      <c r="L17" s="765">
        <f t="shared" si="3"/>
        <v>2735</v>
      </c>
      <c r="M17" s="765">
        <f t="shared" si="3"/>
        <v>2351</v>
      </c>
      <c r="N17" s="786"/>
      <c r="O17" s="573">
        <f>SUM(O7:O16)</f>
        <v>13165</v>
      </c>
      <c r="P17" s="784">
        <f>AVERAGE(B17:M17)</f>
        <v>2633</v>
      </c>
      <c r="Q17" s="318">
        <f t="shared" si="2"/>
        <v>42.498728598067466</v>
      </c>
      <c r="T17" s="75"/>
      <c r="U17" s="75"/>
    </row>
    <row r="18" spans="1:41" s="328" customFormat="1" ht="23.25" customHeight="1">
      <c r="A18" s="328" t="s">
        <v>157</v>
      </c>
      <c r="C18" s="329"/>
      <c r="O18" s="328" t="s">
        <v>158</v>
      </c>
      <c r="P18" s="330">
        <f>100-Q17</f>
        <v>57.501271401932534</v>
      </c>
    </row>
    <row r="19" spans="1:41" s="463" customFormat="1" ht="54.75" customHeight="1">
      <c r="A19" s="461"/>
      <c r="B19" s="461"/>
      <c r="C19" s="462"/>
      <c r="D19" s="1097"/>
      <c r="E19" s="1097"/>
      <c r="F19" s="1097"/>
      <c r="G19" s="1097"/>
      <c r="H19" s="1097"/>
      <c r="N19" s="328"/>
      <c r="W19" s="466"/>
    </row>
    <row r="20" spans="1:41" s="463" customFormat="1">
      <c r="A20" s="471"/>
      <c r="B20" s="471"/>
      <c r="C20" s="472"/>
      <c r="E20" s="466"/>
      <c r="N20" s="328"/>
      <c r="O20" s="466"/>
      <c r="W20" s="466"/>
      <c r="AC20" s="467"/>
      <c r="AD20" s="468"/>
      <c r="AE20" s="468"/>
      <c r="AF20" s="468"/>
      <c r="AG20" s="468"/>
      <c r="AH20" s="468"/>
      <c r="AI20" s="468"/>
      <c r="AJ20" s="469"/>
      <c r="AK20" s="468"/>
      <c r="AL20" s="468"/>
      <c r="AM20" s="468"/>
      <c r="AN20" s="468"/>
      <c r="AO20" s="470"/>
    </row>
    <row r="21" spans="1:41" s="463" customFormat="1" ht="92.25" customHeight="1">
      <c r="A21" s="461"/>
      <c r="B21" s="461"/>
      <c r="C21" s="462"/>
      <c r="D21" s="1097"/>
      <c r="E21" s="1097"/>
      <c r="F21" s="1097"/>
      <c r="G21" s="1097"/>
      <c r="H21" s="1097"/>
      <c r="L21" s="464"/>
      <c r="N21" s="328"/>
      <c r="P21" s="465"/>
      <c r="W21" s="466"/>
      <c r="AC21" s="467"/>
      <c r="AD21" s="468"/>
      <c r="AE21" s="468"/>
      <c r="AF21" s="468"/>
      <c r="AG21" s="468"/>
      <c r="AH21" s="468"/>
      <c r="AI21" s="468"/>
      <c r="AJ21" s="469"/>
      <c r="AK21" s="468"/>
      <c r="AL21" s="468"/>
      <c r="AM21" s="468"/>
      <c r="AN21" s="468"/>
      <c r="AO21" s="470"/>
    </row>
    <row r="22" spans="1:41" s="463" customFormat="1">
      <c r="A22" s="461"/>
      <c r="B22" s="461"/>
      <c r="C22" s="462"/>
      <c r="E22" s="466"/>
      <c r="N22" s="328"/>
      <c r="O22" s="466"/>
      <c r="W22" s="473"/>
      <c r="AC22" s="467"/>
      <c r="AD22" s="468"/>
      <c r="AE22" s="468"/>
      <c r="AF22" s="468"/>
      <c r="AG22" s="468"/>
      <c r="AH22" s="468"/>
      <c r="AI22" s="468"/>
      <c r="AJ22" s="469"/>
      <c r="AK22" s="468"/>
      <c r="AL22" s="468"/>
      <c r="AM22" s="468"/>
      <c r="AN22" s="468"/>
      <c r="AO22" s="470"/>
    </row>
    <row r="23" spans="1:41" s="463" customFormat="1" ht="66.75" customHeight="1">
      <c r="A23" s="461"/>
      <c r="B23" s="461"/>
      <c r="C23" s="462"/>
      <c r="D23" s="1097"/>
      <c r="E23" s="1097"/>
      <c r="F23" s="1097"/>
      <c r="G23" s="1097"/>
      <c r="H23" s="1097"/>
      <c r="N23" s="328"/>
      <c r="W23" s="466"/>
      <c r="AC23" s="467"/>
      <c r="AD23" s="468"/>
      <c r="AE23" s="468"/>
      <c r="AF23" s="468"/>
      <c r="AG23" s="468"/>
      <c r="AH23" s="468"/>
      <c r="AI23" s="468"/>
      <c r="AJ23" s="469"/>
      <c r="AK23" s="468"/>
      <c r="AL23" s="468"/>
      <c r="AM23" s="468"/>
      <c r="AN23" s="468"/>
      <c r="AO23" s="470"/>
    </row>
    <row r="24" spans="1:41" s="463" customFormat="1">
      <c r="A24" s="471"/>
      <c r="B24" s="471"/>
      <c r="C24" s="472"/>
      <c r="E24" s="466"/>
      <c r="N24" s="328"/>
      <c r="W24" s="466"/>
      <c r="AC24" s="467"/>
      <c r="AD24" s="468"/>
      <c r="AE24" s="468"/>
      <c r="AF24" s="468"/>
      <c r="AG24" s="468"/>
      <c r="AH24" s="468"/>
      <c r="AI24" s="468"/>
      <c r="AJ24" s="469"/>
      <c r="AK24" s="468"/>
      <c r="AL24" s="468"/>
      <c r="AM24" s="468"/>
      <c r="AN24" s="468"/>
      <c r="AO24" s="470"/>
    </row>
    <row r="25" spans="1:41" s="463" customFormat="1">
      <c r="A25" s="461"/>
      <c r="B25" s="461"/>
      <c r="C25" s="462"/>
      <c r="E25" s="466"/>
      <c r="N25" s="328"/>
      <c r="W25" s="466"/>
      <c r="AC25" s="467"/>
      <c r="AD25" s="468"/>
      <c r="AE25" s="468"/>
      <c r="AF25" s="468"/>
      <c r="AG25" s="468"/>
      <c r="AH25" s="468"/>
      <c r="AI25" s="468"/>
      <c r="AJ25" s="469"/>
      <c r="AK25" s="468"/>
      <c r="AL25" s="468"/>
      <c r="AM25" s="468"/>
      <c r="AN25" s="468"/>
      <c r="AO25" s="470"/>
    </row>
    <row r="26" spans="1:41" s="321" customFormat="1">
      <c r="C26" s="322"/>
      <c r="E26" s="323"/>
      <c r="G26" s="323"/>
      <c r="N26" s="328"/>
      <c r="AC26" s="324"/>
      <c r="AD26" s="325"/>
      <c r="AE26" s="325"/>
      <c r="AF26" s="325"/>
      <c r="AG26" s="325"/>
      <c r="AH26" s="325"/>
      <c r="AI26" s="325"/>
      <c r="AJ26" s="322"/>
      <c r="AK26" s="325"/>
      <c r="AL26" s="325"/>
      <c r="AM26" s="325"/>
      <c r="AN26" s="325"/>
      <c r="AO26" s="326"/>
    </row>
    <row r="27" spans="1:41" s="321" customFormat="1" ht="53.25" customHeight="1">
      <c r="A27" s="1098" t="s">
        <v>535</v>
      </c>
      <c r="B27" s="1098"/>
      <c r="C27" s="1098"/>
      <c r="D27" s="1098"/>
      <c r="E27" s="1098"/>
      <c r="F27" s="1098"/>
      <c r="G27" s="1098"/>
      <c r="H27" s="1098"/>
      <c r="N27" s="328"/>
      <c r="R27" s="324"/>
      <c r="S27" s="325"/>
      <c r="T27" s="326"/>
      <c r="U27" s="326"/>
      <c r="V27" s="326"/>
      <c r="W27" s="327"/>
      <c r="AC27" s="324"/>
      <c r="AD27" s="325"/>
      <c r="AE27" s="325"/>
      <c r="AF27" s="325"/>
      <c r="AG27" s="325"/>
      <c r="AH27" s="325"/>
      <c r="AI27" s="325"/>
      <c r="AJ27" s="322"/>
      <c r="AK27" s="325"/>
      <c r="AL27" s="325"/>
      <c r="AM27" s="325"/>
      <c r="AN27" s="325"/>
      <c r="AO27" s="326"/>
    </row>
    <row r="28" spans="1:41" s="321" customFormat="1">
      <c r="C28" s="322"/>
      <c r="E28" s="323"/>
      <c r="G28" s="323"/>
      <c r="N28" s="328"/>
      <c r="R28" s="324"/>
      <c r="S28" s="325"/>
      <c r="T28" s="326"/>
      <c r="U28" s="326"/>
      <c r="V28" s="326"/>
      <c r="W28" s="327"/>
      <c r="AC28" s="324"/>
      <c r="AD28" s="325"/>
      <c r="AE28" s="325"/>
      <c r="AF28" s="325"/>
      <c r="AG28" s="325"/>
      <c r="AH28" s="325"/>
      <c r="AI28" s="325"/>
      <c r="AJ28" s="322"/>
      <c r="AK28" s="325"/>
      <c r="AL28" s="325"/>
      <c r="AM28" s="325"/>
      <c r="AN28" s="325"/>
      <c r="AO28" s="326"/>
    </row>
    <row r="29" spans="1:41" s="321" customFormat="1">
      <c r="C29" s="322"/>
      <c r="E29" s="323"/>
      <c r="G29" s="323"/>
      <c r="N29" s="328"/>
      <c r="R29" s="324"/>
      <c r="S29" s="325"/>
      <c r="T29" s="326"/>
      <c r="U29" s="326"/>
      <c r="V29" s="326"/>
      <c r="W29" s="327"/>
      <c r="AC29" s="324"/>
      <c r="AD29" s="325"/>
      <c r="AE29" s="325"/>
      <c r="AF29" s="325"/>
      <c r="AG29" s="325"/>
      <c r="AH29" s="325"/>
      <c r="AI29" s="325"/>
      <c r="AJ29" s="322"/>
      <c r="AK29" s="325"/>
      <c r="AL29" s="325"/>
      <c r="AM29" s="325"/>
      <c r="AN29" s="325"/>
      <c r="AO29" s="326"/>
    </row>
    <row r="30" spans="1:41" s="321" customFormat="1">
      <c r="C30" s="322"/>
      <c r="E30" s="323"/>
      <c r="G30" s="323"/>
      <c r="N30" s="328"/>
      <c r="R30" s="324"/>
      <c r="S30" s="325"/>
      <c r="T30" s="326"/>
      <c r="U30" s="326"/>
      <c r="V30" s="326"/>
      <c r="W30" s="327"/>
      <c r="AO30" s="323"/>
    </row>
    <row r="31" spans="1:41" s="321" customFormat="1">
      <c r="C31" s="322"/>
      <c r="E31" s="323"/>
      <c r="G31" s="323"/>
      <c r="N31" s="328"/>
      <c r="R31" s="324"/>
      <c r="S31" s="325"/>
      <c r="T31" s="326"/>
      <c r="U31" s="326"/>
      <c r="V31" s="326"/>
      <c r="W31" s="327"/>
    </row>
    <row r="32" spans="1:41" s="321" customFormat="1">
      <c r="C32" s="322"/>
      <c r="E32" s="323"/>
      <c r="G32" s="323"/>
      <c r="N32" s="328"/>
      <c r="R32" s="324"/>
      <c r="S32" s="325"/>
      <c r="T32" s="326"/>
      <c r="U32" s="326"/>
      <c r="V32" s="326"/>
      <c r="W32" s="327"/>
    </row>
    <row r="33" spans="1:23" s="321" customFormat="1">
      <c r="C33" s="322"/>
      <c r="E33" s="323"/>
      <c r="G33" s="323"/>
      <c r="N33" s="328"/>
      <c r="R33" s="324"/>
      <c r="S33" s="325"/>
      <c r="T33" s="326"/>
      <c r="U33" s="326"/>
      <c r="V33" s="326"/>
      <c r="W33" s="327"/>
    </row>
    <row r="34" spans="1:23" s="321" customFormat="1">
      <c r="C34" s="322"/>
      <c r="E34" s="323"/>
      <c r="G34" s="323"/>
      <c r="N34" s="328"/>
      <c r="R34" s="324"/>
      <c r="S34" s="325"/>
      <c r="T34" s="326"/>
      <c r="U34" s="326"/>
      <c r="V34" s="326"/>
      <c r="W34" s="327"/>
    </row>
    <row r="35" spans="1:23" s="321" customFormat="1">
      <c r="C35" s="322"/>
      <c r="E35" s="323"/>
      <c r="G35" s="323"/>
      <c r="N35" s="328"/>
      <c r="R35" s="324"/>
      <c r="S35" s="325"/>
      <c r="T35" s="326"/>
      <c r="U35" s="326"/>
      <c r="V35" s="326"/>
      <c r="W35" s="327"/>
    </row>
    <row r="36" spans="1:23" s="321" customFormat="1">
      <c r="C36" s="322"/>
      <c r="E36" s="323"/>
      <c r="G36" s="323"/>
      <c r="N36" s="328"/>
      <c r="R36" s="324"/>
      <c r="S36" s="325"/>
      <c r="T36" s="326"/>
      <c r="U36" s="326"/>
      <c r="V36" s="326"/>
      <c r="W36" s="327"/>
    </row>
    <row r="37" spans="1:23">
      <c r="A37" s="321"/>
      <c r="B37" s="321"/>
      <c r="C37" s="322"/>
      <c r="D37" s="321"/>
      <c r="E37" s="323"/>
      <c r="F37" s="321"/>
      <c r="G37" s="323"/>
      <c r="H37" s="321"/>
      <c r="I37" s="321"/>
      <c r="J37" s="321"/>
      <c r="K37" s="321"/>
    </row>
    <row r="38" spans="1:23">
      <c r="A38" s="321"/>
      <c r="B38" s="321"/>
      <c r="C38" s="322"/>
      <c r="D38" s="321"/>
      <c r="E38" s="323"/>
      <c r="F38" s="321"/>
      <c r="G38" s="323"/>
      <c r="H38" s="321"/>
      <c r="I38" s="321"/>
      <c r="J38" s="321"/>
      <c r="K38" s="321"/>
    </row>
    <row r="39" spans="1:23">
      <c r="A39" s="321"/>
      <c r="B39" s="321"/>
      <c r="C39" s="322"/>
      <c r="D39" s="321"/>
      <c r="E39" s="323"/>
      <c r="F39" s="321"/>
      <c r="G39" s="323"/>
      <c r="H39" s="321"/>
      <c r="I39" s="321"/>
      <c r="J39" s="321"/>
      <c r="K39" s="321"/>
    </row>
    <row r="40" spans="1:23">
      <c r="A40" s="321"/>
      <c r="B40" s="321"/>
      <c r="C40" s="322"/>
      <c r="D40" s="321"/>
      <c r="E40" s="323"/>
      <c r="F40" s="321"/>
      <c r="G40" s="323"/>
      <c r="H40" s="321"/>
      <c r="I40" s="321"/>
      <c r="J40" s="321"/>
      <c r="K40" s="321"/>
    </row>
    <row r="41" spans="1:23">
      <c r="A41" s="321"/>
      <c r="B41" s="321"/>
      <c r="C41" s="322"/>
      <c r="D41" s="321"/>
      <c r="E41" s="323"/>
      <c r="F41" s="321"/>
      <c r="G41" s="323"/>
      <c r="H41" s="321"/>
      <c r="I41" s="321"/>
      <c r="J41" s="321"/>
      <c r="K41" s="321"/>
    </row>
    <row r="42" spans="1:23" ht="14.25" customHeight="1">
      <c r="A42" s="101"/>
      <c r="B42" s="101"/>
      <c r="C42" s="108"/>
      <c r="D42" s="101"/>
      <c r="E42" s="319"/>
      <c r="F42" s="101"/>
      <c r="G42" s="319"/>
      <c r="H42" s="101"/>
      <c r="I42" s="101"/>
      <c r="J42" s="101"/>
      <c r="K42" s="101"/>
    </row>
    <row r="43" spans="1:23">
      <c r="A43" s="105"/>
      <c r="B43" s="105"/>
      <c r="C43" s="320"/>
      <c r="D43" s="105"/>
      <c r="E43" s="319"/>
      <c r="F43" s="101"/>
      <c r="G43" s="319"/>
      <c r="H43" s="101"/>
      <c r="I43" s="101"/>
      <c r="J43" s="101"/>
      <c r="K43" s="101"/>
    </row>
    <row r="44" spans="1:23" ht="14.25" customHeight="1">
      <c r="A44" s="101"/>
      <c r="B44" s="101"/>
      <c r="C44" s="108"/>
      <c r="D44" s="101"/>
      <c r="E44" s="319"/>
      <c r="F44" s="101"/>
      <c r="G44" s="319"/>
      <c r="H44" s="101"/>
      <c r="I44" s="101"/>
      <c r="J44" s="101"/>
      <c r="K44" s="101"/>
    </row>
    <row r="45" spans="1:23">
      <c r="A45" s="78"/>
      <c r="B45" s="78"/>
      <c r="C45" s="79"/>
      <c r="D45" s="78"/>
    </row>
    <row r="46" spans="1:23" ht="14.25" customHeight="1"/>
  </sheetData>
  <mergeCells count="4">
    <mergeCell ref="D19:H19"/>
    <mergeCell ref="D21:H21"/>
    <mergeCell ref="D23:H23"/>
    <mergeCell ref="A27:H27"/>
  </mergeCells>
  <pageMargins left="0.511811024" right="0.511811024" top="0.78740157500000008" bottom="0.78740157500000008" header="0.31496062000000008" footer="0.31496062000000008"/>
  <pageSetup paperSize="9" fitToWidth="0" fitToHeight="0" orientation="portrait" r:id="rId1"/>
  <ignoredErrors>
    <ignoredError sqref="I17:M17 O7:O16 P7:P16"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Q65"/>
  <sheetViews>
    <sheetView zoomScale="90" zoomScaleNormal="90" workbookViewId="0">
      <selection activeCell="I9" sqref="I9:K9"/>
    </sheetView>
  </sheetViews>
  <sheetFormatPr defaultRowHeight="14.25"/>
  <cols>
    <col min="1" max="1" width="14" style="9" customWidth="1"/>
    <col min="2" max="2" width="16.5703125" style="75" customWidth="1"/>
    <col min="3" max="3" width="13.85546875" style="75" bestFit="1" customWidth="1"/>
    <col min="4" max="4" width="6.28515625" style="9" bestFit="1" customWidth="1"/>
    <col min="5" max="5" width="12" style="9" bestFit="1" customWidth="1"/>
    <col min="6" max="6" width="15" style="9" bestFit="1" customWidth="1"/>
    <col min="7" max="7" width="13.85546875" style="9" bestFit="1" customWidth="1"/>
    <col min="8" max="8" width="5.42578125" style="9" customWidth="1"/>
    <col min="9" max="9" width="11.85546875" style="9" customWidth="1"/>
    <col min="10" max="10" width="15" style="9" bestFit="1" customWidth="1"/>
    <col min="11" max="11" width="13.85546875" style="9" bestFit="1" customWidth="1"/>
    <col min="12" max="12" width="7.140625" style="9" customWidth="1"/>
    <col min="13" max="13" width="12.7109375" style="9" customWidth="1"/>
    <col min="14" max="14" width="15" style="9" bestFit="1" customWidth="1"/>
    <col min="15" max="15" width="13.85546875" style="9" bestFit="1" customWidth="1"/>
    <col min="16" max="16" width="9.140625" style="9" customWidth="1"/>
    <col min="17" max="17" width="5.5703125" style="9" customWidth="1"/>
    <col min="18" max="18" width="9.140625" style="9" customWidth="1"/>
    <col min="19" max="16384" width="9.140625" style="9"/>
  </cols>
  <sheetData>
    <row r="1" spans="1:15" ht="15">
      <c r="A1" s="1" t="s">
        <v>0</v>
      </c>
    </row>
    <row r="2" spans="1:15" ht="15">
      <c r="A2" s="1" t="s">
        <v>1</v>
      </c>
    </row>
    <row r="3" spans="1:15" ht="15">
      <c r="A3" s="1"/>
    </row>
    <row r="4" spans="1:15" ht="15">
      <c r="A4" s="1" t="s">
        <v>504</v>
      </c>
    </row>
    <row r="5" spans="1:15" ht="15.75" thickBot="1">
      <c r="A5" s="1"/>
    </row>
    <row r="6" spans="1:15" ht="15.75" thickBot="1">
      <c r="A6" s="1102" t="s">
        <v>159</v>
      </c>
      <c r="B6" s="1102"/>
      <c r="C6" s="1102"/>
      <c r="D6" s="1102"/>
      <c r="E6" s="1102"/>
      <c r="F6" s="1"/>
    </row>
    <row r="7" spans="1:15" ht="15.75" thickBot="1">
      <c r="A7" s="774" t="s">
        <v>160</v>
      </c>
      <c r="B7" s="775"/>
      <c r="C7" s="775"/>
      <c r="D7" s="776"/>
      <c r="E7" s="777"/>
      <c r="F7" s="1"/>
    </row>
    <row r="8" spans="1:15" s="328" customFormat="1" ht="15" thickBot="1">
      <c r="B8" s="791">
        <f>'10+_Assuntos_2025'!N7</f>
        <v>186</v>
      </c>
      <c r="F8" s="791">
        <f>'10+_Assuntos_2025'!N8</f>
        <v>250</v>
      </c>
      <c r="J8" s="791">
        <f>'10+_Assuntos_2025'!N9</f>
        <v>203</v>
      </c>
      <c r="N8" s="791">
        <f>'10+_Assuntos_2025'!N10</f>
        <v>204</v>
      </c>
    </row>
    <row r="9" spans="1:15" s="83" customFormat="1" ht="30.75" customHeight="1" thickBot="1">
      <c r="A9" s="1103" t="str">
        <f>'10+_Assuntos_2025'!A7</f>
        <v>Órgão externo</v>
      </c>
      <c r="B9" s="1104"/>
      <c r="C9" s="1105"/>
      <c r="E9" s="1103" t="str">
        <f>'10+_Assuntos_2025'!A8</f>
        <v>Buraco e Pavimentação</v>
      </c>
      <c r="F9" s="1104"/>
      <c r="G9" s="1105"/>
      <c r="I9" s="1099" t="str">
        <f>'10+_Assuntos_2025'!A9</f>
        <v>Qualidade de atendimento</v>
      </c>
      <c r="J9" s="1100"/>
      <c r="K9" s="1101"/>
      <c r="M9" s="1103" t="str">
        <f>'10+_Assuntos_2025'!A10</f>
        <v>Ônibus</v>
      </c>
      <c r="N9" s="1104"/>
      <c r="O9" s="1105"/>
    </row>
    <row r="10" spans="1:15" ht="15.75" thickBot="1">
      <c r="A10" s="778" t="s">
        <v>2</v>
      </c>
      <c r="B10" s="87" t="s">
        <v>161</v>
      </c>
      <c r="C10" s="441" t="s">
        <v>162</v>
      </c>
      <c r="E10" s="778" t="s">
        <v>2</v>
      </c>
      <c r="F10" s="84" t="s">
        <v>161</v>
      </c>
      <c r="G10" s="441" t="s">
        <v>162</v>
      </c>
      <c r="I10" s="778" t="s">
        <v>2</v>
      </c>
      <c r="J10" s="84" t="s">
        <v>161</v>
      </c>
      <c r="K10" s="441" t="s">
        <v>162</v>
      </c>
      <c r="M10" s="778" t="s">
        <v>2</v>
      </c>
      <c r="N10" s="84" t="s">
        <v>161</v>
      </c>
      <c r="O10" s="441" t="s">
        <v>162</v>
      </c>
    </row>
    <row r="11" spans="1:15" ht="15">
      <c r="A11" s="526">
        <v>45658</v>
      </c>
      <c r="B11" s="7">
        <f>'10+_Assuntos_2025'!M7</f>
        <v>248</v>
      </c>
      <c r="C11" s="529">
        <f>((B11-B8)/B8)*100</f>
        <v>33.333333333333329</v>
      </c>
      <c r="E11" s="526">
        <v>45658</v>
      </c>
      <c r="F11" s="85">
        <f>'10+_Assuntos_2025'!M8</f>
        <v>324</v>
      </c>
      <c r="G11" s="531">
        <f>((F11-F8)/F8)*100</f>
        <v>29.599999999999998</v>
      </c>
      <c r="I11" s="526">
        <v>45658</v>
      </c>
      <c r="J11" s="85">
        <f>'10+_Assuntos_2025'!M9</f>
        <v>233</v>
      </c>
      <c r="K11" s="531">
        <f>((J11-J8)/J8)*100</f>
        <v>14.77832512315271</v>
      </c>
      <c r="M11" s="526">
        <v>45658</v>
      </c>
      <c r="N11" s="85">
        <f>'10+_Assuntos_2025'!M10</f>
        <v>206</v>
      </c>
      <c r="O11" s="531">
        <f>((N11-N8)/J8)*100</f>
        <v>0.98522167487684731</v>
      </c>
    </row>
    <row r="12" spans="1:15" s="321" customFormat="1" ht="15">
      <c r="A12" s="534">
        <v>45689</v>
      </c>
      <c r="B12" s="970">
        <f>'10+_Assuntos_2025'!L7</f>
        <v>535</v>
      </c>
      <c r="C12" s="529">
        <f t="shared" ref="C12:C18" si="0">((B12-B11)/B11)*100</f>
        <v>115.7258064516129</v>
      </c>
      <c r="E12" s="534">
        <v>45689</v>
      </c>
      <c r="F12" s="530">
        <f>'10+_Assuntos_2025'!L8</f>
        <v>325</v>
      </c>
      <c r="G12" s="531">
        <f t="shared" ref="G12:G18" si="1">((F12-F11)/F11)*100</f>
        <v>0.30864197530864196</v>
      </c>
      <c r="I12" s="534">
        <v>45689</v>
      </c>
      <c r="J12" s="530">
        <f>'10+_Assuntos_2025'!L9</f>
        <v>258</v>
      </c>
      <c r="K12" s="531">
        <f t="shared" ref="K12:K18" si="2">((J12-J11)/J11)*100</f>
        <v>10.72961373390558</v>
      </c>
      <c r="M12" s="534">
        <v>45689</v>
      </c>
      <c r="N12" s="530">
        <f>'10+_Assuntos_2025'!L10</f>
        <v>321</v>
      </c>
      <c r="O12" s="531">
        <f t="shared" ref="O12:O18" si="3">((N12-N11)/N11)*100</f>
        <v>55.825242718446603</v>
      </c>
    </row>
    <row r="13" spans="1:15" s="321" customFormat="1" ht="15">
      <c r="A13" s="534">
        <v>45717</v>
      </c>
      <c r="B13" s="970">
        <f>'10+_Assuntos_2025'!K7</f>
        <v>320</v>
      </c>
      <c r="C13" s="529">
        <f t="shared" si="0"/>
        <v>-40.186915887850468</v>
      </c>
      <c r="E13" s="534">
        <v>45717</v>
      </c>
      <c r="F13" s="530">
        <f>'10+_Assuntos_2025'!K8</f>
        <v>328</v>
      </c>
      <c r="G13" s="531">
        <f t="shared" si="1"/>
        <v>0.92307692307692313</v>
      </c>
      <c r="I13" s="534">
        <v>45717</v>
      </c>
      <c r="J13" s="530">
        <f>'10+_Assuntos_2025'!K9</f>
        <v>320</v>
      </c>
      <c r="K13" s="531">
        <f t="shared" si="2"/>
        <v>24.031007751937985</v>
      </c>
      <c r="M13" s="534">
        <v>45717</v>
      </c>
      <c r="N13" s="530">
        <f>'10+_Assuntos_2025'!K10</f>
        <v>338</v>
      </c>
      <c r="O13" s="531">
        <f t="shared" si="3"/>
        <v>5.29595015576324</v>
      </c>
    </row>
    <row r="14" spans="1:15" s="321" customFormat="1" ht="15">
      <c r="A14" s="534">
        <v>45748</v>
      </c>
      <c r="B14" s="970">
        <f>'10+_Assuntos_2025'!J$7</f>
        <v>590</v>
      </c>
      <c r="C14" s="529">
        <f t="shared" si="0"/>
        <v>84.375</v>
      </c>
      <c r="E14" s="534">
        <v>45748</v>
      </c>
      <c r="F14" s="530">
        <f>'10+_Assuntos_2025'!J$8</f>
        <v>360</v>
      </c>
      <c r="G14" s="531">
        <f t="shared" si="1"/>
        <v>9.7560975609756095</v>
      </c>
      <c r="I14" s="534">
        <v>45748</v>
      </c>
      <c r="J14" s="530">
        <f>'10+_Assuntos_2025'!J$9</f>
        <v>314</v>
      </c>
      <c r="K14" s="531">
        <f t="shared" si="2"/>
        <v>-1.875</v>
      </c>
      <c r="M14" s="534">
        <v>45748</v>
      </c>
      <c r="N14" s="530">
        <f>'10+_Assuntos_2025'!J$10</f>
        <v>307</v>
      </c>
      <c r="O14" s="531">
        <f t="shared" si="3"/>
        <v>-9.1715976331360949</v>
      </c>
    </row>
    <row r="15" spans="1:15" s="321" customFormat="1" ht="15">
      <c r="A15" s="534">
        <v>45778</v>
      </c>
      <c r="B15" s="970">
        <f>'10+_Assuntos_2025'!I$7</f>
        <v>350</v>
      </c>
      <c r="C15" s="529">
        <f t="shared" si="0"/>
        <v>-40.677966101694921</v>
      </c>
      <c r="E15" s="534">
        <v>45778</v>
      </c>
      <c r="F15" s="530">
        <f>'10+_Assuntos_2025'!I$8</f>
        <v>321</v>
      </c>
      <c r="G15" s="531">
        <f t="shared" si="1"/>
        <v>-10.833333333333334</v>
      </c>
      <c r="I15" s="534">
        <v>45778</v>
      </c>
      <c r="J15" s="530">
        <f>'10+_Assuntos_2025'!I$9</f>
        <v>364</v>
      </c>
      <c r="K15" s="531">
        <f t="shared" si="2"/>
        <v>15.923566878980891</v>
      </c>
      <c r="M15" s="534">
        <v>45778</v>
      </c>
      <c r="N15" s="530">
        <f>'10+_Assuntos_2025'!I$10</f>
        <v>301</v>
      </c>
      <c r="O15" s="531">
        <f t="shared" si="3"/>
        <v>-1.9543973941368076</v>
      </c>
    </row>
    <row r="16" spans="1:15" s="321" customFormat="1" ht="15">
      <c r="A16" s="780">
        <v>45809</v>
      </c>
      <c r="B16" s="770">
        <f>'10+_Assuntos_2025'!H$7</f>
        <v>0</v>
      </c>
      <c r="C16" s="771">
        <f t="shared" si="0"/>
        <v>-100</v>
      </c>
      <c r="E16" s="780">
        <v>45809</v>
      </c>
      <c r="F16" s="766">
        <f>'10+_Assuntos_2025'!H$8</f>
        <v>0</v>
      </c>
      <c r="G16" s="767">
        <f t="shared" si="1"/>
        <v>-100</v>
      </c>
      <c r="I16" s="780">
        <v>45809</v>
      </c>
      <c r="J16" s="766">
        <f>'10+_Assuntos_2025'!H$9</f>
        <v>0</v>
      </c>
      <c r="K16" s="767">
        <f t="shared" si="2"/>
        <v>-100</v>
      </c>
      <c r="M16" s="780">
        <v>45809</v>
      </c>
      <c r="N16" s="766">
        <f>'10+_Assuntos_2025'!H$10</f>
        <v>0</v>
      </c>
      <c r="O16" s="767">
        <f t="shared" si="3"/>
        <v>-100</v>
      </c>
    </row>
    <row r="17" spans="1:15" s="321" customFormat="1" ht="15">
      <c r="A17" s="780">
        <v>45839</v>
      </c>
      <c r="B17" s="770">
        <f>'10+_Assuntos_2025'!G$7</f>
        <v>0</v>
      </c>
      <c r="C17" s="771" t="e">
        <f t="shared" si="0"/>
        <v>#DIV/0!</v>
      </c>
      <c r="E17" s="780">
        <v>45839</v>
      </c>
      <c r="F17" s="766">
        <f>'10+_Assuntos_2025'!G$8</f>
        <v>0</v>
      </c>
      <c r="G17" s="767" t="e">
        <f t="shared" si="1"/>
        <v>#DIV/0!</v>
      </c>
      <c r="I17" s="780">
        <v>45839</v>
      </c>
      <c r="J17" s="766">
        <f>'10+_Assuntos_2025'!G$9</f>
        <v>0</v>
      </c>
      <c r="K17" s="767" t="e">
        <f t="shared" si="2"/>
        <v>#DIV/0!</v>
      </c>
      <c r="M17" s="780">
        <v>45839</v>
      </c>
      <c r="N17" s="766">
        <f>'10+_Assuntos_2025'!G$10</f>
        <v>0</v>
      </c>
      <c r="O17" s="767" t="e">
        <f t="shared" si="3"/>
        <v>#DIV/0!</v>
      </c>
    </row>
    <row r="18" spans="1:15" s="321" customFormat="1" ht="15">
      <c r="A18" s="780">
        <v>45870</v>
      </c>
      <c r="B18" s="770">
        <f>'10+_Assuntos_2025'!F$7</f>
        <v>0</v>
      </c>
      <c r="C18" s="771" t="e">
        <f t="shared" si="0"/>
        <v>#DIV/0!</v>
      </c>
      <c r="E18" s="780">
        <v>45870</v>
      </c>
      <c r="F18" s="766">
        <f>'10+_Assuntos_2025'!F$8</f>
        <v>0</v>
      </c>
      <c r="G18" s="767" t="e">
        <f t="shared" si="1"/>
        <v>#DIV/0!</v>
      </c>
      <c r="I18" s="780">
        <v>45870</v>
      </c>
      <c r="J18" s="766">
        <f>'10+_Assuntos_2025'!F$9</f>
        <v>0</v>
      </c>
      <c r="K18" s="767" t="e">
        <f t="shared" si="2"/>
        <v>#DIV/0!</v>
      </c>
      <c r="M18" s="780">
        <v>45870</v>
      </c>
      <c r="N18" s="766">
        <f>'10+_Assuntos_2025'!F$10</f>
        <v>0</v>
      </c>
      <c r="O18" s="767" t="e">
        <f t="shared" si="3"/>
        <v>#DIV/0!</v>
      </c>
    </row>
    <row r="19" spans="1:15" s="321" customFormat="1" ht="15">
      <c r="A19" s="780">
        <v>45901</v>
      </c>
      <c r="B19" s="770">
        <f>'10+_Assuntos_2025'!E$7</f>
        <v>0</v>
      </c>
      <c r="C19" s="771" t="e">
        <f t="shared" ref="C19:C22" si="4">((B19-B18)/B18)*100</f>
        <v>#DIV/0!</v>
      </c>
      <c r="E19" s="780">
        <v>45901</v>
      </c>
      <c r="F19" s="766">
        <f>'10+_Assuntos_2025'!E$8</f>
        <v>0</v>
      </c>
      <c r="G19" s="767" t="e">
        <f t="shared" ref="G19:G22" si="5">((F19-F18)/F18)*100</f>
        <v>#DIV/0!</v>
      </c>
      <c r="I19" s="780">
        <v>45901</v>
      </c>
      <c r="J19" s="766">
        <f>'10+_Assuntos_2025'!E$9</f>
        <v>0</v>
      </c>
      <c r="K19" s="767" t="e">
        <f t="shared" ref="K19:K22" si="6">((J19-J18)/J18)*100</f>
        <v>#DIV/0!</v>
      </c>
      <c r="M19" s="780">
        <v>45901</v>
      </c>
      <c r="N19" s="766">
        <f>'10+_Assuntos_2025'!E$10</f>
        <v>0</v>
      </c>
      <c r="O19" s="767" t="e">
        <f t="shared" ref="O19:O22" si="7">((N19-N18)/N18)*100</f>
        <v>#DIV/0!</v>
      </c>
    </row>
    <row r="20" spans="1:15" s="321" customFormat="1" ht="15">
      <c r="A20" s="780">
        <v>45931</v>
      </c>
      <c r="B20" s="770">
        <f>'10+_Assuntos_2025'!D$7</f>
        <v>0</v>
      </c>
      <c r="C20" s="771" t="e">
        <f t="shared" si="4"/>
        <v>#DIV/0!</v>
      </c>
      <c r="E20" s="780">
        <v>45931</v>
      </c>
      <c r="F20" s="770">
        <f>'10+_Assuntos_2025'!D$8</f>
        <v>0</v>
      </c>
      <c r="G20" s="771" t="e">
        <f t="shared" si="5"/>
        <v>#DIV/0!</v>
      </c>
      <c r="I20" s="780">
        <v>45931</v>
      </c>
      <c r="J20" s="766">
        <f>'10+_Assuntos_2025'!D$9</f>
        <v>0</v>
      </c>
      <c r="K20" s="767" t="e">
        <f t="shared" si="6"/>
        <v>#DIV/0!</v>
      </c>
      <c r="M20" s="780">
        <v>45931</v>
      </c>
      <c r="N20" s="766">
        <f>'10+_Assuntos_2025'!D$10</f>
        <v>0</v>
      </c>
      <c r="O20" s="767" t="e">
        <f t="shared" si="7"/>
        <v>#DIV/0!</v>
      </c>
    </row>
    <row r="21" spans="1:15" s="321" customFormat="1" ht="15">
      <c r="A21" s="780">
        <v>45962</v>
      </c>
      <c r="B21" s="770">
        <f>'10+_Assuntos_2025'!C$7</f>
        <v>0</v>
      </c>
      <c r="C21" s="771" t="e">
        <f t="shared" si="4"/>
        <v>#DIV/0!</v>
      </c>
      <c r="E21" s="780">
        <v>45962</v>
      </c>
      <c r="F21" s="770">
        <f>'10+_Assuntos_2025'!C$8</f>
        <v>0</v>
      </c>
      <c r="G21" s="771" t="e">
        <f t="shared" si="5"/>
        <v>#DIV/0!</v>
      </c>
      <c r="I21" s="780">
        <v>45962</v>
      </c>
      <c r="J21" s="766">
        <f>'10+_Assuntos_2025'!C$9</f>
        <v>0</v>
      </c>
      <c r="K21" s="767" t="e">
        <f t="shared" si="6"/>
        <v>#DIV/0!</v>
      </c>
      <c r="M21" s="780">
        <v>45962</v>
      </c>
      <c r="N21" s="766">
        <f>'10+_Assuntos_2025'!C$10</f>
        <v>0</v>
      </c>
      <c r="O21" s="767" t="e">
        <f t="shared" si="7"/>
        <v>#DIV/0!</v>
      </c>
    </row>
    <row r="22" spans="1:15" s="321" customFormat="1" ht="15.75" thickBot="1">
      <c r="A22" s="781">
        <v>45992</v>
      </c>
      <c r="B22" s="772">
        <f>'10+_Assuntos_2025'!B$7</f>
        <v>0</v>
      </c>
      <c r="C22" s="773" t="e">
        <f t="shared" si="4"/>
        <v>#DIV/0!</v>
      </c>
      <c r="E22" s="781">
        <v>45992</v>
      </c>
      <c r="F22" s="772">
        <f>'10+_Assuntos_2025'!B$8</f>
        <v>0</v>
      </c>
      <c r="G22" s="773" t="e">
        <f t="shared" si="5"/>
        <v>#DIV/0!</v>
      </c>
      <c r="I22" s="781">
        <v>45992</v>
      </c>
      <c r="J22" s="768">
        <f>'10+_Assuntos_2025'!B$9</f>
        <v>0</v>
      </c>
      <c r="K22" s="769" t="e">
        <f t="shared" si="6"/>
        <v>#DIV/0!</v>
      </c>
      <c r="M22" s="781">
        <v>45992</v>
      </c>
      <c r="N22" s="768">
        <f>'10+_Assuntos_2025'!B$10</f>
        <v>0</v>
      </c>
      <c r="O22" s="769" t="e">
        <f t="shared" si="7"/>
        <v>#DIV/0!</v>
      </c>
    </row>
    <row r="23" spans="1:15">
      <c r="B23" s="9"/>
      <c r="C23" s="9"/>
    </row>
    <row r="24" spans="1:15" s="328" customFormat="1" ht="15" thickBot="1">
      <c r="B24" s="791">
        <f>'10+_Assuntos_2025'!N11</f>
        <v>190</v>
      </c>
      <c r="F24" s="791">
        <f>'10+_Assuntos_2025'!N12</f>
        <v>136</v>
      </c>
      <c r="J24" s="791">
        <f>'10+_Assuntos_2025'!N13</f>
        <v>227</v>
      </c>
      <c r="N24" s="791">
        <f>'10+_Assuntos_2025'!N14</f>
        <v>147</v>
      </c>
    </row>
    <row r="25" spans="1:15" s="83" customFormat="1" ht="30.75" customHeight="1" thickBot="1">
      <c r="A25" s="1099" t="str">
        <f>'10+_Assuntos_2025'!A11</f>
        <v>Árvore</v>
      </c>
      <c r="B25" s="1100"/>
      <c r="C25" s="1101"/>
      <c r="E25" s="1099" t="str">
        <f>'10+_Assuntos_2025'!A12</f>
        <v>Processo Administrativo</v>
      </c>
      <c r="F25" s="1100"/>
      <c r="G25" s="1101"/>
      <c r="I25" s="1106" t="str">
        <f>'10+_Assuntos_2025'!A13</f>
        <v>Ponto viciado, entulho e caçamba de entulho</v>
      </c>
      <c r="J25" s="1107"/>
      <c r="K25" s="1108"/>
      <c r="M25" s="1099" t="str">
        <f>'10+_Assuntos_2025'!A14</f>
        <v>Veículos abandonados</v>
      </c>
      <c r="N25" s="1100"/>
      <c r="O25" s="1101"/>
    </row>
    <row r="26" spans="1:15" ht="15.75" thickBot="1">
      <c r="A26" s="778" t="s">
        <v>2</v>
      </c>
      <c r="B26" s="86" t="s">
        <v>161</v>
      </c>
      <c r="C26" s="440" t="s">
        <v>162</v>
      </c>
      <c r="E26" s="779" t="s">
        <v>2</v>
      </c>
      <c r="F26" s="84" t="s">
        <v>161</v>
      </c>
      <c r="G26" s="441" t="s">
        <v>162</v>
      </c>
      <c r="I26" s="433" t="s">
        <v>2</v>
      </c>
      <c r="J26" s="434" t="s">
        <v>161</v>
      </c>
      <c r="K26" s="435" t="s">
        <v>162</v>
      </c>
      <c r="M26" s="433" t="s">
        <v>2</v>
      </c>
      <c r="N26" s="436" t="s">
        <v>161</v>
      </c>
      <c r="O26" s="435" t="s">
        <v>162</v>
      </c>
    </row>
    <row r="27" spans="1:15" s="321" customFormat="1" ht="15">
      <c r="A27" s="1045">
        <v>45658</v>
      </c>
      <c r="B27" s="782">
        <f>'10+_Assuntos_2025'!M11</f>
        <v>315</v>
      </c>
      <c r="C27" s="531">
        <f>((B27-B24)/B24)*100</f>
        <v>65.789473684210535</v>
      </c>
      <c r="E27" s="1045">
        <v>45658</v>
      </c>
      <c r="F27" s="782">
        <f>'10+_Assuntos_2025'!M12</f>
        <v>210</v>
      </c>
      <c r="G27" s="531">
        <f>((F27-F24)/F24)*100</f>
        <v>54.411764705882348</v>
      </c>
      <c r="I27" s="1045">
        <v>45658</v>
      </c>
      <c r="J27" s="782">
        <f>'10+_Assuntos_2025'!M13</f>
        <v>260</v>
      </c>
      <c r="K27" s="531">
        <f>((J27-J24)/J24)*100</f>
        <v>14.537444933920703</v>
      </c>
      <c r="M27" s="1045">
        <v>45658</v>
      </c>
      <c r="N27" s="782">
        <f>'10+_Assuntos_2025'!M14</f>
        <v>164</v>
      </c>
      <c r="O27" s="529">
        <f>((N27-N24)/N24)*100</f>
        <v>11.564625850340136</v>
      </c>
    </row>
    <row r="28" spans="1:15" s="321" customFormat="1" ht="15">
      <c r="A28" s="534">
        <v>45689</v>
      </c>
      <c r="B28" s="530">
        <f>'10+_Assuntos_2025'!L11</f>
        <v>297</v>
      </c>
      <c r="C28" s="531">
        <f t="shared" ref="C28:C34" si="8">((B28-B27)/B27)*100</f>
        <v>-5.7142857142857144</v>
      </c>
      <c r="E28" s="534">
        <v>45689</v>
      </c>
      <c r="F28" s="530">
        <f>'10+_Assuntos_2025'!L12</f>
        <v>229</v>
      </c>
      <c r="G28" s="531">
        <f t="shared" ref="G28:G34" si="9">((F28-F27)/F27)*100</f>
        <v>9.0476190476190474</v>
      </c>
      <c r="I28" s="534">
        <v>45689</v>
      </c>
      <c r="J28" s="530">
        <f>'10+_Assuntos_2025'!L13</f>
        <v>268</v>
      </c>
      <c r="K28" s="531">
        <f t="shared" ref="K28:K34" si="10">((J28-J27)/J27)*100</f>
        <v>3.0769230769230771</v>
      </c>
      <c r="M28" s="534">
        <v>45689</v>
      </c>
      <c r="N28" s="530">
        <f>'10+_Assuntos_2025'!L14</f>
        <v>127</v>
      </c>
      <c r="O28" s="529">
        <f t="shared" ref="O28:O33" si="11">((N28-N27)/N27)*100</f>
        <v>-22.560975609756099</v>
      </c>
    </row>
    <row r="29" spans="1:15" s="321" customFormat="1" ht="15">
      <c r="A29" s="534">
        <v>45717</v>
      </c>
      <c r="B29" s="530">
        <f>'10+_Assuntos_2025'!K11</f>
        <v>263</v>
      </c>
      <c r="C29" s="531">
        <f t="shared" si="8"/>
        <v>-11.447811447811448</v>
      </c>
      <c r="E29" s="534">
        <v>45717</v>
      </c>
      <c r="F29" s="530">
        <f>'10+_Assuntos_2025'!K12</f>
        <v>237</v>
      </c>
      <c r="G29" s="531">
        <f t="shared" si="9"/>
        <v>3.4934497816593884</v>
      </c>
      <c r="I29" s="534">
        <v>45717</v>
      </c>
      <c r="J29" s="530">
        <f>'10+_Assuntos_2025'!K13</f>
        <v>290</v>
      </c>
      <c r="K29" s="531">
        <f t="shared" si="10"/>
        <v>8.2089552238805972</v>
      </c>
      <c r="M29" s="534">
        <v>45717</v>
      </c>
      <c r="N29" s="530">
        <f>'10+_Assuntos_2025'!K14</f>
        <v>178</v>
      </c>
      <c r="O29" s="529">
        <f t="shared" si="11"/>
        <v>40.15748031496063</v>
      </c>
    </row>
    <row r="30" spans="1:15" s="321" customFormat="1" ht="15">
      <c r="A30" s="534">
        <v>45748</v>
      </c>
      <c r="B30" s="530">
        <f>'10+_Assuntos_2025'!J$11</f>
        <v>254</v>
      </c>
      <c r="C30" s="531">
        <f t="shared" si="8"/>
        <v>-3.4220532319391634</v>
      </c>
      <c r="E30" s="534">
        <v>45748</v>
      </c>
      <c r="F30" s="530">
        <f>'10+_Assuntos_2025'!J$12</f>
        <v>242</v>
      </c>
      <c r="G30" s="531">
        <f t="shared" si="9"/>
        <v>2.109704641350211</v>
      </c>
      <c r="I30" s="534">
        <v>45748</v>
      </c>
      <c r="J30" s="530">
        <f>'10+_Assuntos_2025'!J$13</f>
        <v>166</v>
      </c>
      <c r="K30" s="531">
        <f t="shared" si="10"/>
        <v>-42.758620689655174</v>
      </c>
      <c r="M30" s="534">
        <v>45748</v>
      </c>
      <c r="N30" s="530">
        <f>'10+_Assuntos_2025'!J$14</f>
        <v>291</v>
      </c>
      <c r="O30" s="529">
        <f t="shared" si="11"/>
        <v>63.483146067415731</v>
      </c>
    </row>
    <row r="31" spans="1:15" s="321" customFormat="1" ht="15">
      <c r="A31" s="534">
        <v>45778</v>
      </c>
      <c r="B31" s="530">
        <f>'10+_Assuntos_2025'!I$11</f>
        <v>250</v>
      </c>
      <c r="C31" s="531">
        <f t="shared" si="8"/>
        <v>-1.5748031496062991</v>
      </c>
      <c r="E31" s="534">
        <v>45778</v>
      </c>
      <c r="F31" s="530">
        <f>'10+_Assuntos_2025'!I$12</f>
        <v>252</v>
      </c>
      <c r="G31" s="531">
        <f t="shared" si="9"/>
        <v>4.1322314049586781</v>
      </c>
      <c r="I31" s="534">
        <v>45778</v>
      </c>
      <c r="J31" s="530">
        <f>'10+_Assuntos_2025'!I$13</f>
        <v>176</v>
      </c>
      <c r="K31" s="531">
        <f t="shared" si="10"/>
        <v>6.024096385542169</v>
      </c>
      <c r="M31" s="534">
        <v>45778</v>
      </c>
      <c r="N31" s="530">
        <f>'10+_Assuntos_2025'!I$14</f>
        <v>204</v>
      </c>
      <c r="O31" s="529">
        <f t="shared" si="11"/>
        <v>-29.896907216494846</v>
      </c>
    </row>
    <row r="32" spans="1:15" s="321" customFormat="1" ht="15">
      <c r="A32" s="780">
        <v>45809</v>
      </c>
      <c r="B32" s="766">
        <f>'10+_Assuntos_2025'!H$11</f>
        <v>0</v>
      </c>
      <c r="C32" s="767">
        <f t="shared" si="8"/>
        <v>-100</v>
      </c>
      <c r="E32" s="780">
        <v>45809</v>
      </c>
      <c r="F32" s="766">
        <f>'10+_Assuntos_2025'!H$12</f>
        <v>0</v>
      </c>
      <c r="G32" s="767">
        <f t="shared" si="9"/>
        <v>-100</v>
      </c>
      <c r="I32" s="780">
        <v>45809</v>
      </c>
      <c r="J32" s="766">
        <f>'10+_Assuntos_2025'!H$13</f>
        <v>0</v>
      </c>
      <c r="K32" s="767">
        <f t="shared" si="10"/>
        <v>-100</v>
      </c>
      <c r="M32" s="780">
        <v>45809</v>
      </c>
      <c r="N32" s="766">
        <f>'10+_Assuntos_2025'!H$14</f>
        <v>0</v>
      </c>
      <c r="O32" s="771">
        <f t="shared" si="11"/>
        <v>-100</v>
      </c>
    </row>
    <row r="33" spans="1:15" s="321" customFormat="1" ht="15">
      <c r="A33" s="780">
        <v>45839</v>
      </c>
      <c r="B33" s="766">
        <f>'10+_Assuntos_2025'!G$11</f>
        <v>0</v>
      </c>
      <c r="C33" s="767" t="e">
        <f t="shared" si="8"/>
        <v>#DIV/0!</v>
      </c>
      <c r="E33" s="780">
        <v>45839</v>
      </c>
      <c r="F33" s="766">
        <f>'10+_Assuntos_2025'!G$12</f>
        <v>0</v>
      </c>
      <c r="G33" s="767" t="e">
        <f t="shared" si="9"/>
        <v>#DIV/0!</v>
      </c>
      <c r="I33" s="780">
        <v>45839</v>
      </c>
      <c r="J33" s="766">
        <f>'10+_Assuntos_2025'!G$13</f>
        <v>0</v>
      </c>
      <c r="K33" s="767" t="e">
        <f t="shared" si="10"/>
        <v>#DIV/0!</v>
      </c>
      <c r="M33" s="780">
        <v>45839</v>
      </c>
      <c r="N33" s="766">
        <f>'10+_Assuntos_2025'!G$14</f>
        <v>0</v>
      </c>
      <c r="O33" s="771" t="e">
        <f t="shared" si="11"/>
        <v>#DIV/0!</v>
      </c>
    </row>
    <row r="34" spans="1:15" s="321" customFormat="1" ht="15">
      <c r="A34" s="780">
        <v>45870</v>
      </c>
      <c r="B34" s="766">
        <f>'10+_Assuntos_2025'!F$11</f>
        <v>0</v>
      </c>
      <c r="C34" s="767" t="e">
        <f t="shared" si="8"/>
        <v>#DIV/0!</v>
      </c>
      <c r="E34" s="780">
        <v>45870</v>
      </c>
      <c r="F34" s="766">
        <f>'10+_Assuntos_2025'!F$12</f>
        <v>0</v>
      </c>
      <c r="G34" s="767" t="e">
        <f t="shared" si="9"/>
        <v>#DIV/0!</v>
      </c>
      <c r="I34" s="780">
        <v>45870</v>
      </c>
      <c r="J34" s="766">
        <f>'10+_Assuntos_2025'!F$13</f>
        <v>0</v>
      </c>
      <c r="K34" s="767" t="e">
        <f t="shared" si="10"/>
        <v>#DIV/0!</v>
      </c>
      <c r="M34" s="780">
        <v>45870</v>
      </c>
      <c r="N34" s="766">
        <f>'10+_Assuntos_2025'!F$14</f>
        <v>0</v>
      </c>
      <c r="O34" s="771" t="e">
        <f t="shared" ref="O34" si="12">((N34-N33)/N33)*100</f>
        <v>#DIV/0!</v>
      </c>
    </row>
    <row r="35" spans="1:15" s="321" customFormat="1" ht="15">
      <c r="A35" s="780">
        <v>45901</v>
      </c>
      <c r="B35" s="766">
        <f>'10+_Assuntos_2025'!E$11</f>
        <v>0</v>
      </c>
      <c r="C35" s="767" t="e">
        <f t="shared" ref="C35:C38" si="13">((B35-B34)/B34)*100</f>
        <v>#DIV/0!</v>
      </c>
      <c r="E35" s="780">
        <v>45901</v>
      </c>
      <c r="F35" s="766">
        <f>'10+_Assuntos_2025'!E$12</f>
        <v>0</v>
      </c>
      <c r="G35" s="767" t="e">
        <f t="shared" ref="G35:G38" si="14">((F35-F34)/F34)*100</f>
        <v>#DIV/0!</v>
      </c>
      <c r="I35" s="780">
        <v>45901</v>
      </c>
      <c r="J35" s="766">
        <f>'10+_Assuntos_2025'!E$13</f>
        <v>0</v>
      </c>
      <c r="K35" s="767" t="e">
        <f t="shared" ref="K35:K38" si="15">((J35-J34)/J34)*100</f>
        <v>#DIV/0!</v>
      </c>
      <c r="M35" s="780">
        <v>45901</v>
      </c>
      <c r="N35" s="766">
        <f>'10+_Assuntos_2025'!E$14</f>
        <v>0</v>
      </c>
      <c r="O35" s="771" t="e">
        <f t="shared" ref="O35:O38" si="16">((N35-N34)/N34)*100</f>
        <v>#DIV/0!</v>
      </c>
    </row>
    <row r="36" spans="1:15" s="321" customFormat="1" ht="15">
      <c r="A36" s="780">
        <v>45931</v>
      </c>
      <c r="B36" s="766">
        <f>'10+_Assuntos_2025'!D$11</f>
        <v>0</v>
      </c>
      <c r="C36" s="767" t="e">
        <f t="shared" si="13"/>
        <v>#DIV/0!</v>
      </c>
      <c r="E36" s="780">
        <v>45931</v>
      </c>
      <c r="F36" s="766">
        <f>'10+_Assuntos_2025'!D$12</f>
        <v>0</v>
      </c>
      <c r="G36" s="767" t="e">
        <f t="shared" si="14"/>
        <v>#DIV/0!</v>
      </c>
      <c r="I36" s="780">
        <v>45931</v>
      </c>
      <c r="J36" s="766">
        <f>'10+_Assuntos_2025'!D$13</f>
        <v>0</v>
      </c>
      <c r="K36" s="767" t="e">
        <f t="shared" si="15"/>
        <v>#DIV/0!</v>
      </c>
      <c r="M36" s="780">
        <v>45931</v>
      </c>
      <c r="N36" s="766">
        <f>'10+_Assuntos_2025'!D$14</f>
        <v>0</v>
      </c>
      <c r="O36" s="771" t="e">
        <f t="shared" si="16"/>
        <v>#DIV/0!</v>
      </c>
    </row>
    <row r="37" spans="1:15" s="321" customFormat="1" ht="15">
      <c r="A37" s="780">
        <v>45962</v>
      </c>
      <c r="B37" s="766">
        <f>'10+_Assuntos_2025'!C$11</f>
        <v>0</v>
      </c>
      <c r="C37" s="767" t="e">
        <f t="shared" si="13"/>
        <v>#DIV/0!</v>
      </c>
      <c r="E37" s="780">
        <v>45962</v>
      </c>
      <c r="F37" s="766">
        <f>'10+_Assuntos_2025'!C$12</f>
        <v>0</v>
      </c>
      <c r="G37" s="767" t="e">
        <f t="shared" si="14"/>
        <v>#DIV/0!</v>
      </c>
      <c r="I37" s="780">
        <v>45962</v>
      </c>
      <c r="J37" s="766">
        <f>'10+_Assuntos_2025'!C$13</f>
        <v>0</v>
      </c>
      <c r="K37" s="767" t="e">
        <f t="shared" si="15"/>
        <v>#DIV/0!</v>
      </c>
      <c r="M37" s="780">
        <v>45962</v>
      </c>
      <c r="N37" s="766">
        <f>'10+_Assuntos_2025'!C$14</f>
        <v>0</v>
      </c>
      <c r="O37" s="771" t="e">
        <f t="shared" si="16"/>
        <v>#DIV/0!</v>
      </c>
    </row>
    <row r="38" spans="1:15" ht="15.75" thickBot="1">
      <c r="A38" s="781">
        <v>45992</v>
      </c>
      <c r="B38" s="768">
        <f>'10+_Assuntos_2025'!B$11</f>
        <v>0</v>
      </c>
      <c r="C38" s="769" t="e">
        <f t="shared" si="13"/>
        <v>#DIV/0!</v>
      </c>
      <c r="E38" s="781">
        <v>45992</v>
      </c>
      <c r="F38" s="768">
        <f>'10+_Assuntos_2025'!B$12</f>
        <v>0</v>
      </c>
      <c r="G38" s="769" t="e">
        <f t="shared" si="14"/>
        <v>#DIV/0!</v>
      </c>
      <c r="I38" s="781">
        <v>45992</v>
      </c>
      <c r="J38" s="768">
        <f>'10+_Assuntos_2025'!B$13</f>
        <v>0</v>
      </c>
      <c r="K38" s="769" t="e">
        <f t="shared" si="15"/>
        <v>#DIV/0!</v>
      </c>
      <c r="M38" s="781">
        <v>45992</v>
      </c>
      <c r="N38" s="768">
        <f>'10+_Assuntos_2025'!B$14</f>
        <v>0</v>
      </c>
      <c r="O38" s="773" t="e">
        <f t="shared" si="16"/>
        <v>#DIV/0!</v>
      </c>
    </row>
    <row r="39" spans="1:15">
      <c r="B39" s="9"/>
      <c r="C39" s="9"/>
    </row>
    <row r="40" spans="1:15" s="328" customFormat="1" ht="15" thickBot="1">
      <c r="B40" s="791">
        <f>'10+_Assuntos_2025'!N15</f>
        <v>137</v>
      </c>
      <c r="F40" s="791">
        <f>'10+_Assuntos_2025'!N16</f>
        <v>197</v>
      </c>
    </row>
    <row r="41" spans="1:15" ht="30.75" customHeight="1" thickBot="1">
      <c r="A41" s="1099" t="str">
        <f>'10+_Assuntos_2025'!A15</f>
        <v>Cadastro Único (CadÚnico)</v>
      </c>
      <c r="B41" s="1100"/>
      <c r="C41" s="1101"/>
      <c r="E41" s="1099" t="str">
        <f>'10+_Assuntos_2025'!A16</f>
        <v>Poluição sonora - PSIU</v>
      </c>
      <c r="F41" s="1100"/>
      <c r="G41" s="1101"/>
    </row>
    <row r="42" spans="1:15" ht="15.75" thickBot="1">
      <c r="A42" s="433" t="s">
        <v>2</v>
      </c>
      <c r="B42" s="434" t="s">
        <v>161</v>
      </c>
      <c r="C42" s="435" t="s">
        <v>162</v>
      </c>
      <c r="E42" s="87" t="s">
        <v>2</v>
      </c>
      <c r="F42" s="87" t="s">
        <v>161</v>
      </c>
      <c r="G42" s="87" t="s">
        <v>162</v>
      </c>
    </row>
    <row r="43" spans="1:15" s="321" customFormat="1" ht="15">
      <c r="A43" s="1045">
        <v>45658</v>
      </c>
      <c r="B43" s="530">
        <f>'10+_Assuntos_2025'!M15</f>
        <v>217</v>
      </c>
      <c r="C43" s="531">
        <f>((B43-B40)/B40)*100</f>
        <v>58.394160583941598</v>
      </c>
      <c r="E43" s="1046">
        <v>45658</v>
      </c>
      <c r="F43" s="1047">
        <f>'10+_Assuntos_2025'!M$16</f>
        <v>174</v>
      </c>
      <c r="G43" s="1048">
        <f>((F43-F40)/F40)*100</f>
        <v>-11.6751269035533</v>
      </c>
    </row>
    <row r="44" spans="1:15" s="321" customFormat="1" ht="15">
      <c r="A44" s="534">
        <v>45689</v>
      </c>
      <c r="B44" s="530">
        <f>'10+_Assuntos_2025'!L15</f>
        <v>186</v>
      </c>
      <c r="C44" s="531">
        <f t="shared" ref="C44:C49" si="17">((B44-B43)/B43)*100</f>
        <v>-14.285714285714285</v>
      </c>
      <c r="E44" s="971">
        <v>45689</v>
      </c>
      <c r="F44" s="974">
        <f>'10+_Assuntos_2025'!L$16</f>
        <v>189</v>
      </c>
      <c r="G44" s="963">
        <f>((F44-F43)/F43)*100</f>
        <v>8.6206896551724146</v>
      </c>
    </row>
    <row r="45" spans="1:15" s="321" customFormat="1" ht="15">
      <c r="A45" s="534">
        <v>45717</v>
      </c>
      <c r="B45" s="530">
        <f>'10+_Assuntos_2025'!K15</f>
        <v>213</v>
      </c>
      <c r="C45" s="531">
        <f t="shared" si="17"/>
        <v>14.516129032258066</v>
      </c>
      <c r="E45" s="971">
        <v>45717</v>
      </c>
      <c r="F45" s="1016">
        <f>'10+_Assuntos_2025'!K$16</f>
        <v>192</v>
      </c>
      <c r="G45" s="1015">
        <f t="shared" ref="G45:G54" si="18">((F45-F44)/F44)*100</f>
        <v>1.5873015873015872</v>
      </c>
    </row>
    <row r="46" spans="1:15" s="321" customFormat="1" ht="15">
      <c r="A46" s="534">
        <v>45748</v>
      </c>
      <c r="B46" s="530">
        <f>'10+_Assuntos_2025'!J$15</f>
        <v>185</v>
      </c>
      <c r="C46" s="531">
        <f t="shared" si="17"/>
        <v>-13.145539906103288</v>
      </c>
      <c r="E46" s="971">
        <v>45748</v>
      </c>
      <c r="F46" s="1016">
        <f>'10+_Assuntos_2025'!J$16</f>
        <v>184</v>
      </c>
      <c r="G46" s="1015">
        <f t="shared" si="18"/>
        <v>-4.1666666666666661</v>
      </c>
    </row>
    <row r="47" spans="1:15" s="321" customFormat="1" ht="15">
      <c r="A47" s="534">
        <v>45778</v>
      </c>
      <c r="B47" s="530">
        <f>'10+_Assuntos_2025'!I$15</f>
        <v>115</v>
      </c>
      <c r="C47" s="531">
        <f t="shared" si="17"/>
        <v>-37.837837837837839</v>
      </c>
      <c r="E47" s="971">
        <v>45778</v>
      </c>
      <c r="F47" s="1016">
        <f>'10+_Assuntos_2025'!I$16</f>
        <v>174</v>
      </c>
      <c r="G47" s="1015">
        <f t="shared" si="18"/>
        <v>-5.4347826086956523</v>
      </c>
    </row>
    <row r="48" spans="1:15" s="321" customFormat="1" ht="15">
      <c r="A48" s="780">
        <v>45809</v>
      </c>
      <c r="B48" s="766">
        <f>'10+_Assuntos_2025'!H$15</f>
        <v>0</v>
      </c>
      <c r="C48" s="767">
        <f t="shared" si="17"/>
        <v>-100</v>
      </c>
      <c r="E48" s="972">
        <v>45809</v>
      </c>
      <c r="F48" s="975">
        <f>'10+_Assuntos_2025'!H$16</f>
        <v>0</v>
      </c>
      <c r="G48" s="976">
        <f t="shared" si="18"/>
        <v>-100</v>
      </c>
    </row>
    <row r="49" spans="1:7" s="321" customFormat="1" ht="15">
      <c r="A49" s="780">
        <v>45839</v>
      </c>
      <c r="B49" s="766">
        <f>'10+_Assuntos_2025'!G$15</f>
        <v>0</v>
      </c>
      <c r="C49" s="767" t="e">
        <f t="shared" si="17"/>
        <v>#DIV/0!</v>
      </c>
      <c r="E49" s="972">
        <v>45839</v>
      </c>
      <c r="F49" s="975">
        <f>'10+_Assuntos_2025'!G$16</f>
        <v>0</v>
      </c>
      <c r="G49" s="976" t="e">
        <f t="shared" si="18"/>
        <v>#DIV/0!</v>
      </c>
    </row>
    <row r="50" spans="1:7" s="321" customFormat="1" ht="15">
      <c r="A50" s="780">
        <v>45870</v>
      </c>
      <c r="B50" s="766">
        <f>'10+_Assuntos_2025'!F$15</f>
        <v>0</v>
      </c>
      <c r="C50" s="767" t="e">
        <f t="shared" ref="C50" si="19">((B50-B49)/B49)*100</f>
        <v>#DIV/0!</v>
      </c>
      <c r="E50" s="972">
        <v>45870</v>
      </c>
      <c r="F50" s="975">
        <f>'10+_Assuntos_2025'!F$16</f>
        <v>0</v>
      </c>
      <c r="G50" s="976" t="e">
        <f t="shared" si="18"/>
        <v>#DIV/0!</v>
      </c>
    </row>
    <row r="51" spans="1:7" s="321" customFormat="1" ht="15">
      <c r="A51" s="780">
        <v>45901</v>
      </c>
      <c r="B51" s="766">
        <f>'10+_Assuntos_2025'!E$15</f>
        <v>0</v>
      </c>
      <c r="C51" s="767" t="e">
        <f t="shared" ref="C51:C54" si="20">((B51-B50)/B50)*100</f>
        <v>#DIV/0!</v>
      </c>
      <c r="E51" s="972">
        <v>45901</v>
      </c>
      <c r="F51" s="975">
        <f>'10+_Assuntos_2025'!E$16</f>
        <v>0</v>
      </c>
      <c r="G51" s="976" t="e">
        <f t="shared" si="18"/>
        <v>#DIV/0!</v>
      </c>
    </row>
    <row r="52" spans="1:7" s="321" customFormat="1" ht="15">
      <c r="A52" s="780">
        <v>45931</v>
      </c>
      <c r="B52" s="766">
        <f>'10+_Assuntos_2025'!D$15</f>
        <v>0</v>
      </c>
      <c r="C52" s="767" t="e">
        <f t="shared" si="20"/>
        <v>#DIV/0!</v>
      </c>
      <c r="E52" s="972">
        <v>45931</v>
      </c>
      <c r="F52" s="975">
        <f>'10+_Assuntos_2025'!D$16</f>
        <v>0</v>
      </c>
      <c r="G52" s="976" t="e">
        <f t="shared" si="18"/>
        <v>#DIV/0!</v>
      </c>
    </row>
    <row r="53" spans="1:7" s="321" customFormat="1" ht="15">
      <c r="A53" s="780">
        <v>45962</v>
      </c>
      <c r="B53" s="766">
        <f>'10+_Assuntos_2025'!C$15</f>
        <v>0</v>
      </c>
      <c r="C53" s="767" t="e">
        <f t="shared" si="20"/>
        <v>#DIV/0!</v>
      </c>
      <c r="E53" s="972">
        <v>45962</v>
      </c>
      <c r="F53" s="975">
        <f>'10+_Assuntos_2025'!C$16</f>
        <v>0</v>
      </c>
      <c r="G53" s="976" t="e">
        <f t="shared" si="18"/>
        <v>#DIV/0!</v>
      </c>
    </row>
    <row r="54" spans="1:7" ht="15.75" thickBot="1">
      <c r="A54" s="781">
        <v>45992</v>
      </c>
      <c r="B54" s="768">
        <f>'10+_Assuntos_2025'!B$15</f>
        <v>0</v>
      </c>
      <c r="C54" s="769" t="e">
        <f t="shared" si="20"/>
        <v>#DIV/0!</v>
      </c>
      <c r="E54" s="973">
        <v>45992</v>
      </c>
      <c r="F54" s="977">
        <f>'10+_Assuntos_2025'!B$16</f>
        <v>0</v>
      </c>
      <c r="G54" s="978" t="e">
        <f t="shared" si="18"/>
        <v>#DIV/0!</v>
      </c>
    </row>
    <row r="55" spans="1:7">
      <c r="B55" s="9"/>
      <c r="C55" s="9"/>
    </row>
    <row r="56" spans="1:7">
      <c r="B56" s="9"/>
      <c r="C56" s="9"/>
    </row>
    <row r="61" spans="1:7" ht="15">
      <c r="A61" s="1"/>
    </row>
    <row r="65" spans="17:17">
      <c r="Q65" s="75"/>
    </row>
  </sheetData>
  <mergeCells count="11">
    <mergeCell ref="I9:K9"/>
    <mergeCell ref="M9:O9"/>
    <mergeCell ref="A25:C25"/>
    <mergeCell ref="E25:G25"/>
    <mergeCell ref="I25:K25"/>
    <mergeCell ref="M25:O25"/>
    <mergeCell ref="A41:C41"/>
    <mergeCell ref="E41:G41"/>
    <mergeCell ref="A6:E6"/>
    <mergeCell ref="A9:C9"/>
    <mergeCell ref="E9:G9"/>
  </mergeCells>
  <printOptions horizontalCentered="1" verticalCentered="1"/>
  <pageMargins left="0.511811023622047" right="0.511811023622047" top="0.78740157480315021" bottom="0.78740157480315021" header="0.31496062992126012" footer="0.31496062992126012"/>
  <pageSetup paperSize="9" fitToWidth="0" fitToHeight="0" orientation="landscape" r:id="rId1"/>
  <ignoredErrors>
    <ignoredError sqref="C13:C22 G13:G22 K13:K22 O13:O22 C29:C38 G29:G38 K29:K38 O29:O38 C45:C54 G46 G47:G54 C11 O11 K11 G11 C27 G27 K27 O27 C43 G43"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1</vt:i4>
      </vt:variant>
    </vt:vector>
  </HeadingPairs>
  <TitlesOfParts>
    <vt:vector size="27" baseType="lpstr">
      <vt:lpstr>Texto</vt:lpstr>
      <vt:lpstr>Protocolos</vt:lpstr>
      <vt:lpstr>Elogios_Sugestões</vt:lpstr>
      <vt:lpstr>Canais_atendimento</vt:lpstr>
      <vt:lpstr>Assuntos</vt:lpstr>
      <vt:lpstr>Órgãos_Externos</vt:lpstr>
      <vt:lpstr>Buraco-Pavimentação_MAI_2025</vt:lpstr>
      <vt:lpstr>10+_Assuntos_2025</vt:lpstr>
      <vt:lpstr>Assuntos-variação_10_mais_2025</vt:lpstr>
      <vt:lpstr>10_ASSUNTOS+_Assuntos_MAI_25</vt:lpstr>
      <vt:lpstr>UNIDADES</vt:lpstr>
      <vt:lpstr>10+_UNIDADES_2025</vt:lpstr>
      <vt:lpstr>Unidades_-variação_10_mais_2025</vt:lpstr>
      <vt:lpstr>10+_Unidades_MAI_25</vt:lpstr>
      <vt:lpstr>Subprefeituras_2025</vt:lpstr>
      <vt:lpstr>10+_SUB's_2025</vt:lpstr>
      <vt:lpstr>Subs_-Variação_10_mais_2025</vt:lpstr>
      <vt:lpstr>10+_Subprefeituras_MAI_25</vt:lpstr>
      <vt:lpstr>Denúncia_Protocolos_2025</vt:lpstr>
      <vt:lpstr>Denúncia_Unidades_Mensal_2025</vt:lpstr>
      <vt:lpstr>Denúncia_Unidades_Total_2025</vt:lpstr>
      <vt:lpstr>Denúncia_Órgãos_Deferidas</vt:lpstr>
      <vt:lpstr>Denúncia_Órgãos_Indeferidas</vt:lpstr>
      <vt:lpstr>e-SIC_2025</vt:lpstr>
      <vt:lpstr>Alteração_de_Processo</vt:lpstr>
      <vt:lpstr>P</vt:lpstr>
      <vt:lpstr>Alteração_de_Processo!OLE_LINK1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Sheila de Fatima Batista Malta</cp:lastModifiedBy>
  <cp:revision/>
  <dcterms:created xsi:type="dcterms:W3CDTF">2018-08-01T11:52:47Z</dcterms:created>
  <dcterms:modified xsi:type="dcterms:W3CDTF">2025-06-23T15:54:01Z</dcterms:modified>
  <cp:category/>
  <cp:contentStatus/>
</cp:coreProperties>
</file>