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Users\D878518\Desktop\Enviar\"/>
    </mc:Choice>
  </mc:AlternateContent>
  <bookViews>
    <workbookView xWindow="0" yWindow="0" windowWidth="21075" windowHeight="9015" tabRatio="961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NOV_2025" sheetId="24" r:id="rId7"/>
    <sheet name="10+_Assuntos_2025" sheetId="5" r:id="rId8"/>
    <sheet name="Assuntos-variação_10_mais_2025" sheetId="6" r:id="rId9"/>
    <sheet name="10_ASSUNTOS+_Assuntos_NOV_25" sheetId="8" r:id="rId10"/>
    <sheet name="UNIDADES" sheetId="9" r:id="rId11"/>
    <sheet name="10+_UNIDADES_2025" sheetId="10" r:id="rId12"/>
    <sheet name="Unidades_variação_10_mais_2025" sheetId="11" r:id="rId13"/>
    <sheet name="10+_Unidades_NOV_25" sheetId="13" r:id="rId14"/>
    <sheet name="Subprefeituras_2025" sheetId="14" r:id="rId15"/>
    <sheet name="10+_SUB's_2025" sheetId="15" r:id="rId16"/>
    <sheet name="Subs_-Variação_10_mais_2025" sheetId="16" r:id="rId17"/>
    <sheet name="10+_Subprefeituras_NOV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0" hidden="1">Alteração_de_Processo!$E$15:$E$26</definedName>
    <definedName name="_xlchart.1" hidden="1">Alteração_de_Processo!$F$15:$F$26</definedName>
    <definedName name="_xlchart.v1.0" hidden="1">Alteração_de_Processo!$E$15:$E$26</definedName>
    <definedName name="_xlchart.v1.1" hidden="1">Alteração_de_Processo!$F$15:$F$26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0" l="1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58" i="40"/>
  <c r="Q59" i="40"/>
  <c r="Q60" i="40"/>
  <c r="Q61" i="40"/>
  <c r="Q62" i="40"/>
  <c r="Q63" i="40"/>
  <c r="Q64" i="40"/>
  <c r="Q65" i="40"/>
  <c r="Q66" i="40"/>
  <c r="Q67" i="40"/>
  <c r="Q68" i="40"/>
  <c r="Q69" i="40"/>
  <c r="Q70" i="40"/>
  <c r="Q71" i="40"/>
  <c r="Q72" i="40"/>
  <c r="Q73" i="40"/>
  <c r="Q74" i="40"/>
  <c r="Q75" i="40"/>
  <c r="Q76" i="40"/>
  <c r="Q77" i="40"/>
  <c r="Q5" i="40"/>
  <c r="Q6" i="40"/>
  <c r="Q7" i="40"/>
  <c r="Q8" i="40"/>
  <c r="Q9" i="40"/>
  <c r="Q4" i="40"/>
  <c r="L77" i="41"/>
  <c r="N10" i="42"/>
  <c r="N10" i="41"/>
  <c r="N10" i="40"/>
  <c r="D5" i="39" l="1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F29" i="18" l="1"/>
  <c r="F28" i="18"/>
  <c r="B29" i="18"/>
  <c r="B28" i="18"/>
  <c r="P7" i="18"/>
  <c r="P6" i="18"/>
  <c r="C15" i="18"/>
  <c r="C10" i="18"/>
  <c r="C9" i="18"/>
  <c r="Q17" i="10" l="1"/>
  <c r="Q7" i="10"/>
  <c r="Q16" i="5"/>
  <c r="Q7" i="5"/>
  <c r="C16" i="19" l="1"/>
  <c r="C102" i="19"/>
  <c r="F26" i="22" l="1"/>
  <c r="C25" i="22"/>
  <c r="P7" i="15"/>
  <c r="Q8" i="15"/>
  <c r="Q9" i="15"/>
  <c r="Q10" i="15"/>
  <c r="Q11" i="15"/>
  <c r="Q12" i="15"/>
  <c r="Q13" i="15"/>
  <c r="Q14" i="15"/>
  <c r="Q15" i="15"/>
  <c r="Q16" i="15"/>
  <c r="Q17" i="15"/>
  <c r="Q7" i="15"/>
  <c r="Q1" i="15"/>
  <c r="C37" i="14"/>
  <c r="C17" i="15"/>
  <c r="L25" i="13"/>
  <c r="Q4" i="10"/>
  <c r="Q13" i="10" s="1"/>
  <c r="Q8" i="10"/>
  <c r="Q9" i="10"/>
  <c r="Q10" i="10"/>
  <c r="Q14" i="10"/>
  <c r="Q15" i="10"/>
  <c r="Q16" i="10"/>
  <c r="C17" i="10"/>
  <c r="C71" i="9"/>
  <c r="L26" i="8"/>
  <c r="Q8" i="5"/>
  <c r="Q9" i="5"/>
  <c r="Q10" i="5"/>
  <c r="Q11" i="5"/>
  <c r="Q12" i="5"/>
  <c r="Q13" i="5"/>
  <c r="Q14" i="5"/>
  <c r="Q15" i="5"/>
  <c r="Q17" i="5"/>
  <c r="P1" i="5"/>
  <c r="C17" i="5"/>
  <c r="Q12" i="10" l="1"/>
  <c r="Q11" i="10"/>
  <c r="C262" i="26"/>
  <c r="N95" i="26"/>
  <c r="O95" i="26"/>
  <c r="C15" i="2"/>
  <c r="B15" i="2"/>
  <c r="D15" i="18" l="1"/>
  <c r="D10" i="18"/>
  <c r="D9" i="18"/>
  <c r="B13" i="20" l="1"/>
  <c r="E33" i="22"/>
  <c r="B27" i="22"/>
  <c r="C24" i="22"/>
  <c r="C23" i="22"/>
  <c r="C22" i="22"/>
  <c r="C21" i="22"/>
  <c r="C20" i="22"/>
  <c r="C19" i="22"/>
  <c r="C18" i="22"/>
  <c r="C17" i="22"/>
  <c r="C16" i="22"/>
  <c r="C15" i="22"/>
  <c r="N117" i="19"/>
  <c r="O112" i="19" s="1"/>
  <c r="O116" i="19"/>
  <c r="O115" i="19"/>
  <c r="O114" i="19"/>
  <c r="O113" i="19"/>
  <c r="O111" i="19"/>
  <c r="O110" i="19"/>
  <c r="O109" i="19"/>
  <c r="O108" i="19"/>
  <c r="O107" i="19"/>
  <c r="O102" i="19"/>
  <c r="M102" i="19"/>
  <c r="L102" i="19"/>
  <c r="K102" i="19"/>
  <c r="J102" i="19"/>
  <c r="I102" i="19"/>
  <c r="H102" i="19"/>
  <c r="G102" i="19"/>
  <c r="F102" i="19"/>
  <c r="E102" i="19"/>
  <c r="D102" i="19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G47" i="19"/>
  <c r="AF47" i="19"/>
  <c r="AE47" i="19"/>
  <c r="AD47" i="19"/>
  <c r="AC47" i="19"/>
  <c r="AB47" i="19"/>
  <c r="Z47" i="19"/>
  <c r="Y47" i="19"/>
  <c r="X47" i="19"/>
  <c r="W47" i="19"/>
  <c r="V47" i="19"/>
  <c r="U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G39" i="19" s="1"/>
  <c r="AF40" i="19"/>
  <c r="O40" i="19"/>
  <c r="N40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AC33" i="19"/>
  <c r="AB33" i="19"/>
  <c r="AA33" i="19"/>
  <c r="Z33" i="19"/>
  <c r="Y33" i="19"/>
  <c r="X33" i="19"/>
  <c r="W33" i="19"/>
  <c r="V33" i="19"/>
  <c r="U33" i="19"/>
  <c r="AF33" i="19" s="1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C27" i="19"/>
  <c r="AB27" i="19"/>
  <c r="AA27" i="19"/>
  <c r="Z27" i="19"/>
  <c r="Y27" i="19"/>
  <c r="X27" i="19"/>
  <c r="W27" i="19"/>
  <c r="V27" i="19"/>
  <c r="U27" i="19"/>
  <c r="AF27" i="19" s="1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O22" i="19"/>
  <c r="N22" i="19"/>
  <c r="B19" i="19"/>
  <c r="B18" i="19"/>
  <c r="C15" i="19"/>
  <c r="C14" i="19"/>
  <c r="C13" i="19"/>
  <c r="C12" i="19"/>
  <c r="C11" i="19"/>
  <c r="C10" i="19"/>
  <c r="C9" i="19"/>
  <c r="C8" i="19"/>
  <c r="C7" i="19"/>
  <c r="C6" i="19"/>
  <c r="M77" i="42"/>
  <c r="L77" i="42"/>
  <c r="K77" i="42"/>
  <c r="J77" i="42"/>
  <c r="I77" i="42"/>
  <c r="H77" i="42"/>
  <c r="G77" i="42"/>
  <c r="F77" i="42"/>
  <c r="E77" i="42"/>
  <c r="D77" i="42"/>
  <c r="C77" i="42"/>
  <c r="B77" i="42"/>
  <c r="N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N63" i="42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9" i="42"/>
  <c r="N8" i="42"/>
  <c r="N7" i="42"/>
  <c r="N6" i="42"/>
  <c r="N5" i="42"/>
  <c r="N4" i="42"/>
  <c r="M77" i="41"/>
  <c r="K77" i="41"/>
  <c r="J77" i="41"/>
  <c r="I77" i="41"/>
  <c r="H77" i="41"/>
  <c r="G77" i="41"/>
  <c r="F77" i="41"/>
  <c r="E77" i="41"/>
  <c r="D77" i="41"/>
  <c r="C77" i="41"/>
  <c r="B77" i="41"/>
  <c r="N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9" i="41"/>
  <c r="N8" i="41"/>
  <c r="N7" i="41"/>
  <c r="N6" i="41"/>
  <c r="N5" i="41"/>
  <c r="N4" i="41"/>
  <c r="P78" i="40"/>
  <c r="O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9" i="40"/>
  <c r="N8" i="40"/>
  <c r="N7" i="40"/>
  <c r="N6" i="40"/>
  <c r="N5" i="40"/>
  <c r="N4" i="40"/>
  <c r="H85" i="39"/>
  <c r="C80" i="39"/>
  <c r="C78" i="39"/>
  <c r="B80" i="39" s="1"/>
  <c r="B78" i="39"/>
  <c r="A80" i="39" s="1"/>
  <c r="D4" i="39"/>
  <c r="E65" i="18"/>
  <c r="G63" i="18"/>
  <c r="F63" i="18"/>
  <c r="E63" i="18"/>
  <c r="D63" i="18"/>
  <c r="C63" i="18"/>
  <c r="B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G48" i="18"/>
  <c r="F48" i="18"/>
  <c r="F65" i="18" s="1"/>
  <c r="E48" i="18"/>
  <c r="D48" i="18"/>
  <c r="C48" i="18"/>
  <c r="C65" i="18" s="1"/>
  <c r="B48" i="18"/>
  <c r="B65" i="18" s="1"/>
  <c r="H47" i="18"/>
  <c r="H46" i="18"/>
  <c r="H45" i="18"/>
  <c r="H48" i="18" s="1"/>
  <c r="H44" i="18"/>
  <c r="H43" i="18"/>
  <c r="H42" i="18"/>
  <c r="H41" i="18"/>
  <c r="H40" i="18"/>
  <c r="H39" i="18"/>
  <c r="H38" i="18"/>
  <c r="H37" i="18"/>
  <c r="H36" i="18"/>
  <c r="F32" i="18"/>
  <c r="B32" i="18"/>
  <c r="F31" i="18"/>
  <c r="B31" i="18"/>
  <c r="G30" i="18"/>
  <c r="C30" i="18"/>
  <c r="G29" i="18"/>
  <c r="C29" i="18"/>
  <c r="G28" i="18"/>
  <c r="C28" i="18"/>
  <c r="G27" i="18"/>
  <c r="F27" i="18"/>
  <c r="C27" i="18"/>
  <c r="B27" i="18"/>
  <c r="G26" i="18"/>
  <c r="F26" i="18"/>
  <c r="C26" i="18"/>
  <c r="B26" i="18"/>
  <c r="G25" i="18"/>
  <c r="F25" i="18"/>
  <c r="C25" i="18"/>
  <c r="B25" i="18"/>
  <c r="G24" i="18"/>
  <c r="C24" i="18"/>
  <c r="B24" i="18"/>
  <c r="G23" i="18"/>
  <c r="F23" i="18"/>
  <c r="C23" i="18"/>
  <c r="B23" i="18"/>
  <c r="G22" i="18"/>
  <c r="F22" i="18"/>
  <c r="C22" i="18"/>
  <c r="B22" i="18"/>
  <c r="G21" i="18"/>
  <c r="F21" i="18"/>
  <c r="C21" i="18"/>
  <c r="B21" i="18"/>
  <c r="G20" i="18"/>
  <c r="F20" i="18"/>
  <c r="C20" i="18"/>
  <c r="B20" i="18"/>
  <c r="G19" i="18"/>
  <c r="F19" i="18"/>
  <c r="C19" i="18"/>
  <c r="B19" i="18"/>
  <c r="O15" i="18"/>
  <c r="M15" i="18"/>
  <c r="L15" i="18"/>
  <c r="K15" i="18"/>
  <c r="J15" i="18"/>
  <c r="I15" i="18"/>
  <c r="H15" i="18"/>
  <c r="G15" i="18"/>
  <c r="F15" i="18"/>
  <c r="E15" i="18"/>
  <c r="O13" i="18"/>
  <c r="N13" i="18"/>
  <c r="O10" i="18"/>
  <c r="M10" i="18"/>
  <c r="L10" i="18"/>
  <c r="K10" i="18"/>
  <c r="J10" i="18"/>
  <c r="I10" i="18"/>
  <c r="H10" i="18"/>
  <c r="G10" i="18"/>
  <c r="F10" i="18"/>
  <c r="E10" i="18"/>
  <c r="P9" i="18"/>
  <c r="O9" i="18"/>
  <c r="M9" i="18"/>
  <c r="L9" i="18"/>
  <c r="K9" i="18"/>
  <c r="J9" i="18"/>
  <c r="I9" i="18"/>
  <c r="H9" i="18"/>
  <c r="G9" i="18"/>
  <c r="F9" i="18"/>
  <c r="E9" i="18"/>
  <c r="O8" i="18"/>
  <c r="N8" i="18"/>
  <c r="O7" i="18"/>
  <c r="N7" i="18"/>
  <c r="N9" i="18" s="1"/>
  <c r="O6" i="18"/>
  <c r="N6" i="18"/>
  <c r="B17" i="30"/>
  <c r="F54" i="16"/>
  <c r="G54" i="16" s="1"/>
  <c r="B54" i="16"/>
  <c r="C54" i="16" s="1"/>
  <c r="F53" i="16"/>
  <c r="G53" i="16" s="1"/>
  <c r="B53" i="16"/>
  <c r="C53" i="16" s="1"/>
  <c r="F52" i="16"/>
  <c r="G52" i="16" s="1"/>
  <c r="B52" i="16"/>
  <c r="C52" i="16" s="1"/>
  <c r="F51" i="16"/>
  <c r="G51" i="16" s="1"/>
  <c r="B51" i="16"/>
  <c r="C51" i="16" s="1"/>
  <c r="F50" i="16"/>
  <c r="G50" i="16" s="1"/>
  <c r="B50" i="16"/>
  <c r="C50" i="16" s="1"/>
  <c r="F49" i="16"/>
  <c r="G49" i="16" s="1"/>
  <c r="B49" i="16"/>
  <c r="C49" i="16" s="1"/>
  <c r="F48" i="16"/>
  <c r="G48" i="16" s="1"/>
  <c r="B48" i="16"/>
  <c r="C48" i="16" s="1"/>
  <c r="F47" i="16"/>
  <c r="G47" i="16" s="1"/>
  <c r="B47" i="16"/>
  <c r="C47" i="16" s="1"/>
  <c r="F46" i="16"/>
  <c r="G46" i="16" s="1"/>
  <c r="B46" i="16"/>
  <c r="C46" i="16" s="1"/>
  <c r="F45" i="16"/>
  <c r="G45" i="16" s="1"/>
  <c r="B45" i="16"/>
  <c r="C45" i="16" s="1"/>
  <c r="F44" i="16"/>
  <c r="G44" i="16" s="1"/>
  <c r="B44" i="16"/>
  <c r="C44" i="16" s="1"/>
  <c r="F43" i="16"/>
  <c r="G43" i="16" s="1"/>
  <c r="B43" i="16"/>
  <c r="C43" i="16" s="1"/>
  <c r="E41" i="16"/>
  <c r="A41" i="16"/>
  <c r="F40" i="16"/>
  <c r="B40" i="16"/>
  <c r="N38" i="16"/>
  <c r="O38" i="16" s="1"/>
  <c r="K38" i="16"/>
  <c r="J38" i="16"/>
  <c r="F38" i="16"/>
  <c r="G38" i="16" s="1"/>
  <c r="B38" i="16"/>
  <c r="C38" i="16" s="1"/>
  <c r="O37" i="16"/>
  <c r="N37" i="16"/>
  <c r="J37" i="16"/>
  <c r="K37" i="16" s="1"/>
  <c r="F37" i="16"/>
  <c r="G37" i="16" s="1"/>
  <c r="C37" i="16"/>
  <c r="B37" i="16"/>
  <c r="N36" i="16"/>
  <c r="O36" i="16" s="1"/>
  <c r="J36" i="16"/>
  <c r="K36" i="16" s="1"/>
  <c r="G36" i="16"/>
  <c r="F36" i="16"/>
  <c r="B36" i="16"/>
  <c r="C36" i="16" s="1"/>
  <c r="N35" i="16"/>
  <c r="O35" i="16" s="1"/>
  <c r="K35" i="16"/>
  <c r="J35" i="16"/>
  <c r="F35" i="16"/>
  <c r="G35" i="16" s="1"/>
  <c r="B35" i="16"/>
  <c r="C35" i="16" s="1"/>
  <c r="O34" i="16"/>
  <c r="N34" i="16"/>
  <c r="J34" i="16"/>
  <c r="K34" i="16" s="1"/>
  <c r="F34" i="16"/>
  <c r="G34" i="16" s="1"/>
  <c r="C34" i="16"/>
  <c r="B34" i="16"/>
  <c r="N33" i="16"/>
  <c r="O33" i="16" s="1"/>
  <c r="J33" i="16"/>
  <c r="K33" i="16" s="1"/>
  <c r="G33" i="16"/>
  <c r="F33" i="16"/>
  <c r="B33" i="16"/>
  <c r="C33" i="16" s="1"/>
  <c r="N32" i="16"/>
  <c r="O32" i="16" s="1"/>
  <c r="K32" i="16"/>
  <c r="J32" i="16"/>
  <c r="F32" i="16"/>
  <c r="G32" i="16" s="1"/>
  <c r="B32" i="16"/>
  <c r="C32" i="16" s="1"/>
  <c r="O31" i="16"/>
  <c r="N31" i="16"/>
  <c r="J31" i="16"/>
  <c r="F31" i="16"/>
  <c r="G31" i="16" s="1"/>
  <c r="C31" i="16"/>
  <c r="B31" i="16"/>
  <c r="N30" i="16"/>
  <c r="O30" i="16" s="1"/>
  <c r="J30" i="16"/>
  <c r="K31" i="16" s="1"/>
  <c r="G30" i="16"/>
  <c r="F30" i="16"/>
  <c r="B30" i="16"/>
  <c r="C30" i="16" s="1"/>
  <c r="N29" i="16"/>
  <c r="O29" i="16" s="1"/>
  <c r="K29" i="16"/>
  <c r="J29" i="16"/>
  <c r="F29" i="16"/>
  <c r="G29" i="16" s="1"/>
  <c r="B29" i="16"/>
  <c r="C29" i="16" s="1"/>
  <c r="O28" i="16"/>
  <c r="N28" i="16"/>
  <c r="J28" i="16"/>
  <c r="K28" i="16" s="1"/>
  <c r="F28" i="16"/>
  <c r="G28" i="16" s="1"/>
  <c r="C28" i="16"/>
  <c r="B28" i="16"/>
  <c r="N27" i="16"/>
  <c r="O27" i="16" s="1"/>
  <c r="J27" i="16"/>
  <c r="K27" i="16" s="1"/>
  <c r="G27" i="16"/>
  <c r="F27" i="16"/>
  <c r="C27" i="16"/>
  <c r="B27" i="16"/>
  <c r="M25" i="16"/>
  <c r="I25" i="16"/>
  <c r="E25" i="16"/>
  <c r="A25" i="16"/>
  <c r="N24" i="16"/>
  <c r="J24" i="16"/>
  <c r="F24" i="16"/>
  <c r="B24" i="16"/>
  <c r="O22" i="16"/>
  <c r="N22" i="16"/>
  <c r="J22" i="16"/>
  <c r="F22" i="16"/>
  <c r="G22" i="16" s="1"/>
  <c r="C22" i="16"/>
  <c r="B22" i="16"/>
  <c r="N21" i="16"/>
  <c r="J21" i="16"/>
  <c r="K22" i="16" s="1"/>
  <c r="G21" i="16"/>
  <c r="F21" i="16"/>
  <c r="B21" i="16"/>
  <c r="N20" i="16"/>
  <c r="O21" i="16" s="1"/>
  <c r="K20" i="16"/>
  <c r="J20" i="16"/>
  <c r="F20" i="16"/>
  <c r="B20" i="16"/>
  <c r="C21" i="16" s="1"/>
  <c r="O19" i="16"/>
  <c r="N19" i="16"/>
  <c r="J19" i="16"/>
  <c r="F19" i="16"/>
  <c r="G20" i="16" s="1"/>
  <c r="C19" i="16"/>
  <c r="B19" i="16"/>
  <c r="N18" i="16"/>
  <c r="J18" i="16"/>
  <c r="K19" i="16" s="1"/>
  <c r="G18" i="16"/>
  <c r="F18" i="16"/>
  <c r="B18" i="16"/>
  <c r="N17" i="16"/>
  <c r="O18" i="16" s="1"/>
  <c r="K17" i="16"/>
  <c r="J17" i="16"/>
  <c r="F17" i="16"/>
  <c r="B17" i="16"/>
  <c r="C18" i="16" s="1"/>
  <c r="O16" i="16"/>
  <c r="N16" i="16"/>
  <c r="J16" i="16"/>
  <c r="F16" i="16"/>
  <c r="G17" i="16" s="1"/>
  <c r="C16" i="16"/>
  <c r="B16" i="16"/>
  <c r="N15" i="16"/>
  <c r="J15" i="16"/>
  <c r="K16" i="16" s="1"/>
  <c r="G15" i="16"/>
  <c r="F15" i="16"/>
  <c r="B15" i="16"/>
  <c r="N14" i="16"/>
  <c r="O15" i="16" s="1"/>
  <c r="K14" i="16"/>
  <c r="J14" i="16"/>
  <c r="F14" i="16"/>
  <c r="B14" i="16"/>
  <c r="C15" i="16" s="1"/>
  <c r="O13" i="16"/>
  <c r="N13" i="16"/>
  <c r="J13" i="16"/>
  <c r="F13" i="16"/>
  <c r="G14" i="16" s="1"/>
  <c r="C13" i="16"/>
  <c r="B13" i="16"/>
  <c r="N12" i="16"/>
  <c r="J12" i="16"/>
  <c r="K13" i="16" s="1"/>
  <c r="G12" i="16"/>
  <c r="F12" i="16"/>
  <c r="C12" i="16"/>
  <c r="B12" i="16"/>
  <c r="N11" i="16"/>
  <c r="O12" i="16" s="1"/>
  <c r="K11" i="16"/>
  <c r="J11" i="16"/>
  <c r="G11" i="16"/>
  <c r="F11" i="16"/>
  <c r="B11" i="16"/>
  <c r="C11" i="16" s="1"/>
  <c r="M9" i="16"/>
  <c r="I9" i="16"/>
  <c r="E9" i="16"/>
  <c r="A9" i="16"/>
  <c r="N8" i="16"/>
  <c r="J8" i="16"/>
  <c r="F8" i="16"/>
  <c r="B8" i="16"/>
  <c r="M17" i="15"/>
  <c r="L17" i="15"/>
  <c r="K17" i="15"/>
  <c r="J17" i="15"/>
  <c r="I17" i="15"/>
  <c r="H17" i="15"/>
  <c r="G17" i="15"/>
  <c r="P17" i="15" s="1"/>
  <c r="F17" i="15"/>
  <c r="O17" i="15" s="1"/>
  <c r="E17" i="15"/>
  <c r="D17" i="15"/>
  <c r="Q18" i="15" s="1"/>
  <c r="P16" i="15"/>
  <c r="O16" i="15"/>
  <c r="P15" i="15"/>
  <c r="O15" i="15"/>
  <c r="P14" i="15"/>
  <c r="O14" i="15"/>
  <c r="P13" i="15"/>
  <c r="O13" i="15"/>
  <c r="P12" i="15"/>
  <c r="O12" i="15"/>
  <c r="P11" i="15"/>
  <c r="O11" i="15"/>
  <c r="P10" i="15"/>
  <c r="O10" i="15"/>
  <c r="P9" i="15"/>
  <c r="O9" i="15"/>
  <c r="P8" i="15"/>
  <c r="O8" i="15"/>
  <c r="O7" i="15"/>
  <c r="O37" i="14"/>
  <c r="N37" i="14"/>
  <c r="P35" i="14" s="1"/>
  <c r="M37" i="14"/>
  <c r="L37" i="14"/>
  <c r="K37" i="14"/>
  <c r="J37" i="14"/>
  <c r="I37" i="14"/>
  <c r="H37" i="14"/>
  <c r="G37" i="14"/>
  <c r="F37" i="14"/>
  <c r="E37" i="14"/>
  <c r="D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F54" i="11"/>
  <c r="G54" i="11" s="1"/>
  <c r="B54" i="11"/>
  <c r="C54" i="11" s="1"/>
  <c r="G53" i="11"/>
  <c r="F53" i="11"/>
  <c r="B53" i="11"/>
  <c r="C53" i="11" s="1"/>
  <c r="F52" i="11"/>
  <c r="G52" i="11" s="1"/>
  <c r="C52" i="11"/>
  <c r="B52" i="11"/>
  <c r="F51" i="11"/>
  <c r="G51" i="11" s="1"/>
  <c r="B51" i="11"/>
  <c r="C51" i="11" s="1"/>
  <c r="G50" i="11"/>
  <c r="F50" i="11"/>
  <c r="B50" i="11"/>
  <c r="C50" i="11" s="1"/>
  <c r="F49" i="11"/>
  <c r="G49" i="11" s="1"/>
  <c r="C49" i="11"/>
  <c r="B49" i="11"/>
  <c r="G48" i="11"/>
  <c r="F48" i="11"/>
  <c r="B48" i="11"/>
  <c r="C48" i="11" s="1"/>
  <c r="G47" i="11"/>
  <c r="F47" i="11"/>
  <c r="C47" i="11"/>
  <c r="B47" i="11"/>
  <c r="F46" i="11"/>
  <c r="G46" i="11" s="1"/>
  <c r="C46" i="11"/>
  <c r="B46" i="11"/>
  <c r="G45" i="11"/>
  <c r="F45" i="11"/>
  <c r="B45" i="11"/>
  <c r="C45" i="11" s="1"/>
  <c r="G44" i="11"/>
  <c r="F44" i="11"/>
  <c r="C44" i="11"/>
  <c r="B44" i="11"/>
  <c r="F43" i="11"/>
  <c r="G43" i="11" s="1"/>
  <c r="C43" i="11"/>
  <c r="B43" i="11"/>
  <c r="E41" i="11"/>
  <c r="A41" i="11"/>
  <c r="F40" i="11"/>
  <c r="B40" i="11"/>
  <c r="O38" i="11"/>
  <c r="N38" i="11"/>
  <c r="J38" i="11"/>
  <c r="F38" i="11"/>
  <c r="G38" i="11" s="1"/>
  <c r="C38" i="11"/>
  <c r="B38" i="11"/>
  <c r="N37" i="11"/>
  <c r="J37" i="11"/>
  <c r="K38" i="11" s="1"/>
  <c r="G37" i="11"/>
  <c r="F37" i="11"/>
  <c r="B37" i="11"/>
  <c r="N36" i="11"/>
  <c r="O37" i="11" s="1"/>
  <c r="K36" i="11"/>
  <c r="J36" i="11"/>
  <c r="F36" i="11"/>
  <c r="B36" i="11"/>
  <c r="C37" i="11" s="1"/>
  <c r="O35" i="11"/>
  <c r="N35" i="11"/>
  <c r="J35" i="11"/>
  <c r="F35" i="11"/>
  <c r="G36" i="11" s="1"/>
  <c r="C35" i="11"/>
  <c r="B35" i="11"/>
  <c r="N34" i="11"/>
  <c r="J34" i="11"/>
  <c r="K35" i="11" s="1"/>
  <c r="G34" i="11"/>
  <c r="F34" i="11"/>
  <c r="B34" i="11"/>
  <c r="N33" i="11"/>
  <c r="O34" i="11" s="1"/>
  <c r="K33" i="11"/>
  <c r="J33" i="11"/>
  <c r="F33" i="11"/>
  <c r="B33" i="11"/>
  <c r="C34" i="11" s="1"/>
  <c r="O32" i="11"/>
  <c r="N32" i="11"/>
  <c r="J32" i="11"/>
  <c r="F32" i="11"/>
  <c r="G33" i="11" s="1"/>
  <c r="C32" i="11"/>
  <c r="B32" i="11"/>
  <c r="N31" i="11"/>
  <c r="J31" i="11"/>
  <c r="K32" i="11" s="1"/>
  <c r="G31" i="11"/>
  <c r="F31" i="11"/>
  <c r="B31" i="11"/>
  <c r="N30" i="11"/>
  <c r="O31" i="11" s="1"/>
  <c r="K30" i="11"/>
  <c r="J30" i="11"/>
  <c r="F30" i="11"/>
  <c r="B30" i="11"/>
  <c r="C31" i="11" s="1"/>
  <c r="O29" i="11"/>
  <c r="N29" i="11"/>
  <c r="J29" i="11"/>
  <c r="F29" i="11"/>
  <c r="G30" i="11" s="1"/>
  <c r="C29" i="11"/>
  <c r="B29" i="11"/>
  <c r="N28" i="11"/>
  <c r="J28" i="11"/>
  <c r="K29" i="11" s="1"/>
  <c r="G28" i="11"/>
  <c r="F28" i="11"/>
  <c r="B28" i="11"/>
  <c r="N27" i="11"/>
  <c r="O28" i="11" s="1"/>
  <c r="K27" i="11"/>
  <c r="J27" i="11"/>
  <c r="G27" i="11"/>
  <c r="F27" i="11"/>
  <c r="B27" i="11"/>
  <c r="C28" i="11" s="1"/>
  <c r="M25" i="11"/>
  <c r="I25" i="11"/>
  <c r="E25" i="11"/>
  <c r="A25" i="11"/>
  <c r="N24" i="11"/>
  <c r="J24" i="11"/>
  <c r="F24" i="11"/>
  <c r="B24" i="11"/>
  <c r="N22" i="11"/>
  <c r="J22" i="11"/>
  <c r="K22" i="11" s="1"/>
  <c r="G22" i="11"/>
  <c r="F22" i="11"/>
  <c r="B22" i="11"/>
  <c r="N21" i="11"/>
  <c r="O22" i="11" s="1"/>
  <c r="K21" i="11"/>
  <c r="J21" i="11"/>
  <c r="F21" i="11"/>
  <c r="B21" i="11"/>
  <c r="C22" i="11" s="1"/>
  <c r="O20" i="11"/>
  <c r="N20" i="11"/>
  <c r="J20" i="11"/>
  <c r="F20" i="11"/>
  <c r="G21" i="11" s="1"/>
  <c r="C20" i="11"/>
  <c r="B20" i="11"/>
  <c r="N19" i="11"/>
  <c r="J19" i="11"/>
  <c r="K20" i="11" s="1"/>
  <c r="G19" i="11"/>
  <c r="F19" i="11"/>
  <c r="B19" i="11"/>
  <c r="N18" i="11"/>
  <c r="O19" i="11" s="1"/>
  <c r="K18" i="11"/>
  <c r="J18" i="11"/>
  <c r="F18" i="11"/>
  <c r="B18" i="11"/>
  <c r="C19" i="11" s="1"/>
  <c r="O17" i="11"/>
  <c r="N17" i="11"/>
  <c r="J17" i="11"/>
  <c r="F17" i="11"/>
  <c r="G18" i="11" s="1"/>
  <c r="C17" i="11"/>
  <c r="B17" i="11"/>
  <c r="N16" i="11"/>
  <c r="J16" i="11"/>
  <c r="K17" i="11" s="1"/>
  <c r="G16" i="11"/>
  <c r="F16" i="11"/>
  <c r="B16" i="11"/>
  <c r="N15" i="11"/>
  <c r="O16" i="11" s="1"/>
  <c r="K15" i="11"/>
  <c r="J15" i="11"/>
  <c r="F15" i="11"/>
  <c r="B15" i="11"/>
  <c r="C16" i="11" s="1"/>
  <c r="O14" i="11"/>
  <c r="N14" i="11"/>
  <c r="J14" i="11"/>
  <c r="F14" i="11"/>
  <c r="G15" i="11" s="1"/>
  <c r="C14" i="11"/>
  <c r="B14" i="11"/>
  <c r="N13" i="11"/>
  <c r="J13" i="11"/>
  <c r="K14" i="11" s="1"/>
  <c r="G13" i="11"/>
  <c r="F13" i="11"/>
  <c r="B13" i="11"/>
  <c r="N12" i="11"/>
  <c r="O13" i="11" s="1"/>
  <c r="K12" i="11"/>
  <c r="J12" i="11"/>
  <c r="F12" i="11"/>
  <c r="B12" i="11"/>
  <c r="C13" i="11" s="1"/>
  <c r="O11" i="11"/>
  <c r="N11" i="11"/>
  <c r="K11" i="11"/>
  <c r="J11" i="11"/>
  <c r="F11" i="11"/>
  <c r="G12" i="11" s="1"/>
  <c r="C11" i="11"/>
  <c r="B11" i="11"/>
  <c r="M9" i="11"/>
  <c r="I9" i="11"/>
  <c r="E9" i="11"/>
  <c r="A9" i="11"/>
  <c r="N8" i="11"/>
  <c r="J8" i="11"/>
  <c r="F8" i="11"/>
  <c r="B8" i="11"/>
  <c r="M17" i="10"/>
  <c r="L17" i="10"/>
  <c r="K17" i="10"/>
  <c r="J17" i="10"/>
  <c r="I17" i="10"/>
  <c r="H17" i="10"/>
  <c r="G17" i="10"/>
  <c r="P17" i="10" s="1"/>
  <c r="F17" i="10"/>
  <c r="E17" i="10"/>
  <c r="D17" i="10"/>
  <c r="Q18" i="10" s="1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8" i="10"/>
  <c r="O17" i="10" s="1"/>
  <c r="P7" i="10"/>
  <c r="O7" i="10"/>
  <c r="O71" i="9"/>
  <c r="M71" i="9"/>
  <c r="L71" i="9"/>
  <c r="K71" i="9"/>
  <c r="J71" i="9"/>
  <c r="I71" i="9"/>
  <c r="H71" i="9"/>
  <c r="G71" i="9"/>
  <c r="F71" i="9"/>
  <c r="E71" i="9"/>
  <c r="D71" i="9"/>
  <c r="O70" i="9"/>
  <c r="N70" i="9"/>
  <c r="P70" i="9" s="1"/>
  <c r="O69" i="9"/>
  <c r="N69" i="9"/>
  <c r="P69" i="9" s="1"/>
  <c r="O68" i="9"/>
  <c r="N68" i="9"/>
  <c r="O67" i="9"/>
  <c r="N67" i="9"/>
  <c r="P67" i="9" s="1"/>
  <c r="O66" i="9"/>
  <c r="N66" i="9"/>
  <c r="P66" i="9" s="1"/>
  <c r="O65" i="9"/>
  <c r="N65" i="9"/>
  <c r="O64" i="9"/>
  <c r="N64" i="9"/>
  <c r="P64" i="9" s="1"/>
  <c r="O63" i="9"/>
  <c r="N63" i="9"/>
  <c r="P63" i="9" s="1"/>
  <c r="O62" i="9"/>
  <c r="N62" i="9"/>
  <c r="O61" i="9"/>
  <c r="N61" i="9"/>
  <c r="P61" i="9" s="1"/>
  <c r="O60" i="9"/>
  <c r="N60" i="9"/>
  <c r="P60" i="9" s="1"/>
  <c r="O59" i="9"/>
  <c r="N59" i="9"/>
  <c r="O58" i="9"/>
  <c r="N58" i="9"/>
  <c r="P58" i="9" s="1"/>
  <c r="O57" i="9"/>
  <c r="N57" i="9"/>
  <c r="P57" i="9" s="1"/>
  <c r="O56" i="9"/>
  <c r="N56" i="9"/>
  <c r="O55" i="9"/>
  <c r="N55" i="9"/>
  <c r="P55" i="9" s="1"/>
  <c r="O54" i="9"/>
  <c r="N54" i="9"/>
  <c r="P54" i="9" s="1"/>
  <c r="O53" i="9"/>
  <c r="N53" i="9"/>
  <c r="O52" i="9"/>
  <c r="N52" i="9"/>
  <c r="P52" i="9" s="1"/>
  <c r="O51" i="9"/>
  <c r="N51" i="9"/>
  <c r="P51" i="9" s="1"/>
  <c r="O50" i="9"/>
  <c r="N50" i="9"/>
  <c r="O49" i="9"/>
  <c r="N49" i="9"/>
  <c r="P49" i="9" s="1"/>
  <c r="O48" i="9"/>
  <c r="N48" i="9"/>
  <c r="P48" i="9" s="1"/>
  <c r="O47" i="9"/>
  <c r="N47" i="9"/>
  <c r="O46" i="9"/>
  <c r="N46" i="9"/>
  <c r="P46" i="9" s="1"/>
  <c r="O45" i="9"/>
  <c r="N45" i="9"/>
  <c r="P45" i="9" s="1"/>
  <c r="O44" i="9"/>
  <c r="N44" i="9"/>
  <c r="O43" i="9"/>
  <c r="N43" i="9"/>
  <c r="P43" i="9" s="1"/>
  <c r="O42" i="9"/>
  <c r="N42" i="9"/>
  <c r="P42" i="9" s="1"/>
  <c r="O41" i="9"/>
  <c r="N41" i="9"/>
  <c r="O40" i="9"/>
  <c r="N40" i="9"/>
  <c r="P40" i="9" s="1"/>
  <c r="O39" i="9"/>
  <c r="N39" i="9"/>
  <c r="P39" i="9" s="1"/>
  <c r="O38" i="9"/>
  <c r="N38" i="9"/>
  <c r="O37" i="9"/>
  <c r="N37" i="9"/>
  <c r="P37" i="9" s="1"/>
  <c r="O36" i="9"/>
  <c r="N36" i="9"/>
  <c r="P36" i="9" s="1"/>
  <c r="O35" i="9"/>
  <c r="N35" i="9"/>
  <c r="O34" i="9"/>
  <c r="N34" i="9"/>
  <c r="P34" i="9" s="1"/>
  <c r="O33" i="9"/>
  <c r="N33" i="9"/>
  <c r="P33" i="9" s="1"/>
  <c r="O32" i="9"/>
  <c r="N32" i="9"/>
  <c r="O31" i="9"/>
  <c r="N31" i="9"/>
  <c r="P31" i="9" s="1"/>
  <c r="O30" i="9"/>
  <c r="N30" i="9"/>
  <c r="P30" i="9" s="1"/>
  <c r="O29" i="9"/>
  <c r="N29" i="9"/>
  <c r="O28" i="9"/>
  <c r="N28" i="9"/>
  <c r="P28" i="9" s="1"/>
  <c r="O27" i="9"/>
  <c r="N27" i="9"/>
  <c r="P27" i="9" s="1"/>
  <c r="O26" i="9"/>
  <c r="N26" i="9"/>
  <c r="O25" i="9"/>
  <c r="N25" i="9"/>
  <c r="P25" i="9" s="1"/>
  <c r="O24" i="9"/>
  <c r="N24" i="9"/>
  <c r="P24" i="9" s="1"/>
  <c r="O23" i="9"/>
  <c r="N23" i="9"/>
  <c r="O22" i="9"/>
  <c r="N22" i="9"/>
  <c r="P22" i="9" s="1"/>
  <c r="O21" i="9"/>
  <c r="N21" i="9"/>
  <c r="P21" i="9" s="1"/>
  <c r="O20" i="9"/>
  <c r="N20" i="9"/>
  <c r="O19" i="9"/>
  <c r="N19" i="9"/>
  <c r="P19" i="9" s="1"/>
  <c r="O18" i="9"/>
  <c r="N18" i="9"/>
  <c r="P18" i="9" s="1"/>
  <c r="O17" i="9"/>
  <c r="N17" i="9"/>
  <c r="O16" i="9"/>
  <c r="N16" i="9"/>
  <c r="P16" i="9" s="1"/>
  <c r="O15" i="9"/>
  <c r="N15" i="9"/>
  <c r="P15" i="9" s="1"/>
  <c r="O14" i="9"/>
  <c r="N14" i="9"/>
  <c r="O13" i="9"/>
  <c r="N13" i="9"/>
  <c r="P13" i="9" s="1"/>
  <c r="O12" i="9"/>
  <c r="N12" i="9"/>
  <c r="P12" i="9" s="1"/>
  <c r="O11" i="9"/>
  <c r="N11" i="9"/>
  <c r="O10" i="9"/>
  <c r="N10" i="9"/>
  <c r="P10" i="9" s="1"/>
  <c r="O9" i="9"/>
  <c r="N9" i="9"/>
  <c r="P9" i="9" s="1"/>
  <c r="O8" i="9"/>
  <c r="N8" i="9"/>
  <c r="O7" i="9"/>
  <c r="N7" i="9"/>
  <c r="P7" i="9" s="1"/>
  <c r="O6" i="9"/>
  <c r="N6" i="9"/>
  <c r="P6" i="9" s="1"/>
  <c r="O5" i="9"/>
  <c r="N5" i="9"/>
  <c r="N71" i="9" s="1"/>
  <c r="K26" i="8"/>
  <c r="K25" i="8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B17" i="8"/>
  <c r="F54" i="6"/>
  <c r="G54" i="6" s="1"/>
  <c r="B54" i="6"/>
  <c r="C54" i="6" s="1"/>
  <c r="F53" i="6"/>
  <c r="G53" i="6" s="1"/>
  <c r="B53" i="6"/>
  <c r="F52" i="6"/>
  <c r="B52" i="6"/>
  <c r="F51" i="6"/>
  <c r="G51" i="6" s="1"/>
  <c r="B51" i="6"/>
  <c r="C51" i="6" s="1"/>
  <c r="F50" i="6"/>
  <c r="B50" i="6"/>
  <c r="F49" i="6"/>
  <c r="B49" i="6"/>
  <c r="F48" i="6"/>
  <c r="G48" i="6" s="1"/>
  <c r="B48" i="6"/>
  <c r="C48" i="6" s="1"/>
  <c r="F47" i="6"/>
  <c r="B47" i="6"/>
  <c r="F46" i="6"/>
  <c r="B46" i="6"/>
  <c r="F45" i="6"/>
  <c r="G45" i="6" s="1"/>
  <c r="B45" i="6"/>
  <c r="C45" i="6" s="1"/>
  <c r="F44" i="6"/>
  <c r="G44" i="6" s="1"/>
  <c r="B44" i="6"/>
  <c r="F43" i="6"/>
  <c r="G43" i="6" s="1"/>
  <c r="B43" i="6"/>
  <c r="C43" i="6" s="1"/>
  <c r="E41" i="6"/>
  <c r="A41" i="6"/>
  <c r="F40" i="6"/>
  <c r="B40" i="6"/>
  <c r="N38" i="6"/>
  <c r="J38" i="6"/>
  <c r="K38" i="6" s="1"/>
  <c r="F38" i="6"/>
  <c r="G38" i="6" s="1"/>
  <c r="B38" i="6"/>
  <c r="C38" i="6" s="1"/>
  <c r="N37" i="6"/>
  <c r="J37" i="6"/>
  <c r="F37" i="6"/>
  <c r="B37" i="6"/>
  <c r="C37" i="6" s="1"/>
  <c r="N36" i="6"/>
  <c r="O36" i="6" s="1"/>
  <c r="J36" i="6"/>
  <c r="K36" i="6" s="1"/>
  <c r="F36" i="6"/>
  <c r="B36" i="6"/>
  <c r="N35" i="6"/>
  <c r="O35" i="6" s="1"/>
  <c r="J35" i="6"/>
  <c r="K35" i="6" s="1"/>
  <c r="F35" i="6"/>
  <c r="G35" i="6" s="1"/>
  <c r="B35" i="6"/>
  <c r="C35" i="6" s="1"/>
  <c r="N34" i="6"/>
  <c r="J34" i="6"/>
  <c r="F34" i="6"/>
  <c r="G34" i="6" s="1"/>
  <c r="B34" i="6"/>
  <c r="C34" i="6" s="1"/>
  <c r="N33" i="6"/>
  <c r="O33" i="6" s="1"/>
  <c r="J33" i="6"/>
  <c r="K33" i="6" s="1"/>
  <c r="F33" i="6"/>
  <c r="B33" i="6"/>
  <c r="N32" i="6"/>
  <c r="O32" i="6" s="1"/>
  <c r="J32" i="6"/>
  <c r="K32" i="6" s="1"/>
  <c r="F32" i="6"/>
  <c r="G32" i="6" s="1"/>
  <c r="B32" i="6"/>
  <c r="C32" i="6" s="1"/>
  <c r="N31" i="6"/>
  <c r="J31" i="6"/>
  <c r="F31" i="6"/>
  <c r="B31" i="6"/>
  <c r="N30" i="6"/>
  <c r="O30" i="6" s="1"/>
  <c r="J30" i="6"/>
  <c r="K30" i="6" s="1"/>
  <c r="F30" i="6"/>
  <c r="B30" i="6"/>
  <c r="N29" i="6"/>
  <c r="J29" i="6"/>
  <c r="K29" i="6" s="1"/>
  <c r="F29" i="6"/>
  <c r="G29" i="6" s="1"/>
  <c r="B29" i="6"/>
  <c r="C29" i="6" s="1"/>
  <c r="N28" i="6"/>
  <c r="J28" i="6"/>
  <c r="F28" i="6"/>
  <c r="B28" i="6"/>
  <c r="C28" i="6" s="1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24" i="6"/>
  <c r="J24" i="6"/>
  <c r="F24" i="6"/>
  <c r="B24" i="6"/>
  <c r="N22" i="6"/>
  <c r="O22" i="6" s="1"/>
  <c r="J22" i="6"/>
  <c r="K22" i="6" s="1"/>
  <c r="F22" i="6"/>
  <c r="B22" i="6"/>
  <c r="N21" i="6"/>
  <c r="O21" i="6" s="1"/>
  <c r="J21" i="6"/>
  <c r="K21" i="6" s="1"/>
  <c r="F21" i="6"/>
  <c r="G21" i="6" s="1"/>
  <c r="B21" i="6"/>
  <c r="C21" i="6" s="1"/>
  <c r="N20" i="6"/>
  <c r="J20" i="6"/>
  <c r="F20" i="6"/>
  <c r="G20" i="6" s="1"/>
  <c r="B20" i="6"/>
  <c r="C20" i="6" s="1"/>
  <c r="N19" i="6"/>
  <c r="O19" i="6" s="1"/>
  <c r="J19" i="6"/>
  <c r="K19" i="6" s="1"/>
  <c r="F19" i="6"/>
  <c r="B19" i="6"/>
  <c r="N18" i="6"/>
  <c r="O18" i="6" s="1"/>
  <c r="J18" i="6"/>
  <c r="K18" i="6" s="1"/>
  <c r="F18" i="6"/>
  <c r="G18" i="6" s="1"/>
  <c r="B18" i="6"/>
  <c r="C18" i="6" s="1"/>
  <c r="N17" i="6"/>
  <c r="J17" i="6"/>
  <c r="F17" i="6"/>
  <c r="G17" i="6" s="1"/>
  <c r="B17" i="6"/>
  <c r="C17" i="6" s="1"/>
  <c r="N16" i="6"/>
  <c r="O16" i="6" s="1"/>
  <c r="J16" i="6"/>
  <c r="K16" i="6" s="1"/>
  <c r="F16" i="6"/>
  <c r="B16" i="6"/>
  <c r="N15" i="6"/>
  <c r="O15" i="6" s="1"/>
  <c r="J15" i="6"/>
  <c r="K15" i="6" s="1"/>
  <c r="F15" i="6"/>
  <c r="G15" i="6" s="1"/>
  <c r="B15" i="6"/>
  <c r="C15" i="6" s="1"/>
  <c r="N14" i="6"/>
  <c r="J14" i="6"/>
  <c r="F14" i="6"/>
  <c r="G14" i="6" s="1"/>
  <c r="B14" i="6"/>
  <c r="C14" i="6" s="1"/>
  <c r="N13" i="6"/>
  <c r="O13" i="6" s="1"/>
  <c r="J13" i="6"/>
  <c r="K13" i="6" s="1"/>
  <c r="F13" i="6"/>
  <c r="B13" i="6"/>
  <c r="N12" i="6"/>
  <c r="O12" i="6" s="1"/>
  <c r="J12" i="6"/>
  <c r="K12" i="6" s="1"/>
  <c r="F12" i="6"/>
  <c r="G12" i="6" s="1"/>
  <c r="B12" i="6"/>
  <c r="C12" i="6" s="1"/>
  <c r="N11" i="6"/>
  <c r="O11" i="6" s="1"/>
  <c r="J11" i="6"/>
  <c r="K11" i="6" s="1"/>
  <c r="F11" i="6"/>
  <c r="G11" i="6" s="1"/>
  <c r="B11" i="6"/>
  <c r="C11" i="6" s="1"/>
  <c r="M9" i="6"/>
  <c r="I9" i="6"/>
  <c r="E9" i="6"/>
  <c r="A9" i="6"/>
  <c r="N8" i="6"/>
  <c r="J8" i="6"/>
  <c r="F8" i="6"/>
  <c r="B8" i="6"/>
  <c r="M17" i="5"/>
  <c r="L17" i="5"/>
  <c r="K17" i="5"/>
  <c r="J17" i="5"/>
  <c r="I17" i="5"/>
  <c r="H17" i="5"/>
  <c r="G17" i="5"/>
  <c r="F17" i="5"/>
  <c r="E17" i="5"/>
  <c r="D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B9" i="24"/>
  <c r="B48" i="37"/>
  <c r="B36" i="37"/>
  <c r="B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M262" i="26"/>
  <c r="L262" i="26"/>
  <c r="K262" i="26"/>
  <c r="J262" i="26"/>
  <c r="I262" i="26"/>
  <c r="H262" i="26"/>
  <c r="G262" i="26"/>
  <c r="F262" i="26"/>
  <c r="E262" i="26"/>
  <c r="D262" i="26"/>
  <c r="O261" i="26"/>
  <c r="N261" i="26"/>
  <c r="O260" i="26"/>
  <c r="N260" i="26"/>
  <c r="O259" i="26"/>
  <c r="N259" i="26"/>
  <c r="O258" i="26"/>
  <c r="N258" i="26"/>
  <c r="O257" i="26"/>
  <c r="N257" i="26"/>
  <c r="O256" i="26"/>
  <c r="N256" i="26"/>
  <c r="O255" i="26"/>
  <c r="N255" i="26"/>
  <c r="O254" i="26"/>
  <c r="N254" i="26"/>
  <c r="O253" i="26"/>
  <c r="N253" i="26"/>
  <c r="O252" i="26"/>
  <c r="N252" i="26"/>
  <c r="O251" i="26"/>
  <c r="N251" i="26"/>
  <c r="O250" i="26"/>
  <c r="N250" i="26"/>
  <c r="O249" i="26"/>
  <c r="N249" i="26"/>
  <c r="O248" i="26"/>
  <c r="N248" i="26"/>
  <c r="O247" i="26"/>
  <c r="N247" i="26"/>
  <c r="O246" i="26"/>
  <c r="N246" i="26"/>
  <c r="O245" i="26"/>
  <c r="N245" i="26"/>
  <c r="O244" i="26"/>
  <c r="N244" i="26"/>
  <c r="O243" i="26"/>
  <c r="N243" i="26"/>
  <c r="O242" i="26"/>
  <c r="N242" i="26"/>
  <c r="O241" i="26"/>
  <c r="N241" i="26"/>
  <c r="O240" i="26"/>
  <c r="N240" i="26"/>
  <c r="O239" i="26"/>
  <c r="N239" i="26"/>
  <c r="O238" i="26"/>
  <c r="N238" i="26"/>
  <c r="O237" i="26"/>
  <c r="N237" i="26"/>
  <c r="O236" i="26"/>
  <c r="N236" i="26"/>
  <c r="O235" i="26"/>
  <c r="N235" i="26"/>
  <c r="O234" i="26"/>
  <c r="N234" i="26"/>
  <c r="O233" i="26"/>
  <c r="N233" i="26"/>
  <c r="O232" i="26"/>
  <c r="N232" i="26"/>
  <c r="O231" i="26"/>
  <c r="N231" i="26"/>
  <c r="O230" i="26"/>
  <c r="N230" i="26"/>
  <c r="O229" i="26"/>
  <c r="N229" i="26"/>
  <c r="O228" i="26"/>
  <c r="N228" i="26"/>
  <c r="O227" i="26"/>
  <c r="N227" i="26"/>
  <c r="O226" i="26"/>
  <c r="N226" i="26"/>
  <c r="O225" i="26"/>
  <c r="N225" i="26"/>
  <c r="O224" i="26"/>
  <c r="N224" i="26"/>
  <c r="O223" i="26"/>
  <c r="N223" i="26"/>
  <c r="O222" i="26"/>
  <c r="N222" i="26"/>
  <c r="O221" i="26"/>
  <c r="N221" i="26"/>
  <c r="O220" i="26"/>
  <c r="N220" i="26"/>
  <c r="O219" i="26"/>
  <c r="N219" i="26"/>
  <c r="O218" i="26"/>
  <c r="N218" i="26"/>
  <c r="O217" i="26"/>
  <c r="N217" i="26"/>
  <c r="O216" i="26"/>
  <c r="N216" i="26"/>
  <c r="O215" i="26"/>
  <c r="N215" i="26"/>
  <c r="O214" i="26"/>
  <c r="N214" i="26"/>
  <c r="O213" i="26"/>
  <c r="N213" i="26"/>
  <c r="O212" i="26"/>
  <c r="N212" i="26"/>
  <c r="O211" i="26"/>
  <c r="N211" i="26"/>
  <c r="O210" i="26"/>
  <c r="N210" i="26"/>
  <c r="O209" i="26"/>
  <c r="N209" i="26"/>
  <c r="O208" i="26"/>
  <c r="N208" i="26"/>
  <c r="O207" i="26"/>
  <c r="N207" i="26"/>
  <c r="O206" i="26"/>
  <c r="N206" i="26"/>
  <c r="O205" i="26"/>
  <c r="N205" i="26"/>
  <c r="O204" i="26"/>
  <c r="N204" i="26"/>
  <c r="O203" i="26"/>
  <c r="N203" i="26"/>
  <c r="O202" i="26"/>
  <c r="N202" i="26"/>
  <c r="O201" i="26"/>
  <c r="N201" i="26"/>
  <c r="O200" i="26"/>
  <c r="N200" i="26"/>
  <c r="O199" i="26"/>
  <c r="N199" i="26"/>
  <c r="O198" i="26"/>
  <c r="N198" i="26"/>
  <c r="O197" i="26"/>
  <c r="N197" i="26"/>
  <c r="O196" i="26"/>
  <c r="N196" i="26"/>
  <c r="O195" i="26"/>
  <c r="N195" i="26"/>
  <c r="O194" i="26"/>
  <c r="N194" i="26"/>
  <c r="O193" i="26"/>
  <c r="N193" i="26"/>
  <c r="O192" i="26"/>
  <c r="N192" i="26"/>
  <c r="O191" i="26"/>
  <c r="N191" i="26"/>
  <c r="O190" i="26"/>
  <c r="N190" i="26"/>
  <c r="O189" i="26"/>
  <c r="N189" i="26"/>
  <c r="O188" i="26"/>
  <c r="N188" i="26"/>
  <c r="O187" i="26"/>
  <c r="N187" i="26"/>
  <c r="O186" i="26"/>
  <c r="N186" i="26"/>
  <c r="O185" i="26"/>
  <c r="N185" i="26"/>
  <c r="O184" i="26"/>
  <c r="N184" i="26"/>
  <c r="O183" i="26"/>
  <c r="N183" i="26"/>
  <c r="O182" i="26"/>
  <c r="N182" i="26"/>
  <c r="O181" i="26"/>
  <c r="N181" i="26"/>
  <c r="O180" i="26"/>
  <c r="N180" i="26"/>
  <c r="O179" i="26"/>
  <c r="N179" i="26"/>
  <c r="O178" i="26"/>
  <c r="N178" i="26"/>
  <c r="O177" i="26"/>
  <c r="N177" i="26"/>
  <c r="O176" i="26"/>
  <c r="N176" i="26"/>
  <c r="O175" i="26"/>
  <c r="N175" i="26"/>
  <c r="O174" i="26"/>
  <c r="N174" i="26"/>
  <c r="O173" i="26"/>
  <c r="N173" i="26"/>
  <c r="O172" i="26"/>
  <c r="N172" i="26"/>
  <c r="O171" i="26"/>
  <c r="N171" i="26"/>
  <c r="O170" i="26"/>
  <c r="N170" i="26"/>
  <c r="O169" i="26"/>
  <c r="N169" i="26"/>
  <c r="O168" i="26"/>
  <c r="N168" i="26"/>
  <c r="O167" i="26"/>
  <c r="N167" i="26"/>
  <c r="O166" i="26"/>
  <c r="N166" i="26"/>
  <c r="O165" i="26"/>
  <c r="N165" i="26"/>
  <c r="O164" i="26"/>
  <c r="N164" i="26"/>
  <c r="O163" i="26"/>
  <c r="N163" i="26"/>
  <c r="O162" i="26"/>
  <c r="N162" i="26"/>
  <c r="O161" i="26"/>
  <c r="N161" i="26"/>
  <c r="O160" i="26"/>
  <c r="N160" i="26"/>
  <c r="O159" i="26"/>
  <c r="N159" i="26"/>
  <c r="O158" i="26"/>
  <c r="N158" i="26"/>
  <c r="O157" i="26"/>
  <c r="N157" i="26"/>
  <c r="O156" i="26"/>
  <c r="N156" i="26"/>
  <c r="O155" i="26"/>
  <c r="N155" i="26"/>
  <c r="O154" i="26"/>
  <c r="N154" i="26"/>
  <c r="O153" i="26"/>
  <c r="N153" i="26"/>
  <c r="O152" i="26"/>
  <c r="N152" i="26"/>
  <c r="O151" i="26"/>
  <c r="N151" i="26"/>
  <c r="O150" i="26"/>
  <c r="N150" i="26"/>
  <c r="O149" i="26"/>
  <c r="N149" i="26"/>
  <c r="O148" i="26"/>
  <c r="N148" i="26"/>
  <c r="O147" i="26"/>
  <c r="N147" i="26"/>
  <c r="O146" i="26"/>
  <c r="N146" i="26"/>
  <c r="O145" i="26"/>
  <c r="N145" i="26"/>
  <c r="O144" i="26"/>
  <c r="N144" i="26"/>
  <c r="O143" i="26"/>
  <c r="N143" i="26"/>
  <c r="O142" i="26"/>
  <c r="N142" i="26"/>
  <c r="O141" i="26"/>
  <c r="N141" i="26"/>
  <c r="O140" i="26"/>
  <c r="N140" i="26"/>
  <c r="O139" i="26"/>
  <c r="N139" i="26"/>
  <c r="O138" i="26"/>
  <c r="N138" i="26"/>
  <c r="O137" i="26"/>
  <c r="N137" i="26"/>
  <c r="O136" i="26"/>
  <c r="N136" i="26"/>
  <c r="O135" i="26"/>
  <c r="N135" i="26"/>
  <c r="O134" i="26"/>
  <c r="N134" i="26"/>
  <c r="O133" i="26"/>
  <c r="N133" i="26"/>
  <c r="O132" i="26"/>
  <c r="N132" i="26"/>
  <c r="O131" i="26"/>
  <c r="N131" i="26"/>
  <c r="O130" i="26"/>
  <c r="N130" i="26"/>
  <c r="O129" i="26"/>
  <c r="N129" i="26"/>
  <c r="O128" i="26"/>
  <c r="N128" i="26"/>
  <c r="O127" i="26"/>
  <c r="N127" i="26"/>
  <c r="O126" i="26"/>
  <c r="N126" i="26"/>
  <c r="O125" i="26"/>
  <c r="N125" i="26"/>
  <c r="O124" i="26"/>
  <c r="N124" i="26"/>
  <c r="O123" i="26"/>
  <c r="N123" i="26"/>
  <c r="O122" i="26"/>
  <c r="N122" i="26"/>
  <c r="O121" i="26"/>
  <c r="N121" i="26"/>
  <c r="O120" i="26"/>
  <c r="N120" i="26"/>
  <c r="O119" i="26"/>
  <c r="N119" i="26"/>
  <c r="O118" i="26"/>
  <c r="N118" i="26"/>
  <c r="O117" i="26"/>
  <c r="N117" i="26"/>
  <c r="O116" i="26"/>
  <c r="N116" i="26"/>
  <c r="O115" i="26"/>
  <c r="N115" i="26"/>
  <c r="O114" i="26"/>
  <c r="N114" i="26"/>
  <c r="O113" i="26"/>
  <c r="N113" i="26"/>
  <c r="O112" i="26"/>
  <c r="N112" i="26"/>
  <c r="O111" i="26"/>
  <c r="N111" i="26"/>
  <c r="O110" i="26"/>
  <c r="N110" i="26"/>
  <c r="O109" i="26"/>
  <c r="N109" i="26"/>
  <c r="O108" i="26"/>
  <c r="N108" i="26"/>
  <c r="O107" i="26"/>
  <c r="N107" i="26"/>
  <c r="O106" i="26"/>
  <c r="N106" i="26"/>
  <c r="O105" i="26"/>
  <c r="N105" i="26"/>
  <c r="O104" i="26"/>
  <c r="N104" i="26"/>
  <c r="O103" i="26"/>
  <c r="N103" i="26"/>
  <c r="O102" i="26"/>
  <c r="N102" i="26"/>
  <c r="O101" i="26"/>
  <c r="N101" i="26"/>
  <c r="O100" i="26"/>
  <c r="N100" i="26"/>
  <c r="O99" i="26"/>
  <c r="N99" i="26"/>
  <c r="O98" i="26"/>
  <c r="N98" i="26"/>
  <c r="O97" i="26"/>
  <c r="N97" i="26"/>
  <c r="O96" i="26"/>
  <c r="N96" i="26"/>
  <c r="O94" i="26"/>
  <c r="N94" i="26"/>
  <c r="O93" i="26"/>
  <c r="N93" i="26"/>
  <c r="O92" i="26"/>
  <c r="N92" i="26"/>
  <c r="O91" i="26"/>
  <c r="N91" i="26"/>
  <c r="O90" i="26"/>
  <c r="N90" i="26"/>
  <c r="O89" i="26"/>
  <c r="N89" i="26"/>
  <c r="O88" i="26"/>
  <c r="N88" i="26"/>
  <c r="O87" i="26"/>
  <c r="N87" i="26"/>
  <c r="O86" i="26"/>
  <c r="N86" i="26"/>
  <c r="O85" i="26"/>
  <c r="N85" i="26"/>
  <c r="O84" i="26"/>
  <c r="N84" i="26"/>
  <c r="O83" i="26"/>
  <c r="N83" i="26"/>
  <c r="O82" i="26"/>
  <c r="N82" i="26"/>
  <c r="O81" i="26"/>
  <c r="N81" i="26"/>
  <c r="O80" i="26"/>
  <c r="N80" i="26"/>
  <c r="O79" i="26"/>
  <c r="N79" i="26"/>
  <c r="O78" i="26"/>
  <c r="N78" i="26"/>
  <c r="O77" i="26"/>
  <c r="N77" i="26"/>
  <c r="O76" i="26"/>
  <c r="N76" i="26"/>
  <c r="O75" i="26"/>
  <c r="N75" i="26"/>
  <c r="O74" i="26"/>
  <c r="N74" i="26"/>
  <c r="O73" i="26"/>
  <c r="N73" i="26"/>
  <c r="O72" i="26"/>
  <c r="N72" i="26"/>
  <c r="O71" i="26"/>
  <c r="N71" i="26"/>
  <c r="O70" i="26"/>
  <c r="N70" i="26"/>
  <c r="O69" i="26"/>
  <c r="N69" i="26"/>
  <c r="O68" i="26"/>
  <c r="N68" i="26"/>
  <c r="O67" i="26"/>
  <c r="N67" i="26"/>
  <c r="O66" i="26"/>
  <c r="N66" i="26"/>
  <c r="O65" i="26"/>
  <c r="N65" i="26"/>
  <c r="O64" i="26"/>
  <c r="N64" i="26"/>
  <c r="O63" i="26"/>
  <c r="N63" i="26"/>
  <c r="O62" i="26"/>
  <c r="N62" i="26"/>
  <c r="O61" i="26"/>
  <c r="N61" i="26"/>
  <c r="O60" i="26"/>
  <c r="N60" i="26"/>
  <c r="O59" i="26"/>
  <c r="N59" i="26"/>
  <c r="O58" i="26"/>
  <c r="N58" i="26"/>
  <c r="O57" i="26"/>
  <c r="N57" i="26"/>
  <c r="O56" i="26"/>
  <c r="N56" i="26"/>
  <c r="O55" i="26"/>
  <c r="N55" i="26"/>
  <c r="O54" i="26"/>
  <c r="N54" i="26"/>
  <c r="O53" i="26"/>
  <c r="N53" i="26"/>
  <c r="O52" i="26"/>
  <c r="N52" i="26"/>
  <c r="O51" i="26"/>
  <c r="N51" i="26"/>
  <c r="O50" i="26"/>
  <c r="N50" i="26"/>
  <c r="O49" i="26"/>
  <c r="N49" i="26"/>
  <c r="O48" i="26"/>
  <c r="N48" i="26"/>
  <c r="O47" i="26"/>
  <c r="N47" i="26"/>
  <c r="O46" i="26"/>
  <c r="N46" i="26"/>
  <c r="O45" i="26"/>
  <c r="N45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8" i="26"/>
  <c r="N28" i="26"/>
  <c r="O27" i="26"/>
  <c r="N27" i="26"/>
  <c r="O26" i="26"/>
  <c r="N26" i="26"/>
  <c r="O25" i="26"/>
  <c r="N25" i="26"/>
  <c r="O24" i="26"/>
  <c r="N24" i="26"/>
  <c r="O23" i="26"/>
  <c r="N23" i="26"/>
  <c r="O22" i="26"/>
  <c r="N22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O14" i="26"/>
  <c r="N14" i="26"/>
  <c r="O13" i="26"/>
  <c r="N13" i="26"/>
  <c r="O12" i="26"/>
  <c r="N12" i="26"/>
  <c r="O11" i="26"/>
  <c r="N11" i="26"/>
  <c r="O10" i="26"/>
  <c r="N10" i="26"/>
  <c r="O9" i="26"/>
  <c r="N9" i="26"/>
  <c r="O8" i="26"/>
  <c r="N8" i="26"/>
  <c r="O7" i="26"/>
  <c r="N7" i="26"/>
  <c r="O6" i="26"/>
  <c r="N6" i="26"/>
  <c r="O5" i="26"/>
  <c r="N5" i="26"/>
  <c r="M13" i="38"/>
  <c r="L13" i="38"/>
  <c r="K13" i="38"/>
  <c r="J13" i="38"/>
  <c r="I13" i="38"/>
  <c r="H13" i="38"/>
  <c r="G13" i="38"/>
  <c r="F13" i="38"/>
  <c r="E13" i="38"/>
  <c r="D13" i="38"/>
  <c r="C13" i="38"/>
  <c r="B13" i="38"/>
  <c r="O12" i="38"/>
  <c r="N12" i="38"/>
  <c r="O11" i="38"/>
  <c r="N11" i="38"/>
  <c r="O10" i="38"/>
  <c r="N10" i="38"/>
  <c r="O9" i="38"/>
  <c r="N9" i="38"/>
  <c r="O8" i="38"/>
  <c r="N8" i="38"/>
  <c r="O7" i="38"/>
  <c r="N7" i="38"/>
  <c r="O6" i="38"/>
  <c r="N6" i="38"/>
  <c r="O5" i="38"/>
  <c r="N5" i="38"/>
  <c r="S25" i="2"/>
  <c r="P25" i="2"/>
  <c r="O25" i="2"/>
  <c r="N25" i="2"/>
  <c r="M25" i="2"/>
  <c r="L25" i="2"/>
  <c r="K25" i="2"/>
  <c r="J25" i="2"/>
  <c r="I25" i="2"/>
  <c r="H25" i="2"/>
  <c r="G25" i="2"/>
  <c r="F25" i="2"/>
  <c r="E25" i="2"/>
  <c r="S24" i="2"/>
  <c r="Q24" i="2"/>
  <c r="R24" i="2" s="1"/>
  <c r="S23" i="2"/>
  <c r="Q23" i="2"/>
  <c r="S22" i="2"/>
  <c r="Q22" i="2"/>
  <c r="S21" i="2"/>
  <c r="Q21" i="2"/>
  <c r="S20" i="2"/>
  <c r="Q20" i="2"/>
  <c r="S19" i="2"/>
  <c r="Q19" i="2"/>
  <c r="Q25" i="2" s="1"/>
  <c r="B18" i="2"/>
  <c r="B17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N77" i="42" l="1"/>
  <c r="N77" i="41"/>
  <c r="N78" i="40"/>
  <c r="D65" i="18"/>
  <c r="H63" i="18"/>
  <c r="G65" i="18"/>
  <c r="N10" i="18"/>
  <c r="N15" i="18" s="1"/>
  <c r="P24" i="19"/>
  <c r="P57" i="19"/>
  <c r="P75" i="19"/>
  <c r="P93" i="19"/>
  <c r="P31" i="19"/>
  <c r="P61" i="19"/>
  <c r="P79" i="19"/>
  <c r="P97" i="19"/>
  <c r="P53" i="19"/>
  <c r="P71" i="19"/>
  <c r="P89" i="19"/>
  <c r="N102" i="19"/>
  <c r="AG33" i="19"/>
  <c r="O11" i="16"/>
  <c r="K12" i="16"/>
  <c r="G13" i="16"/>
  <c r="C14" i="16"/>
  <c r="O14" i="16"/>
  <c r="K15" i="16"/>
  <c r="G16" i="16"/>
  <c r="C17" i="16"/>
  <c r="O17" i="16"/>
  <c r="K18" i="16"/>
  <c r="G19" i="16"/>
  <c r="C20" i="16"/>
  <c r="O20" i="16"/>
  <c r="K21" i="16"/>
  <c r="K30" i="16"/>
  <c r="P6" i="14"/>
  <c r="P8" i="14"/>
  <c r="P10" i="14"/>
  <c r="P12" i="14"/>
  <c r="P14" i="14"/>
  <c r="P16" i="14"/>
  <c r="P18" i="14"/>
  <c r="P20" i="14"/>
  <c r="P22" i="14"/>
  <c r="P24" i="14"/>
  <c r="P26" i="14"/>
  <c r="P28" i="14"/>
  <c r="P30" i="14"/>
  <c r="P32" i="14"/>
  <c r="P34" i="14"/>
  <c r="P36" i="14"/>
  <c r="P5" i="14"/>
  <c r="P7" i="14"/>
  <c r="P9" i="14"/>
  <c r="P11" i="14"/>
  <c r="P13" i="14"/>
  <c r="P15" i="14"/>
  <c r="P17" i="14"/>
  <c r="P19" i="14"/>
  <c r="P21" i="14"/>
  <c r="P23" i="14"/>
  <c r="P25" i="14"/>
  <c r="P27" i="14"/>
  <c r="P29" i="14"/>
  <c r="P31" i="14"/>
  <c r="P33" i="14"/>
  <c r="G11" i="11"/>
  <c r="C12" i="11"/>
  <c r="O12" i="11"/>
  <c r="K13" i="11"/>
  <c r="G14" i="11"/>
  <c r="C15" i="11"/>
  <c r="O15" i="11"/>
  <c r="K16" i="11"/>
  <c r="G17" i="11"/>
  <c r="C18" i="11"/>
  <c r="O18" i="11"/>
  <c r="K19" i="11"/>
  <c r="G20" i="11"/>
  <c r="C21" i="11"/>
  <c r="O21" i="11"/>
  <c r="C27" i="11"/>
  <c r="O27" i="11"/>
  <c r="K28" i="11"/>
  <c r="G29" i="11"/>
  <c r="C30" i="11"/>
  <c r="O30" i="11"/>
  <c r="K31" i="11"/>
  <c r="G32" i="11"/>
  <c r="C33" i="11"/>
  <c r="O33" i="11"/>
  <c r="K34" i="11"/>
  <c r="G35" i="11"/>
  <c r="C36" i="11"/>
  <c r="O36" i="11"/>
  <c r="K37" i="11"/>
  <c r="P8" i="9"/>
  <c r="P11" i="9"/>
  <c r="P14" i="9"/>
  <c r="P17" i="9"/>
  <c r="P20" i="9"/>
  <c r="P23" i="9"/>
  <c r="P26" i="9"/>
  <c r="P29" i="9"/>
  <c r="P32" i="9"/>
  <c r="P35" i="9"/>
  <c r="P38" i="9"/>
  <c r="P41" i="9"/>
  <c r="P44" i="9"/>
  <c r="P47" i="9"/>
  <c r="P50" i="9"/>
  <c r="P53" i="9"/>
  <c r="P56" i="9"/>
  <c r="P59" i="9"/>
  <c r="P62" i="9"/>
  <c r="P65" i="9"/>
  <c r="P68" i="9"/>
  <c r="P5" i="9"/>
  <c r="G37" i="6"/>
  <c r="O38" i="6"/>
  <c r="C44" i="6"/>
  <c r="C50" i="6"/>
  <c r="C53" i="6"/>
  <c r="P17" i="5"/>
  <c r="C31" i="6"/>
  <c r="C46" i="6"/>
  <c r="C49" i="6"/>
  <c r="C52" i="6"/>
  <c r="G28" i="6"/>
  <c r="O29" i="6"/>
  <c r="G31" i="6"/>
  <c r="G46" i="6"/>
  <c r="G49" i="6"/>
  <c r="G52" i="6"/>
  <c r="O17" i="5"/>
  <c r="C13" i="6"/>
  <c r="K14" i="6"/>
  <c r="C16" i="6"/>
  <c r="K17" i="6"/>
  <c r="C19" i="6"/>
  <c r="K20" i="6"/>
  <c r="C22" i="6"/>
  <c r="K28" i="6"/>
  <c r="C30" i="6"/>
  <c r="K31" i="6"/>
  <c r="C33" i="6"/>
  <c r="K34" i="6"/>
  <c r="C36" i="6"/>
  <c r="K37" i="6"/>
  <c r="C47" i="6"/>
  <c r="G13" i="6"/>
  <c r="O14" i="6"/>
  <c r="G16" i="6"/>
  <c r="O17" i="6"/>
  <c r="G19" i="6"/>
  <c r="O20" i="6"/>
  <c r="G22" i="6"/>
  <c r="O28" i="6"/>
  <c r="G30" i="6"/>
  <c r="O31" i="6"/>
  <c r="G33" i="6"/>
  <c r="O34" i="6"/>
  <c r="G36" i="6"/>
  <c r="O37" i="6"/>
  <c r="G47" i="6"/>
  <c r="G50" i="6"/>
  <c r="O262" i="26"/>
  <c r="N262" i="26"/>
  <c r="P12" i="26" s="1"/>
  <c r="P120" i="26"/>
  <c r="P156" i="26"/>
  <c r="P31" i="26"/>
  <c r="P137" i="26"/>
  <c r="P18" i="5"/>
  <c r="O13" i="38"/>
  <c r="Q7" i="38"/>
  <c r="Q13" i="38"/>
  <c r="Q8" i="38"/>
  <c r="Q9" i="38"/>
  <c r="Q5" i="38"/>
  <c r="Q10" i="38"/>
  <c r="Q11" i="38"/>
  <c r="Q6" i="38"/>
  <c r="Q12" i="38"/>
  <c r="N13" i="38"/>
  <c r="P5" i="38" s="1"/>
  <c r="R20" i="2"/>
  <c r="R23" i="2"/>
  <c r="R21" i="2"/>
  <c r="R19" i="2"/>
  <c r="R22" i="2"/>
  <c r="H65" i="18"/>
  <c r="Q6" i="18"/>
  <c r="Q8" i="18"/>
  <c r="Q7" i="18"/>
  <c r="Q13" i="18"/>
  <c r="D78" i="39"/>
  <c r="D80" i="39" s="1"/>
  <c r="P48" i="19" l="1"/>
  <c r="P45" i="19"/>
  <c r="P41" i="19"/>
  <c r="P34" i="19"/>
  <c r="P28" i="19"/>
  <c r="P26" i="19"/>
  <c r="P46" i="19"/>
  <c r="P44" i="19"/>
  <c r="P39" i="19"/>
  <c r="P33" i="19"/>
  <c r="P27" i="19"/>
  <c r="P25" i="19"/>
  <c r="P86" i="19"/>
  <c r="P68" i="19"/>
  <c r="P50" i="19"/>
  <c r="P94" i="19"/>
  <c r="P76" i="19"/>
  <c r="P58" i="19"/>
  <c r="P29" i="19"/>
  <c r="P90" i="19"/>
  <c r="P72" i="19"/>
  <c r="P54" i="19"/>
  <c r="P47" i="19"/>
  <c r="P101" i="19"/>
  <c r="P83" i="19"/>
  <c r="P65" i="19"/>
  <c r="P38" i="19"/>
  <c r="P91" i="19"/>
  <c r="P73" i="19"/>
  <c r="P55" i="19"/>
  <c r="P22" i="19"/>
  <c r="P87" i="19"/>
  <c r="P69" i="19"/>
  <c r="P51" i="19"/>
  <c r="P43" i="19"/>
  <c r="P98" i="19"/>
  <c r="P80" i="19"/>
  <c r="P62" i="19"/>
  <c r="P32" i="19"/>
  <c r="P88" i="19"/>
  <c r="P70" i="19"/>
  <c r="P52" i="19"/>
  <c r="P42" i="19"/>
  <c r="P84" i="19"/>
  <c r="P66" i="19"/>
  <c r="P49" i="19"/>
  <c r="P40" i="19"/>
  <c r="P95" i="19"/>
  <c r="P77" i="19"/>
  <c r="P59" i="19"/>
  <c r="P23" i="19"/>
  <c r="P85" i="19"/>
  <c r="P67" i="19"/>
  <c r="P37" i="19"/>
  <c r="P99" i="19"/>
  <c r="P81" i="19"/>
  <c r="P63" i="19"/>
  <c r="P36" i="19"/>
  <c r="P92" i="19"/>
  <c r="P74" i="19"/>
  <c r="P56" i="19"/>
  <c r="P100" i="19"/>
  <c r="P82" i="19"/>
  <c r="P64" i="19"/>
  <c r="P35" i="19"/>
  <c r="P96" i="19"/>
  <c r="P78" i="19"/>
  <c r="P60" i="19"/>
  <c r="P30" i="19"/>
  <c r="P37" i="14"/>
  <c r="P71" i="9"/>
  <c r="P92" i="26"/>
  <c r="P29" i="26"/>
  <c r="P111" i="26"/>
  <c r="P135" i="26"/>
  <c r="P95" i="26"/>
  <c r="P164" i="26"/>
  <c r="P228" i="26"/>
  <c r="P161" i="26"/>
  <c r="P195" i="26"/>
  <c r="P261" i="26"/>
  <c r="P5" i="26"/>
  <c r="P154" i="26"/>
  <c r="P243" i="26"/>
  <c r="P252" i="26"/>
  <c r="P127" i="26"/>
  <c r="P236" i="26"/>
  <c r="P43" i="26"/>
  <c r="P140" i="26"/>
  <c r="P32" i="26"/>
  <c r="P248" i="26"/>
  <c r="P88" i="26"/>
  <c r="P241" i="26"/>
  <c r="P107" i="26"/>
  <c r="P59" i="26"/>
  <c r="P177" i="26"/>
  <c r="P180" i="26"/>
  <c r="P85" i="26"/>
  <c r="P221" i="26"/>
  <c r="P34" i="26"/>
  <c r="P56" i="26"/>
  <c r="P175" i="26"/>
  <c r="P178" i="26"/>
  <c r="P197" i="26"/>
  <c r="P124" i="26"/>
  <c r="P87" i="26"/>
  <c r="P90" i="26"/>
  <c r="P194" i="26"/>
  <c r="P36" i="26"/>
  <c r="P49" i="26"/>
  <c r="P225" i="26"/>
  <c r="P112" i="26"/>
  <c r="P96" i="26"/>
  <c r="P230" i="26"/>
  <c r="P157" i="26"/>
  <c r="P196" i="26"/>
  <c r="P66" i="26"/>
  <c r="P63" i="26"/>
  <c r="P33" i="26"/>
  <c r="P9" i="26"/>
  <c r="P153" i="26"/>
  <c r="P109" i="26"/>
  <c r="P37" i="26"/>
  <c r="P239" i="26"/>
  <c r="P128" i="26"/>
  <c r="P13" i="26"/>
  <c r="P77" i="26"/>
  <c r="P14" i="26"/>
  <c r="P189" i="26"/>
  <c r="P145" i="26"/>
  <c r="P208" i="26"/>
  <c r="P172" i="26"/>
  <c r="P30" i="26"/>
  <c r="P141" i="26"/>
  <c r="P73" i="26"/>
  <c r="P253" i="26"/>
  <c r="P213" i="26"/>
  <c r="P70" i="26"/>
  <c r="P226" i="26"/>
  <c r="P50" i="26"/>
  <c r="P207" i="26"/>
  <c r="P171" i="26"/>
  <c r="P118" i="26"/>
  <c r="P190" i="26"/>
  <c r="P27" i="26"/>
  <c r="P10" i="26"/>
  <c r="P211" i="26"/>
  <c r="P46" i="26"/>
  <c r="P102" i="26"/>
  <c r="P41" i="26"/>
  <c r="P80" i="26"/>
  <c r="P201" i="26"/>
  <c r="P185" i="26"/>
  <c r="P163" i="26"/>
  <c r="P139" i="26"/>
  <c r="P110" i="26"/>
  <c r="P204" i="26"/>
  <c r="P184" i="26"/>
  <c r="P106" i="26"/>
  <c r="P72" i="26"/>
  <c r="P48" i="26"/>
  <c r="P18" i="26"/>
  <c r="P11" i="26"/>
  <c r="P262" i="26"/>
  <c r="P234" i="26"/>
  <c r="P223" i="26"/>
  <c r="P218" i="26"/>
  <c r="P256" i="26"/>
  <c r="P216" i="26"/>
  <c r="P258" i="26"/>
  <c r="P244" i="26"/>
  <c r="P117" i="26"/>
  <c r="P232" i="26"/>
  <c r="P246" i="26"/>
  <c r="P126" i="26"/>
  <c r="P144" i="26"/>
  <c r="P162" i="26"/>
  <c r="P83" i="26"/>
  <c r="P21" i="26"/>
  <c r="P39" i="26"/>
  <c r="P57" i="26"/>
  <c r="P75" i="26"/>
  <c r="P93" i="26"/>
  <c r="P174" i="26"/>
  <c r="P186" i="26"/>
  <c r="P198" i="26"/>
  <c r="P220" i="26"/>
  <c r="P113" i="26"/>
  <c r="P130" i="26"/>
  <c r="P148" i="26"/>
  <c r="P166" i="26"/>
  <c r="P179" i="26"/>
  <c r="P191" i="26"/>
  <c r="P203" i="26"/>
  <c r="P242" i="26"/>
  <c r="P17" i="26"/>
  <c r="P44" i="26"/>
  <c r="P62" i="26"/>
  <c r="P86" i="26"/>
  <c r="P105" i="26"/>
  <c r="P210" i="26"/>
  <c r="P19" i="26"/>
  <c r="P52" i="26"/>
  <c r="P114" i="26"/>
  <c r="P131" i="26"/>
  <c r="P149" i="26"/>
  <c r="P167" i="26"/>
  <c r="P217" i="26"/>
  <c r="P233" i="26"/>
  <c r="P245" i="26"/>
  <c r="P257" i="26"/>
  <c r="P16" i="26"/>
  <c r="P55" i="26"/>
  <c r="P79" i="26"/>
  <c r="P98" i="26"/>
  <c r="P129" i="26"/>
  <c r="P147" i="26"/>
  <c r="P165" i="26"/>
  <c r="P6" i="26"/>
  <c r="P24" i="26"/>
  <c r="P42" i="26"/>
  <c r="P60" i="26"/>
  <c r="P78" i="26"/>
  <c r="P97" i="26"/>
  <c r="P176" i="26"/>
  <c r="P188" i="26"/>
  <c r="P200" i="26"/>
  <c r="P229" i="26"/>
  <c r="P115" i="26"/>
  <c r="P133" i="26"/>
  <c r="P151" i="26"/>
  <c r="P169" i="26"/>
  <c r="P181" i="26"/>
  <c r="P193" i="26"/>
  <c r="P205" i="26"/>
  <c r="P254" i="26"/>
  <c r="P26" i="26"/>
  <c r="P47" i="26"/>
  <c r="P65" i="26"/>
  <c r="P89" i="26"/>
  <c r="P212" i="26"/>
  <c r="P222" i="26"/>
  <c r="P25" i="26"/>
  <c r="P58" i="26"/>
  <c r="P116" i="26"/>
  <c r="P134" i="26"/>
  <c r="P152" i="26"/>
  <c r="P170" i="26"/>
  <c r="P219" i="26"/>
  <c r="P235" i="26"/>
  <c r="P247" i="26"/>
  <c r="P259" i="26"/>
  <c r="P22" i="26"/>
  <c r="P61" i="26"/>
  <c r="P82" i="26"/>
  <c r="P101" i="26"/>
  <c r="P132" i="26"/>
  <c r="P150" i="26"/>
  <c r="P168" i="26"/>
  <c r="P76" i="26"/>
  <c r="P255" i="26"/>
  <c r="P215" i="26"/>
  <c r="P158" i="26"/>
  <c r="P104" i="26"/>
  <c r="P240" i="26"/>
  <c r="P53" i="26"/>
  <c r="P214" i="26"/>
  <c r="P173" i="26"/>
  <c r="P121" i="26"/>
  <c r="P192" i="26"/>
  <c r="P84" i="26"/>
  <c r="P54" i="26"/>
  <c r="P38" i="26"/>
  <c r="P103" i="26"/>
  <c r="P28" i="26"/>
  <c r="P237" i="26"/>
  <c r="P155" i="26"/>
  <c r="P125" i="26"/>
  <c r="P250" i="26"/>
  <c r="P74" i="26"/>
  <c r="P8" i="26"/>
  <c r="P187" i="26"/>
  <c r="P142" i="26"/>
  <c r="P206" i="26"/>
  <c r="P108" i="26"/>
  <c r="P81" i="26"/>
  <c r="P51" i="26"/>
  <c r="P23" i="26"/>
  <c r="P138" i="26"/>
  <c r="P94" i="26"/>
  <c r="P67" i="26"/>
  <c r="P251" i="26"/>
  <c r="P231" i="26"/>
  <c r="P146" i="26"/>
  <c r="P122" i="26"/>
  <c r="P238" i="26"/>
  <c r="P71" i="26"/>
  <c r="P91" i="26"/>
  <c r="P64" i="26"/>
  <c r="P7" i="26"/>
  <c r="P249" i="26"/>
  <c r="P227" i="26"/>
  <c r="P209" i="26"/>
  <c r="P143" i="26"/>
  <c r="P119" i="26"/>
  <c r="P40" i="26"/>
  <c r="P224" i="26"/>
  <c r="P99" i="26"/>
  <c r="P68" i="26"/>
  <c r="P35" i="26"/>
  <c r="P20" i="26"/>
  <c r="P199" i="26"/>
  <c r="P183" i="26"/>
  <c r="P160" i="26"/>
  <c r="P136" i="26"/>
  <c r="P260" i="26"/>
  <c r="P202" i="26"/>
  <c r="P182" i="26"/>
  <c r="P100" i="26"/>
  <c r="P69" i="26"/>
  <c r="P45" i="26"/>
  <c r="P15" i="26"/>
  <c r="P159" i="26"/>
  <c r="P123" i="26"/>
  <c r="P6" i="38"/>
  <c r="P9" i="38"/>
  <c r="P7" i="38"/>
  <c r="P8" i="38"/>
  <c r="P10" i="38"/>
  <c r="P11" i="38"/>
  <c r="P13" i="38"/>
  <c r="P12" i="38"/>
  <c r="R25" i="2"/>
  <c r="Q10" i="18"/>
  <c r="Q15" i="18" s="1"/>
  <c r="P102" i="19" l="1"/>
</calcChain>
</file>

<file path=xl/sharedStrings.xml><?xml version="1.0" encoding="utf-8"?>
<sst xmlns="http://schemas.openxmlformats.org/spreadsheetml/2006/main" count="1420" uniqueCount="580">
  <si>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</si>
  <si>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</si>
  <si>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</si>
  <si>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</si>
  <si>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</si>
  <si>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</si>
  <si>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</si>
  <si>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</si>
  <si>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</si>
  <si>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</si>
  <si>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</si>
  <si>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</si>
  <si>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</si>
  <si>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</si>
  <si>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</si>
  <si>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</si>
  <si>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</si>
  <si>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</si>
  <si>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</si>
  <si>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</si>
  <si>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</si>
  <si>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</si>
  <si>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</si>
  <si>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</si>
  <si>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</si>
  <si>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Carta</t>
  </si>
  <si>
    <t>Central SP156</t>
  </si>
  <si>
    <t>Zap Denúncia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</si>
  <si>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</si>
  <si>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</si>
  <si>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</si>
  <si>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</si>
  <si>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</si>
  <si>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</si>
  <si>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</si>
  <si>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</si>
  <si>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</si>
  <si>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</si>
  <si>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</si>
  <si>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</si>
  <si>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</si>
  <si>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</si>
  <si>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</si>
  <si>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</si>
  <si>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</si>
  <si>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</si>
  <si>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</si>
  <si>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</si>
  <si>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</si>
  <si>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</si>
  <si>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</si>
  <si>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</si>
  <si>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</si>
  <si>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</si>
  <si>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</si>
  <si>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</si>
  <si>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</si>
  <si>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</si>
  <si>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</si>
  <si>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</si>
  <si>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</si>
  <si>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</si>
  <si>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</si>
  <si>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</si>
  <si>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</si>
  <si>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</si>
  <si>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</si>
  <si>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</si>
  <si>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</si>
  <si>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</si>
  <si>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</si>
  <si>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</si>
  <si>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</si>
  <si>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</si>
  <si>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</si>
  <si>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</si>
  <si>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</si>
  <si>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</si>
  <si>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</si>
  <si>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</si>
  <si>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</si>
  <si>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</si>
  <si>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</si>
  <si>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</si>
  <si>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</si>
  <si>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</si>
  <si>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</si>
  <si>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</si>
  <si>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</si>
  <si>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</si>
  <si>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</si>
  <si>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</si>
  <si>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</si>
  <si>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</si>
  <si>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</si>
  <si>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</si>
  <si>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</si>
  <si>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</si>
  <si>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</si>
  <si>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</si>
  <si>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</si>
  <si>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</si>
  <si>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</si>
  <si>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</si>
  <si>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</si>
  <si>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</si>
  <si>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</si>
  <si>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</si>
  <si>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</si>
  <si>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</si>
  <si>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</si>
  <si>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</si>
  <si>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</si>
  <si>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</si>
  <si>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</si>
  <si>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</si>
  <si>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</si>
  <si>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</si>
  <si>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</si>
  <si>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</si>
  <si>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</si>
  <si>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</si>
  <si>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</si>
  <si>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</si>
  <si>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</si>
  <si>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</si>
  <si>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</si>
  <si>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</si>
  <si>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</si>
  <si>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</si>
  <si>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</si>
  <si>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</si>
  <si>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</si>
  <si>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</si>
  <si>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</si>
  <si>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</si>
  <si>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</si>
  <si>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</si>
  <si>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</si>
  <si>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</si>
  <si>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</si>
  <si>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</si>
  <si>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</si>
  <si>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</si>
  <si>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</si>
  <si>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</si>
  <si>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</si>
  <si>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</si>
  <si>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</si>
  <si>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</si>
  <si>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</si>
  <si>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</si>
  <si>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</si>
  <si>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</si>
  <si>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</si>
  <si>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</si>
  <si>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</si>
  <si>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</si>
  <si>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</si>
  <si>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</si>
  <si>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</si>
  <si>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</si>
  <si>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</si>
  <si>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</si>
  <si>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</si>
  <si>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</si>
  <si>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</si>
  <si>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</si>
  <si>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</si>
  <si>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</si>
  <si>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</si>
  <si>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</si>
  <si>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</si>
  <si>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</si>
  <si>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</si>
  <si>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</si>
  <si>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</si>
  <si>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</si>
  <si>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</si>
  <si>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</si>
  <si>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</si>
  <si>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</si>
  <si>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</si>
  <si>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</si>
  <si>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</si>
  <si>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</si>
  <si>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</si>
  <si>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</si>
  <si>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</si>
  <si>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</si>
  <si>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</si>
  <si>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</si>
  <si>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</si>
  <si>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</si>
  <si>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</si>
  <si>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</si>
  <si>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</si>
  <si>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</si>
  <si>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</si>
  <si>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</si>
  <si>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</si>
  <si>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</si>
  <si>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</si>
  <si>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</si>
  <si>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</si>
  <si>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</si>
  <si>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</si>
  <si>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</si>
  <si>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</si>
  <si>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</si>
  <si>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</si>
  <si>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</si>
  <si>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</si>
  <si>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</si>
  <si>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</si>
  <si>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</si>
  <si>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</si>
  <si>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</si>
  <si>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</si>
  <si>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</si>
  <si>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</si>
  <si>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</si>
  <si>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</si>
  <si>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</si>
  <si>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</si>
  <si>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</si>
  <si>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</si>
  <si>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</si>
  <si>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</si>
  <si>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</si>
  <si>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</si>
  <si>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</si>
  <si>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</si>
  <si>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</si>
  <si>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</si>
  <si>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</si>
  <si>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</si>
  <si>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</si>
  <si>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</si>
  <si>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</si>
  <si>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</si>
  <si>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</si>
  <si>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</si>
  <si>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</si>
  <si>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</si>
  <si>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</si>
  <si>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</si>
  <si>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</si>
  <si>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</si>
  <si>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</si>
  <si>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</si>
  <si>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</si>
  <si>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</si>
  <si>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</si>
  <si>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</si>
  <si>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</si>
  <si>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</si>
  <si>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</si>
  <si>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</si>
  <si>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</si>
  <si>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</si>
  <si>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</si>
  <si>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</si>
  <si>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</si>
  <si>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</si>
  <si>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</si>
  <si>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</si>
  <si>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</si>
  <si>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</si>
  <si>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</si>
  <si>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</si>
  <si>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</si>
  <si>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</si>
  <si>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</si>
  <si>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</si>
  <si>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</si>
  <si>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</si>
  <si>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</si>
  <si>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</si>
  <si>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</si>
  <si>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</si>
  <si>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</si>
  <si>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</si>
  <si>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</si>
  <si>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</si>
  <si>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</si>
  <si>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</si>
  <si>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</si>
  <si>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</si>
  <si>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App SP156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</si>
  <si>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</si>
  <si>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</si>
  <si>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</si>
  <si>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</si>
  <si>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</si>
  <si>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</si>
  <si>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</si>
  <si>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</si>
  <si>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</si>
  <si>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</si>
  <si>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</si>
  <si>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Assuntos - 10 mais solicitados de 2025 (Média)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</si>
  <si>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</si>
  <si>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</si>
  <si>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</si>
  <si>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</si>
  <si>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</si>
  <si>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</si>
  <si>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</si>
  <si>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</si>
  <si>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</si>
  <si>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</si>
  <si>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</si>
  <si>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</si>
  <si>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</si>
  <si>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</si>
  <si>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</si>
  <si>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</si>
  <si>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</si>
  <si>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</si>
  <si>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</si>
  <si>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</si>
  <si>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</si>
  <si>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</si>
  <si>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</si>
  <si>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</si>
  <si>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</si>
  <si>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</si>
  <si>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</si>
  <si>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</si>
  <si>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</si>
  <si>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</si>
  <si>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</si>
  <si>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</si>
  <si>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</si>
  <si>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</si>
  <si>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</si>
  <si>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</si>
  <si>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</si>
  <si>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</si>
  <si>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</si>
  <si>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</si>
  <si>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</si>
  <si>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</si>
  <si>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</si>
  <si>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</si>
  <si>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</si>
  <si>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</si>
  <si>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</si>
  <si>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</si>
  <si>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</si>
  <si>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</si>
  <si>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</si>
  <si>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</si>
  <si>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</si>
  <si>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</si>
  <si>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</si>
  <si>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</si>
  <si>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</si>
  <si>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</si>
  <si>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</si>
  <si>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</si>
  <si>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</si>
  <si>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</si>
  <si>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</si>
  <si>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</si>
  <si>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</si>
  <si>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</si>
  <si>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</si>
  <si>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</si>
  <si>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</si>
  <si>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</si>
  <si>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</si>
  <si>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</si>
  <si>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</si>
  <si>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Unidades - variação dos 10 mais solicitados de 2025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</si>
  <si>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</si>
  <si>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</si>
  <si>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</si>
  <si>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</si>
  <si>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</si>
  <si>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</si>
  <si>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</si>
  <si>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</si>
  <si>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</si>
  <si>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</si>
  <si>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</si>
  <si>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</si>
  <si>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</si>
  <si>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</si>
  <si>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</si>
  <si>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</si>
  <si>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</si>
  <si>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</si>
  <si>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</si>
  <si>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</si>
  <si>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</si>
  <si>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</si>
  <si>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</si>
  <si>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</si>
  <si>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</si>
  <si>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</si>
  <si>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</si>
  <si>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</si>
  <si>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</si>
  <si>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</si>
  <si>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</si>
  <si>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</si>
  <si>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</si>
  <si>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</si>
  <si>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</si>
  <si>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</si>
  <si>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Subprefeituras - variação dos 10 mais solicitadas de 2025 (MÉDIA)</t>
  </si>
  <si>
    <t>Média anual</t>
  </si>
  <si>
    <t>% Total 2025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</si>
  <si>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</si>
  <si>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</si>
  <si>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</si>
  <si>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</si>
  <si>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</si>
  <si>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</si>
  <si>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</si>
  <si>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</si>
  <si>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</si>
  <si>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</si>
  <si>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</si>
  <si>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</si>
  <si>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</si>
  <si>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</si>
  <si>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</si>
  <si>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</si>
  <si>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</si>
  <si>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</si>
  <si>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</si>
  <si>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</si>
  <si>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</si>
  <si>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São Paulo Urbanismo</t>
  </si>
  <si>
    <t>Fundação Paulistana de Educação, Tecnologia e Cultura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</si>
  <si>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</si>
  <si>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</si>
  <si>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</si>
  <si>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</si>
  <si>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</si>
  <si>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</si>
  <si>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</si>
  <si>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</si>
  <si>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</si>
  <si>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</si>
  <si>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</si>
  <si>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</si>
  <si>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</si>
  <si>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</si>
  <si>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</si>
  <si>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</si>
  <si>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</si>
  <si>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</si>
  <si>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</si>
  <si>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</si>
  <si>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</si>
  <si>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</si>
  <si>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</si>
  <si>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</si>
  <si>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</si>
  <si>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</si>
  <si>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</si>
  <si>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</si>
  <si>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</si>
  <si>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</si>
  <si>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</si>
  <si>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</si>
  <si>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</si>
  <si>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</si>
  <si>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</si>
  <si>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</si>
  <si>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</si>
  <si>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</si>
  <si>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</si>
  <si>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</si>
  <si>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</si>
  <si>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</si>
  <si>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</si>
  <si>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</si>
  <si>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</si>
  <si>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</si>
  <si>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</si>
  <si>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</si>
  <si>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</si>
  <si>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</si>
  <si>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</si>
  <si>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</si>
  <si>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</si>
  <si>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</si>
  <si>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</si>
  <si>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</si>
  <si>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</si>
  <si>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</si>
  <si>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</si>
  <si>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</si>
  <si>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</si>
  <si>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</si>
  <si>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</si>
  <si>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</si>
  <si>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</si>
  <si>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</si>
  <si>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</si>
  <si>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  e Economia Criativa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</si>
  <si>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</si>
  <si>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</si>
  <si>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</si>
  <si>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</si>
  <si>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</si>
  <si>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</si>
  <si>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</si>
  <si>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</si>
  <si>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</si>
  <si>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</si>
  <si>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</si>
  <si>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</si>
  <si>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</si>
  <si>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</si>
  <si>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</si>
  <si>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</si>
  <si>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</si>
  <si>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</si>
  <si>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</si>
  <si>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</si>
  <si>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</si>
  <si>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</si>
  <si>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</si>
  <si>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</si>
  <si>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</si>
  <si>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</si>
  <si>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</si>
  <si>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</si>
  <si>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</si>
  <si>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</si>
  <si>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</si>
  <si>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</si>
  <si>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</si>
  <si>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SPTrans</t>
  </si>
  <si>
    <t>SMSUB</t>
  </si>
  <si>
    <t>SMUL</t>
  </si>
  <si>
    <t>SF</t>
  </si>
  <si>
    <t>SMC</t>
  </si>
  <si>
    <t>SMSU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</si>
  <si>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</si>
  <si>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</si>
  <si>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</si>
  <si>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</si>
  <si>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</si>
  <si>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</si>
  <si>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</si>
  <si>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</si>
  <si>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</si>
  <si>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</si>
  <si>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</si>
  <si>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</si>
  <si>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Arquivo Histórico Municipal</t>
  </si>
  <si>
    <t>Descomplica SP - Vila Mariana</t>
  </si>
  <si>
    <t>Descomplica SP - Vila Prudente</t>
  </si>
  <si>
    <t>Instituto de Previdência Municipal</t>
  </si>
  <si>
    <t>SP Negócios - São Paulo Negócios</t>
  </si>
  <si>
    <t>SEPLAN - Secretaria Municipal de Planejamento e Eficiência</t>
  </si>
  <si>
    <t>Descomplica SP - Cidade Tiradentes</t>
  </si>
  <si>
    <t>Descomplica SP - Guaianases</t>
  </si>
  <si>
    <t>Filmagens em espaços públicos</t>
  </si>
  <si>
    <t>Centro de Formação em Controle Interno (CFCI)</t>
  </si>
  <si>
    <t>Conselho Participativo Municipal</t>
  </si>
  <si>
    <t>Segurança alimentar e nutricional</t>
  </si>
  <si>
    <t>SVMA</t>
  </si>
  <si>
    <t>% Canais de entrada Nov/25</t>
  </si>
  <si>
    <t>Descomplica SP - Ermelino Matarazzo</t>
  </si>
  <si>
    <t>% em relação ao todo de NOV/25 (excetuando-se denúncias)</t>
  </si>
  <si>
    <t>% em relação ao todo NOV/25 (excetuando-se denúncias)</t>
  </si>
  <si>
    <t>10 unidades mais demandadas de Novembro/25</t>
  </si>
  <si>
    <t>10 Subprefeituras mais demandadas de Novembro/25</t>
  </si>
  <si>
    <t>10 assuntos mais solicitados de Novembro/25</t>
  </si>
  <si>
    <t>% Total NOV/25 dentro do STATUS</t>
  </si>
  <si>
    <t>FTMSP Fundação Theatro Municipal de São Paulo</t>
  </si>
  <si>
    <t>Unidades PMSP - NOVEMBRO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</si>
</sst>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  <font>
      <b/>
      <sz val="11"/>
      <color theme="1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10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" fontId="31" fillId="0" borderId="0" xfId="0" applyNumberFormat="1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2" fontId="34" fillId="0" borderId="0" xfId="0" applyNumberFormat="1" applyFont="1"/>
    <xf numFmtId="0" fontId="36" fillId="0" borderId="0" xfId="0" applyFont="1" applyAlignment="1">
      <alignment wrapText="1"/>
    </xf>
    <xf numFmtId="3" fontId="34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1" fontId="34" fillId="0" borderId="0" xfId="0" applyNumberFormat="1" applyFont="1" applyAlignment="1">
      <alignment horizontal="center"/>
    </xf>
    <xf numFmtId="0" fontId="36" fillId="0" borderId="0" xfId="0" applyFont="1"/>
    <xf numFmtId="0" fontId="35" fillId="0" borderId="0" xfId="0" applyFont="1"/>
    <xf numFmtId="1" fontId="35" fillId="0" borderId="0" xfId="0" applyNumberFormat="1" applyFont="1"/>
    <xf numFmtId="2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" fontId="34" fillId="0" borderId="0" xfId="0" applyNumberFormat="1" applyFont="1"/>
    <xf numFmtId="0" fontId="36" fillId="0" borderId="0" xfId="0" applyFont="1" applyAlignment="1">
      <alignment horizontal="center" vertical="center"/>
    </xf>
    <xf numFmtId="0" fontId="40" fillId="0" borderId="0" xfId="0" applyFont="1"/>
    <xf numFmtId="17" fontId="34" fillId="0" borderId="0" xfId="0" applyNumberFormat="1" applyFont="1"/>
    <xf numFmtId="2" fontId="34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17" fontId="37" fillId="0" borderId="0" xfId="0" applyNumberFormat="1" applyFont="1"/>
    <xf numFmtId="17" fontId="37" fillId="0" borderId="0" xfId="0" applyNumberFormat="1" applyFont="1" applyAlignment="1">
      <alignment horizontal="center" vertical="center"/>
    </xf>
    <xf numFmtId="17" fontId="37" fillId="0" borderId="0" xfId="0" applyNumberFormat="1" applyFont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5" fontId="35" fillId="0" borderId="0" xfId="0" applyNumberFormat="1" applyFont="1"/>
    <xf numFmtId="3" fontId="35" fillId="0" borderId="0" xfId="0" applyNumberFormat="1" applyFont="1"/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3" fillId="0" borderId="0" xfId="0" applyNumberFormat="1" applyFont="1"/>
    <xf numFmtId="0" fontId="38" fillId="0" borderId="0" xfId="10" applyFont="1" applyBorder="1" applyAlignment="1" applyProtection="1">
      <alignment horizontal="center" wrapText="1"/>
    </xf>
    <xf numFmtId="1" fontId="38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45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49" fillId="5" borderId="31" xfId="0" applyNumberFormat="1" applyFont="1" applyFill="1" applyBorder="1" applyAlignment="1">
      <alignment horizontal="center" vertical="center" wrapText="1"/>
    </xf>
    <xf numFmtId="17" fontId="48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" fontId="33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center" vertical="center" wrapText="1"/>
    </xf>
    <xf numFmtId="0" fontId="44" fillId="0" borderId="0" xfId="0" applyFont="1"/>
    <xf numFmtId="0" fontId="56" fillId="0" borderId="0" xfId="0" applyFont="1"/>
    <xf numFmtId="0" fontId="54" fillId="0" borderId="0" xfId="0" applyFont="1" applyAlignment="1">
      <alignment horizontal="left" vertical="top" wrapText="1"/>
    </xf>
    <xf numFmtId="1" fontId="44" fillId="0" borderId="0" xfId="0" applyNumberFormat="1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1" fontId="44" fillId="0" borderId="0" xfId="0" applyNumberFormat="1" applyFont="1" applyAlignment="1">
      <alignment horizontal="center"/>
    </xf>
    <xf numFmtId="0" fontId="55" fillId="0" borderId="0" xfId="0" applyFont="1"/>
    <xf numFmtId="0" fontId="55" fillId="0" borderId="0" xfId="0" applyFont="1" applyAlignment="1">
      <alignment horizontal="center" vertical="center"/>
    </xf>
    <xf numFmtId="17" fontId="44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8" fillId="0" borderId="0" xfId="10" applyFont="1" applyBorder="1" applyAlignment="1" applyProtection="1">
      <alignment horizontal="center" vertic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48" fillId="4" borderId="193" xfId="0" applyNumberFormat="1" applyFont="1" applyFill="1" applyBorder="1" applyAlignment="1">
      <alignment horizontal="center"/>
    </xf>
    <xf numFmtId="2" fontId="31" fillId="0" borderId="198" xfId="0" applyNumberFormat="1" applyFont="1" applyBorder="1" applyAlignment="1">
      <alignment horizontal="center"/>
    </xf>
    <xf numFmtId="3" fontId="31" fillId="0" borderId="6" xfId="0" applyNumberFormat="1" applyFont="1" applyBorder="1" applyAlignment="1">
      <alignment horizontal="center"/>
    </xf>
    <xf numFmtId="2" fontId="31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48" fillId="4" borderId="142" xfId="0" applyNumberFormat="1" applyFont="1" applyFill="1" applyBorder="1" applyAlignment="1">
      <alignment horizontal="center"/>
    </xf>
    <xf numFmtId="3" fontId="31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58" fillId="4" borderId="142" xfId="0" applyNumberFormat="1" applyFont="1" applyFill="1" applyBorder="1" applyAlignment="1">
      <alignment horizontal="center"/>
    </xf>
    <xf numFmtId="17" fontId="58" fillId="4" borderId="193" xfId="0" applyNumberFormat="1" applyFont="1" applyFill="1" applyBorder="1" applyAlignment="1">
      <alignment horizontal="center"/>
    </xf>
    <xf numFmtId="0" fontId="50" fillId="0" borderId="0" xfId="0" applyFont="1"/>
    <xf numFmtId="0" fontId="45" fillId="0" borderId="0" xfId="0" applyFont="1" applyAlignment="1">
      <alignment horizontal="right"/>
    </xf>
    <xf numFmtId="0" fontId="45" fillId="0" borderId="0" xfId="0" applyFont="1"/>
    <xf numFmtId="0" fontId="33" fillId="0" borderId="0" xfId="4" applyFont="1"/>
    <xf numFmtId="0" fontId="33" fillId="0" borderId="0" xfId="0" applyFont="1" applyAlignment="1">
      <alignment wrapText="1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0" fillId="26" borderId="129" xfId="0" applyFont="1" applyFill="1" applyBorder="1" applyAlignment="1">
      <alignment horizontal="center" vertical="center"/>
    </xf>
    <xf numFmtId="0" fontId="60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0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54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45" fillId="0" borderId="132" xfId="13" applyNumberFormat="1" applyFont="1" applyFill="1" applyBorder="1" applyAlignment="1">
      <alignment horizontal="center" vertical="center"/>
    </xf>
    <xf numFmtId="1" fontId="45" fillId="0" borderId="132" xfId="13" applyNumberFormat="1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/>
    </xf>
    <xf numFmtId="0" fontId="48" fillId="0" borderId="0" xfId="0" applyFont="1"/>
    <xf numFmtId="0" fontId="8" fillId="5" borderId="188" xfId="0" applyFont="1" applyFill="1" applyBorder="1" applyAlignment="1">
      <alignment horizontal="left"/>
    </xf>
    <xf numFmtId="0" fontId="60" fillId="26" borderId="127" xfId="0" applyFont="1" applyFill="1" applyBorder="1" applyAlignment="1">
      <alignment horizontal="center" vertical="center"/>
    </xf>
    <xf numFmtId="0" fontId="60" fillId="26" borderId="188" xfId="0" applyFont="1" applyFill="1" applyBorder="1" applyAlignment="1">
      <alignment horizontal="center" vertical="center"/>
    </xf>
    <xf numFmtId="0" fontId="33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0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35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3" fillId="0" borderId="0" xfId="0" applyFont="1" applyAlignment="1">
      <alignment horizontal="center" vertical="center" wrapText="1"/>
    </xf>
    <xf numFmtId="17" fontId="53" fillId="0" borderId="0" xfId="0" applyNumberFormat="1" applyFont="1" applyAlignment="1">
      <alignment horizontal="center" vertical="center"/>
    </xf>
    <xf numFmtId="0" fontId="60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2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3" fillId="0" borderId="128" xfId="13" applyNumberFormat="1" applyFont="1" applyFill="1" applyBorder="1" applyAlignment="1">
      <alignment horizontal="center" vertical="center"/>
    </xf>
    <xf numFmtId="0" fontId="33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3" fillId="0" borderId="140" xfId="13" applyNumberFormat="1" applyFont="1" applyFill="1" applyBorder="1" applyAlignment="1">
      <alignment horizontal="center" vertical="center"/>
    </xf>
    <xf numFmtId="0" fontId="33" fillId="0" borderId="142" xfId="0" applyFont="1" applyBorder="1" applyAlignment="1">
      <alignment horizontal="left"/>
    </xf>
    <xf numFmtId="0" fontId="33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1" fillId="0" borderId="217" xfId="0" applyFont="1" applyBorder="1"/>
    <xf numFmtId="0" fontId="31" fillId="0" borderId="224" xfId="0" applyFont="1" applyBorder="1" applyAlignment="1">
      <alignment horizontal="center" vertical="center"/>
    </xf>
    <xf numFmtId="0" fontId="31" fillId="0" borderId="137" xfId="0" applyFont="1" applyBorder="1" applyAlignment="1">
      <alignment horizontal="center"/>
    </xf>
    <xf numFmtId="0" fontId="31" fillId="0" borderId="137" xfId="0" applyFont="1" applyBorder="1" applyAlignment="1">
      <alignment horizontal="center" vertical="center"/>
    </xf>
    <xf numFmtId="0" fontId="31" fillId="0" borderId="137" xfId="4" applyFont="1" applyBorder="1" applyAlignment="1">
      <alignment horizontal="center" vertical="center"/>
    </xf>
    <xf numFmtId="0" fontId="31" fillId="0" borderId="142" xfId="0" applyFont="1" applyBorder="1" applyAlignment="1">
      <alignment horizontal="left"/>
    </xf>
    <xf numFmtId="0" fontId="31" fillId="0" borderId="140" xfId="0" applyFont="1" applyBorder="1" applyAlignment="1">
      <alignment horizontal="center" vertical="center"/>
    </xf>
    <xf numFmtId="0" fontId="31" fillId="0" borderId="128" xfId="0" applyFont="1" applyBorder="1" applyAlignment="1">
      <alignment horizontal="center"/>
    </xf>
    <xf numFmtId="0" fontId="31" fillId="0" borderId="128" xfId="0" applyFont="1" applyBorder="1" applyAlignment="1">
      <alignment horizontal="center" vertical="center"/>
    </xf>
    <xf numFmtId="0" fontId="31" fillId="0" borderId="128" xfId="4" applyFont="1" applyBorder="1" applyAlignment="1">
      <alignment horizontal="center" vertical="center"/>
    </xf>
    <xf numFmtId="0" fontId="31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61" fillId="0" borderId="0" xfId="0" applyFont="1" applyAlignment="1">
      <alignment wrapText="1"/>
    </xf>
    <xf numFmtId="0" fontId="51" fillId="0" borderId="127" xfId="14" applyFont="1" applyBorder="1" applyAlignment="1">
      <alignment horizontal="center"/>
    </xf>
    <xf numFmtId="17" fontId="51" fillId="0" borderId="127" xfId="14" applyNumberFormat="1" applyFont="1" applyBorder="1" applyAlignment="1">
      <alignment horizontal="center"/>
    </xf>
    <xf numFmtId="2" fontId="52" fillId="0" borderId="127" xfId="14" applyNumberFormat="1" applyFont="1" applyBorder="1" applyAlignment="1">
      <alignment horizontal="center"/>
    </xf>
    <xf numFmtId="0" fontId="52" fillId="0" borderId="127" xfId="14" applyFont="1" applyBorder="1" applyAlignment="1">
      <alignment horizontal="center"/>
    </xf>
    <xf numFmtId="0" fontId="48" fillId="4" borderId="2" xfId="14" applyFont="1" applyFill="1" applyBorder="1" applyAlignment="1">
      <alignment horizontal="center"/>
    </xf>
    <xf numFmtId="0" fontId="53" fillId="0" borderId="0" xfId="14" applyFont="1" applyAlignment="1">
      <alignment horizontal="left"/>
    </xf>
    <xf numFmtId="0" fontId="57" fillId="0" borderId="0" xfId="14" applyFont="1" applyAlignment="1">
      <alignment horizontal="left"/>
    </xf>
    <xf numFmtId="0" fontId="52" fillId="0" borderId="0" xfId="14" applyFont="1"/>
    <xf numFmtId="0" fontId="53" fillId="0" borderId="0" xfId="14" applyFont="1" applyAlignment="1">
      <alignment horizontal="right"/>
    </xf>
    <xf numFmtId="0" fontId="57" fillId="0" borderId="0" xfId="14" applyFont="1" applyAlignment="1">
      <alignment horizontal="right"/>
    </xf>
    <xf numFmtId="0" fontId="33" fillId="0" borderId="140" xfId="0" applyFont="1" applyBorder="1" applyAlignment="1">
      <alignment horizontal="center" vertical="center"/>
    </xf>
    <xf numFmtId="0" fontId="57" fillId="0" borderId="0" xfId="14" applyFont="1"/>
    <xf numFmtId="0" fontId="35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59" fillId="5" borderId="3" xfId="0" applyNumberFormat="1" applyFont="1" applyFill="1" applyBorder="1" applyAlignment="1">
      <alignment horizontal="center" vertical="center"/>
    </xf>
    <xf numFmtId="17" fontId="59" fillId="5" borderId="11" xfId="0" applyNumberFormat="1" applyFont="1" applyFill="1" applyBorder="1" applyAlignment="1">
      <alignment horizontal="center" vertical="center"/>
    </xf>
    <xf numFmtId="17" fontId="59" fillId="5" borderId="30" xfId="0" applyNumberFormat="1" applyFont="1" applyFill="1" applyBorder="1" applyAlignment="1">
      <alignment horizontal="center" vertical="center"/>
    </xf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48" fillId="4" borderId="194" xfId="0" applyNumberFormat="1" applyFont="1" applyFill="1" applyBorder="1" applyAlignment="1">
      <alignment horizontal="center"/>
    </xf>
    <xf numFmtId="0" fontId="33" fillId="0" borderId="217" xfId="0" applyFont="1" applyBorder="1"/>
    <xf numFmtId="17" fontId="48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34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34" fillId="0" borderId="195" xfId="0" applyNumberFormat="1" applyFont="1" applyBorder="1" applyAlignment="1">
      <alignment horizontal="center"/>
    </xf>
    <xf numFmtId="2" fontId="34" fillId="0" borderId="196" xfId="0" applyNumberFormat="1" applyFont="1" applyBorder="1" applyAlignment="1">
      <alignment horizontal="center"/>
    </xf>
    <xf numFmtId="3" fontId="34" fillId="0" borderId="206" xfId="0" applyNumberFormat="1" applyFont="1" applyBorder="1" applyAlignment="1">
      <alignment horizontal="center"/>
    </xf>
    <xf numFmtId="2" fontId="34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34" fillId="0" borderId="0" xfId="0" applyNumberFormat="1" applyFont="1" applyAlignment="1">
      <alignment horizontal="center"/>
    </xf>
    <xf numFmtId="3" fontId="34" fillId="0" borderId="209" xfId="0" applyNumberFormat="1" applyFont="1" applyBorder="1" applyAlignment="1">
      <alignment horizontal="center"/>
    </xf>
    <xf numFmtId="2" fontId="34" fillId="0" borderId="210" xfId="0" applyNumberFormat="1" applyFont="1" applyBorder="1" applyAlignment="1">
      <alignment horizontal="center"/>
    </xf>
    <xf numFmtId="3" fontId="34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0" fillId="0" borderId="19" xfId="0" applyFont="1" applyBorder="1" applyAlignment="1">
      <alignment horizontal="left"/>
    </xf>
    <xf numFmtId="0" fontId="30" fillId="0" borderId="47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8" xfId="0" applyFont="1" applyBorder="1" applyAlignment="1">
      <alignment horizontal="center" vertical="center"/>
    </xf>
    <xf numFmtId="1" fontId="62" fillId="0" borderId="5" xfId="0" applyNumberFormat="1" applyFont="1" applyBorder="1" applyAlignment="1">
      <alignment horizontal="center"/>
    </xf>
    <xf numFmtId="1" fontId="62" fillId="0" borderId="22" xfId="0" applyNumberFormat="1" applyFont="1" applyBorder="1" applyAlignment="1">
      <alignment horizontal="center"/>
    </xf>
    <xf numFmtId="2" fontId="62" fillId="0" borderId="6" xfId="0" applyNumberFormat="1" applyFont="1" applyBorder="1" applyAlignment="1">
      <alignment horizontal="center"/>
    </xf>
    <xf numFmtId="0" fontId="30" fillId="0" borderId="20" xfId="0" applyFont="1" applyBorder="1" applyAlignment="1">
      <alignment horizontal="left"/>
    </xf>
    <xf numFmtId="0" fontId="30" fillId="0" borderId="42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0" xfId="0" applyFont="1" applyBorder="1" applyAlignment="1">
      <alignment horizontal="center" vertical="center"/>
    </xf>
    <xf numFmtId="1" fontId="62" fillId="0" borderId="7" xfId="0" applyNumberFormat="1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0" borderId="26" xfId="0" applyFont="1" applyBorder="1" applyAlignment="1">
      <alignment horizontal="left"/>
    </xf>
    <xf numFmtId="0" fontId="30" fillId="0" borderId="48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1" fontId="62" fillId="0" borderId="9" xfId="0" applyNumberFormat="1" applyFont="1" applyBorder="1" applyAlignment="1">
      <alignment horizontal="center"/>
    </xf>
    <xf numFmtId="1" fontId="62" fillId="0" borderId="25" xfId="0" applyNumberFormat="1" applyFont="1" applyBorder="1" applyAlignment="1">
      <alignment horizontal="center"/>
    </xf>
    <xf numFmtId="2" fontId="62" fillId="0" borderId="28" xfId="0" applyNumberFormat="1" applyFont="1" applyBorder="1" applyAlignment="1">
      <alignment horizontal="center"/>
    </xf>
    <xf numFmtId="0" fontId="62" fillId="5" borderId="3" xfId="0" applyFont="1" applyFill="1" applyBorder="1" applyAlignment="1">
      <alignment horizontal="left"/>
    </xf>
    <xf numFmtId="0" fontId="62" fillId="5" borderId="3" xfId="0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1" fontId="62" fillId="5" borderId="49" xfId="0" applyNumberFormat="1" applyFont="1" applyFill="1" applyBorder="1" applyAlignment="1">
      <alignment horizontal="center"/>
    </xf>
    <xf numFmtId="2" fontId="62" fillId="5" borderId="11" xfId="0" applyNumberFormat="1" applyFont="1" applyFill="1" applyBorder="1" applyAlignment="1">
      <alignment horizontal="center"/>
    </xf>
    <xf numFmtId="0" fontId="30" fillId="0" borderId="51" xfId="0" applyFont="1" applyBorder="1" applyAlignment="1">
      <alignment horizontal="center"/>
    </xf>
    <xf numFmtId="1" fontId="30" fillId="0" borderId="228" xfId="0" applyNumberFormat="1" applyFont="1" applyBorder="1" applyAlignment="1">
      <alignment horizontal="center"/>
    </xf>
    <xf numFmtId="1" fontId="62" fillId="0" borderId="131" xfId="0" applyNumberFormat="1" applyFont="1" applyBorder="1" applyAlignment="1">
      <alignment horizontal="center"/>
    </xf>
    <xf numFmtId="2" fontId="62" fillId="5" borderId="127" xfId="0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1" fontId="30" fillId="0" borderId="139" xfId="0" applyNumberFormat="1" applyFont="1" applyBorder="1" applyAlignment="1">
      <alignment horizontal="center"/>
    </xf>
    <xf numFmtId="1" fontId="62" fillId="0" borderId="238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1" fontId="30" fillId="0" borderId="187" xfId="0" applyNumberFormat="1" applyFont="1" applyBorder="1" applyAlignment="1">
      <alignment horizontal="center"/>
    </xf>
    <xf numFmtId="1" fontId="62" fillId="0" borderId="223" xfId="0" applyNumberFormat="1" applyFont="1" applyBorder="1" applyAlignment="1">
      <alignment horizontal="center"/>
    </xf>
    <xf numFmtId="0" fontId="62" fillId="5" borderId="127" xfId="0" applyFont="1" applyFill="1" applyBorder="1" applyAlignment="1">
      <alignment horizontal="right"/>
    </xf>
    <xf numFmtId="0" fontId="62" fillId="5" borderId="152" xfId="0" applyFont="1" applyFill="1" applyBorder="1" applyAlignment="1">
      <alignment horizontal="center" vertical="center"/>
    </xf>
    <xf numFmtId="1" fontId="62" fillId="5" borderId="127" xfId="0" applyNumberFormat="1" applyFont="1" applyFill="1" applyBorder="1" applyAlignment="1">
      <alignment horizontal="center" vertical="center"/>
    </xf>
    <xf numFmtId="1" fontId="62" fillId="5" borderId="127" xfId="0" applyNumberFormat="1" applyFont="1" applyFill="1" applyBorder="1" applyAlignment="1">
      <alignment horizontal="center"/>
    </xf>
    <xf numFmtId="1" fontId="62" fillId="5" borderId="222" xfId="0" applyNumberFormat="1" applyFont="1" applyFill="1" applyBorder="1" applyAlignment="1">
      <alignment horizontal="center"/>
    </xf>
    <xf numFmtId="0" fontId="30" fillId="0" borderId="51" xfId="0" applyFont="1" applyBorder="1" applyAlignment="1">
      <alignment horizontal="left"/>
    </xf>
    <xf numFmtId="0" fontId="30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0" fillId="0" borderId="154" xfId="0" applyFont="1" applyBorder="1" applyAlignment="1">
      <alignment horizontal="center"/>
    </xf>
    <xf numFmtId="0" fontId="30" fillId="0" borderId="132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30" fillId="0" borderId="141" xfId="0" applyFont="1" applyBorder="1"/>
    <xf numFmtId="0" fontId="30" fillId="0" borderId="142" xfId="0" applyFont="1" applyBorder="1"/>
    <xf numFmtId="0" fontId="30" fillId="0" borderId="143" xfId="0" applyFont="1" applyBorder="1"/>
    <xf numFmtId="0" fontId="30" fillId="0" borderId="53" xfId="0" applyFont="1" applyBorder="1" applyAlignment="1">
      <alignment horizontal="center"/>
    </xf>
    <xf numFmtId="1" fontId="62" fillId="0" borderId="4" xfId="0" applyNumberFormat="1" applyFont="1" applyBorder="1" applyAlignment="1">
      <alignment horizontal="center" vertical="center"/>
    </xf>
    <xf numFmtId="1" fontId="62" fillId="0" borderId="53" xfId="0" applyNumberFormat="1" applyFont="1" applyBorder="1" applyAlignment="1">
      <alignment horizontal="center" vertical="center"/>
    </xf>
    <xf numFmtId="165" fontId="62" fillId="0" borderId="4" xfId="0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/>
    </xf>
    <xf numFmtId="1" fontId="62" fillId="0" borderId="6" xfId="0" applyNumberFormat="1" applyFont="1" applyBorder="1" applyAlignment="1">
      <alignment horizontal="center" vertical="center"/>
    </xf>
    <xf numFmtId="1" fontId="62" fillId="0" borderId="22" xfId="0" applyNumberFormat="1" applyFont="1" applyBorder="1" applyAlignment="1">
      <alignment horizontal="center" vertical="center"/>
    </xf>
    <xf numFmtId="165" fontId="62" fillId="0" borderId="6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1" fontId="62" fillId="0" borderId="8" xfId="0" applyNumberFormat="1" applyFont="1" applyBorder="1" applyAlignment="1">
      <alignment horizontal="center" vertical="center"/>
    </xf>
    <xf numFmtId="1" fontId="62" fillId="0" borderId="25" xfId="0" applyNumberFormat="1" applyFont="1" applyBorder="1" applyAlignment="1">
      <alignment horizontal="center" vertical="center"/>
    </xf>
    <xf numFmtId="0" fontId="62" fillId="5" borderId="40" xfId="0" applyFont="1" applyFill="1" applyBorder="1" applyAlignment="1">
      <alignment horizontal="left"/>
    </xf>
    <xf numFmtId="0" fontId="62" fillId="5" borderId="3" xfId="0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1" fontId="62" fillId="5" borderId="30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 vertical="center"/>
    </xf>
    <xf numFmtId="165" fontId="62" fillId="5" borderId="3" xfId="0" applyNumberFormat="1" applyFont="1" applyFill="1" applyBorder="1" applyAlignment="1">
      <alignment horizontal="center"/>
    </xf>
    <xf numFmtId="0" fontId="30" fillId="0" borderId="128" xfId="0" applyFont="1" applyBorder="1" applyAlignment="1">
      <alignment horizontal="center"/>
    </xf>
    <xf numFmtId="0" fontId="30" fillId="0" borderId="138" xfId="0" applyFont="1" applyBorder="1" applyAlignment="1">
      <alignment horizontal="center"/>
    </xf>
    <xf numFmtId="17" fontId="59" fillId="5" borderId="29" xfId="0" applyNumberFormat="1" applyFont="1" applyFill="1" applyBorder="1" applyAlignment="1">
      <alignment horizontal="center" vertical="center"/>
    </xf>
    <xf numFmtId="0" fontId="30" fillId="0" borderId="137" xfId="0" applyFont="1" applyBorder="1" applyAlignment="1">
      <alignment horizontal="center"/>
    </xf>
    <xf numFmtId="17" fontId="59" fillId="5" borderId="127" xfId="0" applyNumberFormat="1" applyFont="1" applyFill="1" applyBorder="1" applyAlignment="1">
      <alignment horizontal="center" vertical="center"/>
    </xf>
    <xf numFmtId="1" fontId="51" fillId="0" borderId="53" xfId="0" applyNumberFormat="1" applyFont="1" applyBorder="1" applyAlignment="1">
      <alignment horizontal="center" vertical="center"/>
    </xf>
    <xf numFmtId="2" fontId="51" fillId="5" borderId="127" xfId="0" applyNumberFormat="1" applyFont="1" applyFill="1" applyBorder="1" applyAlignment="1">
      <alignment horizontal="center" vertical="center"/>
    </xf>
    <xf numFmtId="1" fontId="51" fillId="0" borderId="22" xfId="0" applyNumberFormat="1" applyFont="1" applyBorder="1" applyAlignment="1">
      <alignment horizontal="center" vertical="center"/>
    </xf>
    <xf numFmtId="1" fontId="51" fillId="0" borderId="58" xfId="0" applyNumberFormat="1" applyFont="1" applyBorder="1" applyAlignment="1">
      <alignment horizontal="center" vertical="center"/>
    </xf>
    <xf numFmtId="0" fontId="62" fillId="5" borderId="223" xfId="0" applyFont="1" applyFill="1" applyBorder="1" applyAlignment="1">
      <alignment horizontal="left"/>
    </xf>
    <xf numFmtId="0" fontId="62" fillId="5" borderId="11" xfId="0" applyFont="1" applyFill="1" applyBorder="1" applyAlignment="1">
      <alignment horizontal="center"/>
    </xf>
    <xf numFmtId="0" fontId="51" fillId="5" borderId="3" xfId="0" applyFont="1" applyFill="1" applyBorder="1" applyAlignment="1">
      <alignment horizontal="center"/>
    </xf>
    <xf numFmtId="1" fontId="51" fillId="5" borderId="127" xfId="0" applyNumberFormat="1" applyFont="1" applyFill="1" applyBorder="1" applyAlignment="1">
      <alignment horizontal="center"/>
    </xf>
    <xf numFmtId="1" fontId="51" fillId="5" borderId="49" xfId="0" applyNumberFormat="1" applyFont="1" applyFill="1" applyBorder="1" applyAlignment="1">
      <alignment horizontal="center" vertical="center"/>
    </xf>
    <xf numFmtId="1" fontId="51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34" fillId="0" borderId="219" xfId="0" applyNumberFormat="1" applyFont="1" applyBorder="1" applyAlignment="1">
      <alignment horizontal="center"/>
    </xf>
    <xf numFmtId="3" fontId="34" fillId="0" borderId="211" xfId="0" applyNumberFormat="1" applyFont="1" applyBorder="1" applyAlignment="1">
      <alignment horizontal="center"/>
    </xf>
    <xf numFmtId="2" fontId="34" fillId="0" borderId="133" xfId="0" applyNumberFormat="1" applyFont="1" applyBorder="1" applyAlignment="1">
      <alignment horizontal="center"/>
    </xf>
    <xf numFmtId="0" fontId="45" fillId="0" borderId="142" xfId="0" applyFont="1" applyBorder="1"/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0" fillId="0" borderId="128" xfId="0" applyFont="1" applyBorder="1"/>
    <xf numFmtId="0" fontId="30" fillId="0" borderId="227" xfId="0" applyFont="1" applyBorder="1"/>
    <xf numFmtId="0" fontId="30" fillId="0" borderId="225" xfId="0" applyFont="1" applyBorder="1"/>
    <xf numFmtId="0" fontId="30" fillId="0" borderId="229" xfId="0" applyFont="1" applyBorder="1"/>
    <xf numFmtId="0" fontId="48" fillId="0" borderId="6" xfId="0" applyFont="1" applyBorder="1" applyAlignment="1">
      <alignment wrapText="1"/>
    </xf>
    <xf numFmtId="0" fontId="33" fillId="0" borderId="0" xfId="0" applyFont="1" applyAlignment="1">
      <alignment horizontal="justify" vertical="top" wrapText="1"/>
    </xf>
    <xf numFmtId="0" fontId="48" fillId="5" borderId="127" xfId="0" applyFont="1" applyFill="1" applyBorder="1" applyAlignment="1">
      <alignment horizontal="center" vertical="center"/>
    </xf>
    <xf numFmtId="0" fontId="33" fillId="0" borderId="0" xfId="0" applyFont="1" applyAlignment="1">
      <alignment vertical="top" wrapText="1"/>
    </xf>
    <xf numFmtId="0" fontId="48" fillId="6" borderId="127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left"/>
    </xf>
    <xf numFmtId="0" fontId="52" fillId="0" borderId="20" xfId="0" applyFont="1" applyBorder="1" applyAlignment="1">
      <alignment horizontal="left"/>
    </xf>
    <xf numFmtId="0" fontId="48" fillId="5" borderId="3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48" fillId="5" borderId="29" xfId="0" applyFont="1" applyFill="1" applyBorder="1" applyAlignment="1">
      <alignment horizontal="left"/>
    </xf>
    <xf numFmtId="0" fontId="48" fillId="5" borderId="29" xfId="0" applyFont="1" applyFill="1" applyBorder="1" applyAlignment="1">
      <alignment horizontal="center" vertical="center"/>
    </xf>
    <xf numFmtId="0" fontId="54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/>
    </xf>
    <xf numFmtId="0" fontId="46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3" fontId="31" fillId="0" borderId="7" xfId="0" applyNumberFormat="1" applyFont="1" applyBorder="1" applyAlignment="1">
      <alignment horizontal="center"/>
    </xf>
    <xf numFmtId="17" fontId="4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34" fillId="0" borderId="251" xfId="0" applyNumberFormat="1" applyFont="1" applyBorder="1" applyAlignment="1">
      <alignment horizontal="center"/>
    </xf>
    <xf numFmtId="2" fontId="34" fillId="0" borderId="143" xfId="0" applyNumberFormat="1" applyFont="1" applyBorder="1" applyAlignment="1">
      <alignment horizontal="center"/>
    </xf>
    <xf numFmtId="3" fontId="31" fillId="0" borderId="44" xfId="0" applyNumberFormat="1" applyFont="1" applyBorder="1" applyAlignment="1">
      <alignment horizontal="center"/>
    </xf>
    <xf numFmtId="2" fontId="31" fillId="0" borderId="208" xfId="0" applyNumberFormat="1" applyFont="1" applyBorder="1" applyAlignment="1">
      <alignment horizontal="center"/>
    </xf>
    <xf numFmtId="3" fontId="31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1" fillId="0" borderId="131" xfId="0" applyNumberFormat="1" applyFont="1" applyBorder="1" applyAlignment="1">
      <alignment horizontal="center" vertical="center"/>
    </xf>
    <xf numFmtId="1" fontId="51" fillId="0" borderId="132" xfId="0" applyNumberFormat="1" applyFont="1" applyBorder="1" applyAlignment="1">
      <alignment horizontal="center" vertical="center"/>
    </xf>
    <xf numFmtId="1" fontId="51" fillId="0" borderId="133" xfId="0" applyNumberFormat="1" applyFont="1" applyBorder="1" applyAlignment="1">
      <alignment horizontal="center" vertical="center"/>
    </xf>
    <xf numFmtId="3" fontId="44" fillId="0" borderId="22" xfId="0" applyNumberFormat="1" applyFont="1" applyBorder="1" applyAlignment="1">
      <alignment horizontal="center"/>
    </xf>
    <xf numFmtId="2" fontId="44" fillId="0" borderId="192" xfId="0" applyNumberFormat="1" applyFont="1" applyBorder="1" applyAlignment="1">
      <alignment horizontal="center"/>
    </xf>
    <xf numFmtId="3" fontId="44" fillId="0" borderId="6" xfId="0" applyNumberFormat="1" applyFont="1" applyBorder="1" applyAlignment="1">
      <alignment horizontal="center"/>
    </xf>
    <xf numFmtId="3" fontId="44" fillId="0" borderId="34" xfId="0" applyNumberFormat="1" applyFont="1" applyBorder="1" applyAlignment="1">
      <alignment horizontal="center"/>
    </xf>
    <xf numFmtId="2" fontId="44" fillId="0" borderId="132" xfId="0" applyNumberFormat="1" applyFont="1" applyBorder="1" applyAlignment="1">
      <alignment horizontal="center"/>
    </xf>
    <xf numFmtId="0" fontId="44" fillId="0" borderId="34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2" fillId="0" borderId="132" xfId="0" applyNumberFormat="1" applyFont="1" applyBorder="1" applyAlignment="1">
      <alignment horizontal="center"/>
    </xf>
    <xf numFmtId="2" fontId="36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2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2" fontId="31" fillId="0" borderId="142" xfId="0" applyNumberFormat="1" applyFont="1" applyBorder="1" applyAlignment="1">
      <alignment horizontal="center"/>
    </xf>
    <xf numFmtId="3" fontId="31" fillId="0" borderId="250" xfId="0" applyNumberFormat="1" applyFont="1" applyBorder="1" applyAlignment="1">
      <alignment horizontal="center"/>
    </xf>
    <xf numFmtId="3" fontId="31" fillId="0" borderId="34" xfId="0" applyNumberFormat="1" applyFont="1" applyBorder="1" applyAlignment="1">
      <alignment horizontal="center"/>
    </xf>
    <xf numFmtId="2" fontId="31" fillId="0" borderId="132" xfId="0" applyNumberFormat="1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48" fillId="0" borderId="0" xfId="8" applyFont="1"/>
    <xf numFmtId="3" fontId="32" fillId="0" borderId="53" xfId="0" applyNumberFormat="1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/>
    <xf numFmtId="2" fontId="25" fillId="0" borderId="9" xfId="0" applyNumberFormat="1" applyFont="1" applyBorder="1" applyAlignment="1">
      <alignment horizontal="center"/>
    </xf>
    <xf numFmtId="17" fontId="33" fillId="0" borderId="0" xfId="0" applyNumberFormat="1" applyFont="1" applyAlignment="1">
      <alignment horizontal="center"/>
    </xf>
    <xf numFmtId="17" fontId="33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35" fillId="0" borderId="0" xfId="4" applyFont="1" applyAlignment="1">
      <alignment horizontal="center" vertical="center"/>
    </xf>
    <xf numFmtId="17" fontId="59" fillId="0" borderId="0" xfId="0" applyNumberFormat="1" applyFont="1" applyAlignment="1">
      <alignment horizontal="center" vertical="center"/>
    </xf>
    <xf numFmtId="1" fontId="51" fillId="0" borderId="0" xfId="0" applyNumberFormat="1" applyFont="1" applyAlignment="1">
      <alignment horizontal="center"/>
    </xf>
    <xf numFmtId="2" fontId="31" fillId="0" borderId="150" xfId="0" applyNumberFormat="1" applyFont="1" applyBorder="1" applyAlignment="1">
      <alignment horizontal="center"/>
    </xf>
    <xf numFmtId="17" fontId="48" fillId="4" borderId="141" xfId="0" applyNumberFormat="1" applyFont="1" applyFill="1" applyBorder="1" applyAlignment="1">
      <alignment horizontal="center"/>
    </xf>
    <xf numFmtId="17" fontId="48" fillId="4" borderId="249" xfId="0" applyNumberFormat="1" applyFont="1" applyFill="1" applyBorder="1" applyAlignment="1">
      <alignment horizontal="center"/>
    </xf>
    <xf numFmtId="3" fontId="31" fillId="0" borderId="249" xfId="0" applyNumberFormat="1" applyFont="1" applyBorder="1" applyAlignment="1">
      <alignment horizontal="center"/>
    </xf>
    <xf numFmtId="2" fontId="31" fillId="0" borderId="141" xfId="0" applyNumberFormat="1" applyFont="1" applyBorder="1" applyAlignment="1">
      <alignment horizontal="center"/>
    </xf>
    <xf numFmtId="1" fontId="53" fillId="0" borderId="0" xfId="0" applyNumberFormat="1" applyFont="1" applyAlignment="1">
      <alignment horizontal="center" vertical="center"/>
    </xf>
    <xf numFmtId="3" fontId="31" fillId="0" borderId="47" xfId="0" applyNumberFormat="1" applyFont="1" applyBorder="1" applyAlignment="1">
      <alignment horizontal="center"/>
    </xf>
    <xf numFmtId="2" fontId="31" fillId="0" borderId="207" xfId="0" applyNumberFormat="1" applyFont="1" applyBorder="1" applyAlignment="1">
      <alignment horizontal="center"/>
    </xf>
    <xf numFmtId="3" fontId="31" fillId="0" borderId="33" xfId="0" applyNumberFormat="1" applyFont="1" applyBorder="1" applyAlignment="1">
      <alignment horizontal="center"/>
    </xf>
    <xf numFmtId="3" fontId="31" fillId="0" borderId="16" xfId="0" applyNumberFormat="1" applyFont="1" applyBorder="1" applyAlignment="1">
      <alignment horizontal="center"/>
    </xf>
    <xf numFmtId="17" fontId="48" fillId="4" borderId="191" xfId="0" applyNumberFormat="1" applyFont="1" applyFill="1" applyBorder="1" applyAlignment="1">
      <alignment horizontal="center"/>
    </xf>
    <xf numFmtId="3" fontId="31" fillId="0" borderId="32" xfId="0" applyNumberFormat="1" applyFont="1" applyBorder="1" applyAlignment="1">
      <alignment horizontal="center"/>
    </xf>
    <xf numFmtId="2" fontId="31" fillId="0" borderId="131" xfId="0" applyNumberFormat="1" applyFont="1" applyBorder="1" applyAlignment="1">
      <alignment horizontal="center"/>
    </xf>
    <xf numFmtId="2" fontId="31" fillId="0" borderId="220" xfId="0" applyNumberFormat="1" applyFont="1" applyBorder="1" applyAlignment="1">
      <alignment horizontal="center"/>
    </xf>
    <xf numFmtId="1" fontId="31" fillId="0" borderId="34" xfId="0" applyNumberFormat="1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0" fontId="62" fillId="5" borderId="188" xfId="0" applyFont="1" applyFill="1" applyBorder="1" applyAlignment="1">
      <alignment horizontal="left"/>
    </xf>
    <xf numFmtId="0" fontId="52" fillId="0" borderId="0" xfId="14" applyFont="1" applyAlignment="1">
      <alignment horizontal="left"/>
    </xf>
    <xf numFmtId="0" fontId="51" fillId="0" borderId="0" xfId="14" applyFont="1" applyAlignment="1">
      <alignment horizontal="left"/>
    </xf>
    <xf numFmtId="0" fontId="51" fillId="0" borderId="0" xfId="14" applyFont="1"/>
    <xf numFmtId="17" fontId="59" fillId="4" borderId="137" xfId="0" applyNumberFormat="1" applyFont="1" applyFill="1" applyBorder="1" applyAlignment="1">
      <alignment horizontal="center"/>
    </xf>
    <xf numFmtId="0" fontId="35" fillId="0" borderId="0" xfId="0" applyNumberFormat="1" applyFont="1"/>
    <xf numFmtId="0" fontId="33" fillId="0" borderId="142" xfId="0" applyFont="1" applyFill="1" applyBorder="1"/>
    <xf numFmtId="0" fontId="33" fillId="0" borderId="140" xfId="0" applyFont="1" applyFill="1" applyBorder="1" applyAlignment="1">
      <alignment horizontal="center" vertical="center"/>
    </xf>
    <xf numFmtId="0" fontId="33" fillId="0" borderId="128" xfId="0" applyFont="1" applyFill="1" applyBorder="1" applyAlignment="1">
      <alignment horizontal="center"/>
    </xf>
    <xf numFmtId="0" fontId="33" fillId="0" borderId="128" xfId="0" applyFont="1" applyFill="1" applyBorder="1" applyAlignment="1">
      <alignment horizontal="center" vertical="center"/>
    </xf>
    <xf numFmtId="0" fontId="33" fillId="0" borderId="128" xfId="4" applyFont="1" applyFill="1" applyBorder="1" applyAlignment="1">
      <alignment horizontal="center" vertical="center"/>
    </xf>
    <xf numFmtId="0" fontId="33" fillId="0" borderId="228" xfId="0" applyFont="1" applyFill="1" applyBorder="1" applyAlignment="1">
      <alignment horizontal="center"/>
    </xf>
    <xf numFmtId="0" fontId="45" fillId="0" borderId="132" xfId="4" applyFont="1" applyFill="1" applyBorder="1" applyAlignment="1">
      <alignment horizontal="center" vertical="center"/>
    </xf>
    <xf numFmtId="1" fontId="45" fillId="0" borderId="132" xfId="0" applyNumberFormat="1" applyFont="1" applyFill="1" applyBorder="1" applyAlignment="1">
      <alignment horizontal="center" vertical="center"/>
    </xf>
    <xf numFmtId="2" fontId="45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42" xfId="0" applyFill="1" applyBorder="1"/>
    <xf numFmtId="0" fontId="38" fillId="0" borderId="0" xfId="0" applyFont="1"/>
    <xf numFmtId="165" fontId="38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0" fontId="10" fillId="5" borderId="237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top"/>
    </xf>
    <xf numFmtId="0" fontId="33" fillId="0" borderId="0" xfId="4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30" fillId="0" borderId="217" xfId="0" applyFont="1" applyFill="1" applyBorder="1" applyAlignment="1">
      <alignment horizontal="left"/>
    </xf>
    <xf numFmtId="0" fontId="33" fillId="0" borderId="140" xfId="4" applyFont="1" applyFill="1" applyBorder="1" applyAlignment="1">
      <alignment horizontal="center" vertical="center"/>
    </xf>
    <xf numFmtId="0" fontId="33" fillId="0" borderId="137" xfId="4" applyFont="1" applyFill="1" applyBorder="1" applyAlignment="1">
      <alignment horizontal="center" vertical="center"/>
    </xf>
    <xf numFmtId="0" fontId="33" fillId="0" borderId="137" xfId="0" applyFont="1" applyFill="1" applyBorder="1" applyAlignment="1">
      <alignment horizontal="center"/>
    </xf>
    <xf numFmtId="0" fontId="45" fillId="0" borderId="217" xfId="4" applyFont="1" applyFill="1" applyBorder="1" applyAlignment="1">
      <alignment horizontal="center" vertical="center"/>
    </xf>
    <xf numFmtId="1" fontId="45" fillId="0" borderId="217" xfId="0" applyNumberFormat="1" applyFont="1" applyFill="1" applyBorder="1" applyAlignment="1">
      <alignment horizontal="center" vertical="center"/>
    </xf>
    <xf numFmtId="2" fontId="45" fillId="0" borderId="217" xfId="4" applyNumberFormat="1" applyFont="1" applyFill="1" applyBorder="1" applyAlignment="1">
      <alignment horizontal="center" vertical="center"/>
    </xf>
    <xf numFmtId="0" fontId="33" fillId="0" borderId="142" xfId="4" applyFont="1" applyFill="1" applyBorder="1"/>
    <xf numFmtId="0" fontId="45" fillId="0" borderId="142" xfId="4" applyFont="1" applyFill="1" applyBorder="1" applyAlignment="1">
      <alignment horizontal="center" vertical="center"/>
    </xf>
    <xf numFmtId="1" fontId="45" fillId="0" borderId="142" xfId="0" applyNumberFormat="1" applyFont="1" applyFill="1" applyBorder="1" applyAlignment="1">
      <alignment horizontal="center" vertical="center"/>
    </xf>
    <xf numFmtId="2" fontId="45" fillId="0" borderId="142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45" fillId="0" borderId="154" xfId="4" applyFont="1" applyFill="1" applyBorder="1" applyAlignment="1">
      <alignment horizontal="center" vertical="center"/>
    </xf>
    <xf numFmtId="1" fontId="45" fillId="0" borderId="154" xfId="0" applyNumberFormat="1" applyFont="1" applyFill="1" applyBorder="1" applyAlignment="1">
      <alignment horizontal="center" vertical="center"/>
    </xf>
    <xf numFmtId="0" fontId="33" fillId="0" borderId="142" xfId="0" applyFont="1" applyFill="1" applyBorder="1" applyAlignment="1">
      <alignment horizontal="left"/>
    </xf>
    <xf numFmtId="0" fontId="33" fillId="0" borderId="252" xfId="0" applyFont="1" applyFill="1" applyBorder="1"/>
    <xf numFmtId="0" fontId="0" fillId="0" borderId="142" xfId="0" applyFill="1" applyBorder="1" applyAlignment="1">
      <alignment horizontal="left"/>
    </xf>
    <xf numFmtId="0" fontId="32" fillId="0" borderId="128" xfId="0" applyFont="1" applyFill="1" applyBorder="1" applyAlignment="1">
      <alignment horizontal="center"/>
    </xf>
    <xf numFmtId="0" fontId="0" fillId="0" borderId="252" xfId="0" applyFill="1" applyBorder="1"/>
    <xf numFmtId="1" fontId="42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center" wrapText="1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wrapText="1"/>
    </xf>
    <xf numFmtId="0" fontId="1" fillId="0" borderId="127" xfId="0" applyFont="1" applyBorder="1" applyAlignment="1">
      <alignment horizontal="center"/>
    </xf>
    <xf numFmtId="2" fontId="1" fillId="0" borderId="127" xfId="0" applyNumberFormat="1" applyFont="1" applyBorder="1" applyAlignment="1">
      <alignment horizontal="center"/>
    </xf>
    <xf numFmtId="0" fontId="58" fillId="0" borderId="0" xfId="8" applyFont="1"/>
    <xf numFmtId="0" fontId="65" fillId="0" borderId="0" xfId="0" applyFont="1" applyAlignment="1">
      <alignment horizontal="center" vertical="center"/>
    </xf>
    <xf numFmtId="1" fontId="54" fillId="0" borderId="0" xfId="0" applyNumberFormat="1" applyFont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0" fontId="58" fillId="0" borderId="0" xfId="0" applyFont="1"/>
    <xf numFmtId="0" fontId="58" fillId="4" borderId="182" xfId="0" applyFont="1" applyFill="1" applyBorder="1" applyAlignment="1">
      <alignment horizontal="center"/>
    </xf>
    <xf numFmtId="0" fontId="58" fillId="4" borderId="212" xfId="0" applyFont="1" applyFill="1" applyBorder="1" applyAlignment="1">
      <alignment horizontal="center"/>
    </xf>
    <xf numFmtId="0" fontId="58" fillId="4" borderId="162" xfId="0" applyFont="1" applyFill="1" applyBorder="1" applyAlignment="1">
      <alignment horizontal="center"/>
    </xf>
    <xf numFmtId="17" fontId="43" fillId="0" borderId="144" xfId="0" applyNumberFormat="1" applyFont="1" applyBorder="1" applyAlignment="1">
      <alignment horizontal="center"/>
    </xf>
    <xf numFmtId="0" fontId="1" fillId="0" borderId="144" xfId="0" applyFont="1" applyBorder="1" applyAlignment="1">
      <alignment horizontal="center"/>
    </xf>
    <xf numFmtId="2" fontId="1" fillId="0" borderId="144" xfId="0" applyNumberFormat="1" applyFont="1" applyBorder="1" applyAlignment="1">
      <alignment horizontal="center"/>
    </xf>
    <xf numFmtId="17" fontId="43" fillId="0" borderId="127" xfId="0" applyNumberFormat="1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53" fillId="0" borderId="0" xfId="0" applyNumberFormat="1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57" fillId="0" borderId="127" xfId="14" applyFont="1" applyBorder="1" applyAlignment="1">
      <alignment horizontal="center"/>
    </xf>
    <xf numFmtId="2" fontId="57" fillId="0" borderId="127" xfId="14" applyNumberFormat="1" applyFont="1" applyBorder="1" applyAlignment="1">
      <alignment horizontal="center"/>
    </xf>
    <xf numFmtId="0" fontId="48" fillId="4" borderId="127" xfId="0" applyFont="1" applyFill="1" applyBorder="1" applyAlignment="1">
      <alignment horizontal="center"/>
    </xf>
    <xf numFmtId="0" fontId="66" fillId="4" borderId="30" xfId="0" applyFont="1" applyFill="1" applyBorder="1" applyAlignment="1">
      <alignment horizontal="center"/>
    </xf>
    <xf numFmtId="0" fontId="66" fillId="4" borderId="127" xfId="0" applyFont="1" applyFill="1" applyBorder="1" applyAlignment="1">
      <alignment horizontal="center"/>
    </xf>
    <xf numFmtId="17" fontId="51" fillId="9" borderId="137" xfId="0" applyNumberFormat="1" applyFont="1" applyFill="1" applyBorder="1" applyAlignment="1">
      <alignment horizontal="center"/>
    </xf>
    <xf numFmtId="3" fontId="52" fillId="0" borderId="16" xfId="0" applyNumberFormat="1" applyFont="1" applyBorder="1" applyAlignment="1">
      <alignment horizontal="center"/>
    </xf>
    <xf numFmtId="2" fontId="52" fillId="0" borderId="154" xfId="0" applyNumberFormat="1" applyFont="1" applyBorder="1" applyAlignment="1">
      <alignment horizontal="center"/>
    </xf>
    <xf numFmtId="3" fontId="52" fillId="0" borderId="22" xfId="0" applyNumberFormat="1" applyFont="1" applyBorder="1" applyAlignment="1">
      <alignment horizontal="center"/>
    </xf>
    <xf numFmtId="3" fontId="52" fillId="0" borderId="25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2" fontId="52" fillId="0" borderId="133" xfId="0" applyNumberFormat="1" applyFont="1" applyBorder="1" applyAlignment="1">
      <alignment horizontal="center"/>
    </xf>
    <xf numFmtId="0" fontId="45" fillId="0" borderId="127" xfId="0" applyFont="1" applyBorder="1" applyAlignment="1">
      <alignment horizontal="right"/>
    </xf>
    <xf numFmtId="3" fontId="45" fillId="0" borderId="11" xfId="0" applyNumberFormat="1" applyFont="1" applyBorder="1" applyAlignment="1">
      <alignment horizontal="center"/>
    </xf>
    <xf numFmtId="0" fontId="45" fillId="0" borderId="40" xfId="0" applyFont="1" applyBorder="1" applyAlignment="1">
      <alignment horizontal="right"/>
    </xf>
    <xf numFmtId="3" fontId="45" fillId="0" borderId="3" xfId="0" applyNumberFormat="1" applyFont="1" applyBorder="1" applyAlignment="1">
      <alignment horizontal="center"/>
    </xf>
    <xf numFmtId="0" fontId="46" fillId="5" borderId="3" xfId="0" applyFont="1" applyFill="1" applyBorder="1" applyAlignment="1">
      <alignment horizontal="left" vertical="center" wrapText="1"/>
    </xf>
    <xf numFmtId="17" fontId="46" fillId="5" borderId="3" xfId="0" applyNumberFormat="1" applyFont="1" applyFill="1" applyBorder="1" applyAlignment="1">
      <alignment horizontal="center" vertical="center" wrapText="1"/>
    </xf>
    <xf numFmtId="1" fontId="46" fillId="5" borderId="29" xfId="0" applyNumberFormat="1" applyFont="1" applyFill="1" applyBorder="1" applyAlignment="1">
      <alignment horizontal="center" vertical="center" wrapText="1"/>
    </xf>
    <xf numFmtId="165" fontId="46" fillId="5" borderId="3" xfId="0" applyNumberFormat="1" applyFont="1" applyFill="1" applyBorder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 wrapText="1"/>
    </xf>
    <xf numFmtId="0" fontId="63" fillId="0" borderId="4" xfId="0" applyFont="1" applyBorder="1" applyAlignment="1">
      <alignment horizontal="center" vertical="top" wrapText="1"/>
    </xf>
    <xf numFmtId="0" fontId="63" fillId="0" borderId="42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 wrapText="1"/>
    </xf>
    <xf numFmtId="0" fontId="63" fillId="11" borderId="19" xfId="0" applyFont="1" applyFill="1" applyBorder="1" applyAlignment="1">
      <alignment horizontal="center" vertical="center"/>
    </xf>
    <xf numFmtId="0" fontId="63" fillId="0" borderId="51" xfId="0" applyFont="1" applyBorder="1" applyAlignment="1">
      <alignment horizontal="center" vertical="center"/>
    </xf>
    <xf numFmtId="0" fontId="63" fillId="0" borderId="41" xfId="0" applyFont="1" applyBorder="1" applyAlignment="1">
      <alignment horizontal="center" vertical="center"/>
    </xf>
    <xf numFmtId="1" fontId="63" fillId="0" borderId="53" xfId="0" applyNumberFormat="1" applyFont="1" applyBorder="1" applyAlignment="1">
      <alignment horizontal="center" vertical="center"/>
    </xf>
    <xf numFmtId="165" fontId="63" fillId="0" borderId="41" xfId="0" applyNumberFormat="1" applyFont="1" applyBorder="1" applyAlignment="1">
      <alignment horizontal="center" vertical="center"/>
    </xf>
    <xf numFmtId="165" fontId="6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0" fontId="68" fillId="7" borderId="68" xfId="0" applyFont="1" applyFill="1" applyBorder="1" applyAlignment="1">
      <alignment horizontal="center" vertical="center" wrapText="1"/>
    </xf>
    <xf numFmtId="17" fontId="68" fillId="0" borderId="66" xfId="0" applyNumberFormat="1" applyFont="1" applyBorder="1" applyAlignment="1">
      <alignment horizontal="center" vertical="center" wrapText="1"/>
    </xf>
    <xf numFmtId="17" fontId="45" fillId="0" borderId="50" xfId="0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1" fontId="68" fillId="0" borderId="10" xfId="0" applyNumberFormat="1" applyFont="1" applyBorder="1" applyAlignment="1">
      <alignment horizontal="center" vertical="center"/>
    </xf>
    <xf numFmtId="0" fontId="63" fillId="0" borderId="6" xfId="10" applyFont="1" applyBorder="1" applyAlignment="1" applyProtection="1">
      <alignment horizontal="center" vertical="top" wrapText="1"/>
    </xf>
    <xf numFmtId="0" fontId="63" fillId="0" borderId="20" xfId="0" applyFont="1" applyBorder="1" applyAlignment="1">
      <alignment horizontal="center" vertical="center" wrapText="1"/>
    </xf>
    <xf numFmtId="0" fontId="63" fillId="11" borderId="20" xfId="0" applyFont="1" applyFill="1" applyBorder="1" applyAlignment="1">
      <alignment horizontal="center" vertical="center"/>
    </xf>
    <xf numFmtId="0" fontId="67" fillId="7" borderId="69" xfId="0" applyFont="1" applyFill="1" applyBorder="1" applyAlignment="1">
      <alignment horizontal="center" vertical="center"/>
    </xf>
    <xf numFmtId="1" fontId="67" fillId="7" borderId="70" xfId="0" applyNumberFormat="1" applyFont="1" applyFill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3" fillId="11" borderId="20" xfId="0" applyFont="1" applyFill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/>
    </xf>
    <xf numFmtId="1" fontId="63" fillId="0" borderId="22" xfId="0" applyNumberFormat="1" applyFont="1" applyBorder="1" applyAlignment="1">
      <alignment horizontal="center" vertical="center"/>
    </xf>
    <xf numFmtId="165" fontId="63" fillId="0" borderId="6" xfId="0" applyNumberFormat="1" applyFont="1" applyBorder="1" applyAlignment="1">
      <alignment horizontal="center" vertical="center"/>
    </xf>
    <xf numFmtId="0" fontId="68" fillId="5" borderId="69" xfId="0" applyFont="1" applyFill="1" applyBorder="1" applyAlignment="1">
      <alignment horizontal="justify" vertical="center" wrapText="1"/>
    </xf>
    <xf numFmtId="0" fontId="68" fillId="5" borderId="19" xfId="0" applyFont="1" applyFill="1" applyBorder="1" applyAlignment="1">
      <alignment horizontal="center" vertical="center" wrapText="1"/>
    </xf>
    <xf numFmtId="0" fontId="68" fillId="5" borderId="51" xfId="0" applyFont="1" applyFill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/>
    </xf>
    <xf numFmtId="1" fontId="67" fillId="0" borderId="3" xfId="0" applyNumberFormat="1" applyFont="1" applyBorder="1" applyAlignment="1">
      <alignment horizontal="center" vertical="center"/>
    </xf>
    <xf numFmtId="0" fontId="33" fillId="7" borderId="35" xfId="0" applyFont="1" applyFill="1" applyBorder="1"/>
    <xf numFmtId="0" fontId="33" fillId="7" borderId="20" xfId="0" applyFont="1" applyFill="1" applyBorder="1"/>
    <xf numFmtId="0" fontId="33" fillId="7" borderId="24" xfId="0" applyFont="1" applyFill="1" applyBorder="1"/>
    <xf numFmtId="0" fontId="33" fillId="7" borderId="44" xfId="0" applyFont="1" applyFill="1" applyBorder="1"/>
    <xf numFmtId="0" fontId="67" fillId="7" borderId="35" xfId="0" applyFont="1" applyFill="1" applyBorder="1" applyAlignment="1">
      <alignment horizontal="center" vertical="center"/>
    </xf>
    <xf numFmtId="1" fontId="67" fillId="7" borderId="71" xfId="0" applyNumberFormat="1" applyFont="1" applyFill="1" applyBorder="1" applyAlignment="1">
      <alignment horizontal="center" vertical="center"/>
    </xf>
    <xf numFmtId="0" fontId="67" fillId="7" borderId="72" xfId="0" applyFont="1" applyFill="1" applyBorder="1" applyAlignment="1">
      <alignment horizontal="center" vertical="center"/>
    </xf>
    <xf numFmtId="1" fontId="67" fillId="7" borderId="73" xfId="0" applyNumberFormat="1" applyFont="1" applyFill="1" applyBorder="1" applyAlignment="1">
      <alignment horizontal="center" vertical="center"/>
    </xf>
    <xf numFmtId="0" fontId="68" fillId="13" borderId="74" xfId="0" applyFont="1" applyFill="1" applyBorder="1" applyAlignment="1">
      <alignment horizontal="justify" vertical="center" wrapText="1"/>
    </xf>
    <xf numFmtId="0" fontId="68" fillId="13" borderId="75" xfId="0" applyFont="1" applyFill="1" applyBorder="1" applyAlignment="1">
      <alignment horizontal="center" vertical="center" wrapText="1"/>
    </xf>
    <xf numFmtId="0" fontId="68" fillId="13" borderId="76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/>
    </xf>
    <xf numFmtId="0" fontId="67" fillId="13" borderId="77" xfId="0" applyFont="1" applyFill="1" applyBorder="1" applyAlignment="1">
      <alignment horizontal="right" vertical="center" wrapText="1"/>
    </xf>
    <xf numFmtId="0" fontId="67" fillId="13" borderId="78" xfId="0" applyFont="1" applyFill="1" applyBorder="1" applyAlignment="1">
      <alignment horizontal="center" vertical="center" wrapText="1"/>
    </xf>
    <xf numFmtId="0" fontId="67" fillId="13" borderId="79" xfId="0" applyFont="1" applyFill="1" applyBorder="1" applyAlignment="1">
      <alignment horizontal="center" vertical="center" wrapText="1"/>
    </xf>
    <xf numFmtId="0" fontId="67" fillId="13" borderId="80" xfId="0" applyFont="1" applyFill="1" applyBorder="1" applyAlignment="1">
      <alignment horizontal="center" vertical="center" wrapText="1"/>
    </xf>
    <xf numFmtId="0" fontId="67" fillId="13" borderId="81" xfId="0" applyFont="1" applyFill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/>
    </xf>
    <xf numFmtId="1" fontId="67" fillId="0" borderId="45" xfId="0" applyNumberFormat="1" applyFont="1" applyBorder="1" applyAlignment="1">
      <alignment horizontal="center" vertical="center"/>
    </xf>
    <xf numFmtId="0" fontId="67" fillId="13" borderId="82" xfId="0" applyFont="1" applyFill="1" applyBorder="1" applyAlignment="1">
      <alignment horizontal="right" vertical="center" wrapText="1"/>
    </xf>
    <xf numFmtId="0" fontId="67" fillId="13" borderId="83" xfId="0" applyFont="1" applyFill="1" applyBorder="1" applyAlignment="1">
      <alignment horizontal="center" vertical="center" wrapText="1"/>
    </xf>
    <xf numFmtId="0" fontId="67" fillId="13" borderId="84" xfId="0" applyFont="1" applyFill="1" applyBorder="1" applyAlignment="1">
      <alignment horizontal="center" vertical="center" wrapText="1"/>
    </xf>
    <xf numFmtId="0" fontId="67" fillId="13" borderId="85" xfId="0" applyFont="1" applyFill="1" applyBorder="1" applyAlignment="1">
      <alignment horizontal="center" vertical="center" wrapText="1"/>
    </xf>
    <xf numFmtId="0" fontId="67" fillId="13" borderId="86" xfId="0" applyFont="1" applyFill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/>
    </xf>
    <xf numFmtId="1" fontId="67" fillId="0" borderId="8" xfId="0" applyNumberFormat="1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top" wrapText="1"/>
    </xf>
    <xf numFmtId="0" fontId="33" fillId="7" borderId="68" xfId="0" applyFont="1" applyFill="1" applyBorder="1"/>
    <xf numFmtId="0" fontId="33" fillId="7" borderId="66" xfId="0" applyFont="1" applyFill="1" applyBorder="1"/>
    <xf numFmtId="0" fontId="33" fillId="7" borderId="50" xfId="0" applyFont="1" applyFill="1" applyBorder="1"/>
    <xf numFmtId="0" fontId="68" fillId="15" borderId="156" xfId="0" applyFont="1" applyFill="1" applyBorder="1" applyAlignment="1">
      <alignment horizontal="left" vertical="center"/>
    </xf>
    <xf numFmtId="0" fontId="68" fillId="15" borderId="157" xfId="0" applyFont="1" applyFill="1" applyBorder="1" applyAlignment="1">
      <alignment horizontal="center" vertical="center"/>
    </xf>
    <xf numFmtId="0" fontId="68" fillId="15" borderId="158" xfId="0" applyFont="1" applyFill="1" applyBorder="1" applyAlignment="1">
      <alignment horizontal="center" vertical="center"/>
    </xf>
    <xf numFmtId="0" fontId="68" fillId="15" borderId="158" xfId="0" applyFont="1" applyFill="1" applyBorder="1" applyAlignment="1">
      <alignment horizontal="center" vertical="center" wrapText="1"/>
    </xf>
    <xf numFmtId="0" fontId="68" fillId="15" borderId="155" xfId="0" applyFont="1" applyFill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/>
    </xf>
    <xf numFmtId="1" fontId="67" fillId="0" borderId="2" xfId="0" applyNumberFormat="1" applyFont="1" applyBorder="1" applyAlignment="1">
      <alignment horizontal="center" vertical="center"/>
    </xf>
    <xf numFmtId="0" fontId="68" fillId="16" borderId="159" xfId="0" applyFont="1" applyFill="1" applyBorder="1" applyAlignment="1">
      <alignment horizontal="justify" vertical="center" wrapText="1"/>
    </xf>
    <xf numFmtId="0" fontId="68" fillId="16" borderId="160" xfId="0" applyFont="1" applyFill="1" applyBorder="1" applyAlignment="1">
      <alignment horizontal="center" vertical="center" wrapText="1"/>
    </xf>
    <xf numFmtId="0" fontId="67" fillId="0" borderId="161" xfId="0" applyFont="1" applyBorder="1" applyAlignment="1">
      <alignment horizontal="center" vertical="center"/>
    </xf>
    <xf numFmtId="1" fontId="67" fillId="0" borderId="162" xfId="0" applyNumberFormat="1" applyFont="1" applyBorder="1" applyAlignment="1">
      <alignment horizontal="center" vertical="center"/>
    </xf>
    <xf numFmtId="0" fontId="67" fillId="16" borderId="163" xfId="0" applyFont="1" applyFill="1" applyBorder="1" applyAlignment="1">
      <alignment horizontal="right" vertical="center" wrapText="1"/>
    </xf>
    <xf numFmtId="0" fontId="67" fillId="16" borderId="164" xfId="0" applyFont="1" applyFill="1" applyBorder="1" applyAlignment="1">
      <alignment horizontal="center" vertical="center" wrapText="1"/>
    </xf>
    <xf numFmtId="0" fontId="67" fillId="16" borderId="165" xfId="0" applyFont="1" applyFill="1" applyBorder="1" applyAlignment="1">
      <alignment horizontal="center" vertical="center" wrapText="1"/>
    </xf>
    <xf numFmtId="0" fontId="67" fillId="16" borderId="166" xfId="0" applyFont="1" applyFill="1" applyBorder="1" applyAlignment="1">
      <alignment horizontal="center" vertical="center" wrapText="1"/>
    </xf>
    <xf numFmtId="0" fontId="67" fillId="16" borderId="167" xfId="0" applyFont="1" applyFill="1" applyBorder="1" applyAlignment="1">
      <alignment horizontal="center" vertical="center" wrapText="1"/>
    </xf>
    <xf numFmtId="0" fontId="67" fillId="16" borderId="168" xfId="0" applyFont="1" applyFill="1" applyBorder="1" applyAlignment="1">
      <alignment horizontal="center" vertical="center" wrapText="1"/>
    </xf>
    <xf numFmtId="0" fontId="67" fillId="24" borderId="169" xfId="0" applyFont="1" applyFill="1" applyBorder="1" applyAlignment="1">
      <alignment horizontal="center" vertical="center" wrapText="1"/>
    </xf>
    <xf numFmtId="0" fontId="67" fillId="16" borderId="170" xfId="0" applyFont="1" applyFill="1" applyBorder="1" applyAlignment="1">
      <alignment horizontal="center" vertical="center" wrapText="1"/>
    </xf>
    <xf numFmtId="0" fontId="67" fillId="0" borderId="171" xfId="0" applyFont="1" applyBorder="1" applyAlignment="1">
      <alignment horizontal="center" vertical="center"/>
    </xf>
    <xf numFmtId="1" fontId="67" fillId="0" borderId="172" xfId="0" applyNumberFormat="1" applyFont="1" applyBorder="1" applyAlignment="1">
      <alignment horizontal="center" vertical="center"/>
    </xf>
    <xf numFmtId="0" fontId="67" fillId="16" borderId="173" xfId="0" applyFont="1" applyFill="1" applyBorder="1" applyAlignment="1">
      <alignment horizontal="right" vertical="center" wrapText="1"/>
    </xf>
    <xf numFmtId="0" fontId="67" fillId="16" borderId="174" xfId="0" applyFont="1" applyFill="1" applyBorder="1" applyAlignment="1">
      <alignment horizontal="center" vertical="center" wrapText="1"/>
    </xf>
    <xf numFmtId="0" fontId="67" fillId="16" borderId="175" xfId="0" applyFont="1" applyFill="1" applyBorder="1" applyAlignment="1">
      <alignment horizontal="center" vertical="center" wrapText="1"/>
    </xf>
    <xf numFmtId="0" fontId="67" fillId="16" borderId="176" xfId="0" applyFont="1" applyFill="1" applyBorder="1" applyAlignment="1">
      <alignment horizontal="center" vertical="center" wrapText="1"/>
    </xf>
    <xf numFmtId="0" fontId="67" fillId="16" borderId="177" xfId="0" applyFont="1" applyFill="1" applyBorder="1" applyAlignment="1">
      <alignment horizontal="center" vertical="center" wrapText="1"/>
    </xf>
    <xf numFmtId="0" fontId="67" fillId="24" borderId="178" xfId="0" applyFont="1" applyFill="1" applyBorder="1" applyAlignment="1">
      <alignment horizontal="center" vertical="center" wrapText="1"/>
    </xf>
    <xf numFmtId="0" fontId="67" fillId="16" borderId="179" xfId="0" applyFont="1" applyFill="1" applyBorder="1" applyAlignment="1">
      <alignment horizontal="center" vertical="center" wrapText="1"/>
    </xf>
    <xf numFmtId="0" fontId="67" fillId="0" borderId="180" xfId="0" applyFont="1" applyBorder="1" applyAlignment="1">
      <alignment horizontal="center" vertical="center"/>
    </xf>
    <xf numFmtId="1" fontId="67" fillId="0" borderId="181" xfId="0" applyNumberFormat="1" applyFont="1" applyBorder="1" applyAlignment="1">
      <alignment horizontal="center" vertical="center"/>
    </xf>
    <xf numFmtId="0" fontId="68" fillId="18" borderId="89" xfId="0" applyFont="1" applyFill="1" applyBorder="1" applyAlignment="1">
      <alignment horizontal="justify" vertical="center" wrapText="1"/>
    </xf>
    <xf numFmtId="0" fontId="68" fillId="18" borderId="90" xfId="0" applyFont="1" applyFill="1" applyBorder="1" applyAlignment="1">
      <alignment horizontal="center" vertical="center" wrapText="1"/>
    </xf>
    <xf numFmtId="0" fontId="68" fillId="18" borderId="91" xfId="0" applyFont="1" applyFill="1" applyBorder="1" applyAlignment="1">
      <alignment horizontal="center" vertical="center" wrapText="1"/>
    </xf>
    <xf numFmtId="0" fontId="68" fillId="18" borderId="92" xfId="0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/>
    </xf>
    <xf numFmtId="0" fontId="68" fillId="19" borderId="93" xfId="0" applyFont="1" applyFill="1" applyBorder="1" applyAlignment="1">
      <alignment horizontal="justify" vertical="center" wrapText="1"/>
    </xf>
    <xf numFmtId="0" fontId="68" fillId="19" borderId="91" xfId="0" applyFont="1" applyFill="1" applyBorder="1" applyAlignment="1">
      <alignment horizontal="center" vertical="center" wrapText="1"/>
    </xf>
    <xf numFmtId="0" fontId="68" fillId="19" borderId="92" xfId="0" applyFont="1" applyFill="1" applyBorder="1" applyAlignment="1">
      <alignment horizontal="center" vertical="center" wrapText="1"/>
    </xf>
    <xf numFmtId="0" fontId="67" fillId="19" borderId="94" xfId="0" applyFont="1" applyFill="1" applyBorder="1" applyAlignment="1">
      <alignment horizontal="right" vertical="center" wrapText="1"/>
    </xf>
    <xf numFmtId="0" fontId="67" fillId="19" borderId="95" xfId="0" applyFont="1" applyFill="1" applyBorder="1" applyAlignment="1">
      <alignment horizontal="center" vertical="center" wrapText="1"/>
    </xf>
    <xf numFmtId="0" fontId="67" fillId="19" borderId="96" xfId="0" applyFont="1" applyFill="1" applyBorder="1" applyAlignment="1">
      <alignment horizontal="center" vertical="center" wrapText="1"/>
    </xf>
    <xf numFmtId="0" fontId="67" fillId="19" borderId="97" xfId="0" applyFont="1" applyFill="1" applyBorder="1" applyAlignment="1">
      <alignment horizontal="center" vertical="center" wrapText="1"/>
    </xf>
    <xf numFmtId="0" fontId="67" fillId="19" borderId="98" xfId="0" applyFont="1" applyFill="1" applyBorder="1" applyAlignment="1">
      <alignment horizontal="center" vertical="center" wrapText="1"/>
    </xf>
    <xf numFmtId="0" fontId="67" fillId="0" borderId="41" xfId="0" applyFont="1" applyBorder="1" applyAlignment="1">
      <alignment horizontal="center" vertical="center"/>
    </xf>
    <xf numFmtId="1" fontId="67" fillId="0" borderId="41" xfId="0" applyNumberFormat="1" applyFont="1" applyBorder="1" applyAlignment="1">
      <alignment horizontal="center" vertical="center"/>
    </xf>
    <xf numFmtId="0" fontId="67" fillId="19" borderId="99" xfId="0" applyFont="1" applyFill="1" applyBorder="1" applyAlignment="1">
      <alignment horizontal="right" vertical="center" wrapText="1"/>
    </xf>
    <xf numFmtId="0" fontId="67" fillId="19" borderId="100" xfId="0" applyFont="1" applyFill="1" applyBorder="1" applyAlignment="1">
      <alignment horizontal="center" vertical="center" wrapText="1"/>
    </xf>
    <xf numFmtId="0" fontId="67" fillId="19" borderId="101" xfId="0" applyFont="1" applyFill="1" applyBorder="1" applyAlignment="1">
      <alignment horizontal="center" vertical="center" wrapText="1"/>
    </xf>
    <xf numFmtId="0" fontId="67" fillId="19" borderId="102" xfId="0" applyFont="1" applyFill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/>
    </xf>
    <xf numFmtId="1" fontId="67" fillId="0" borderId="10" xfId="0" applyNumberFormat="1" applyFont="1" applyBorder="1" applyAlignment="1">
      <alignment horizontal="center" vertical="center"/>
    </xf>
    <xf numFmtId="0" fontId="68" fillId="18" borderId="103" xfId="0" applyFont="1" applyFill="1" applyBorder="1" applyAlignment="1">
      <alignment horizontal="justify" vertical="center" wrapText="1"/>
    </xf>
    <xf numFmtId="1" fontId="67" fillId="0" borderId="15" xfId="0" applyNumberFormat="1" applyFont="1" applyBorder="1" applyAlignment="1">
      <alignment horizontal="center" vertical="center"/>
    </xf>
    <xf numFmtId="0" fontId="69" fillId="18" borderId="104" xfId="0" applyFont="1" applyFill="1" applyBorder="1" applyAlignment="1">
      <alignment vertical="center" wrapText="1"/>
    </xf>
    <xf numFmtId="0" fontId="33" fillId="18" borderId="105" xfId="0" applyFont="1" applyFill="1" applyBorder="1" applyAlignment="1">
      <alignment horizontal="center" vertical="center"/>
    </xf>
    <xf numFmtId="0" fontId="33" fillId="18" borderId="106" xfId="0" applyFont="1" applyFill="1" applyBorder="1" applyAlignment="1">
      <alignment horizontal="center" vertical="center"/>
    </xf>
    <xf numFmtId="0" fontId="33" fillId="18" borderId="107" xfId="0" applyFont="1" applyFill="1" applyBorder="1" applyAlignment="1">
      <alignment horizontal="center" vertical="center"/>
    </xf>
    <xf numFmtId="0" fontId="33" fillId="7" borderId="69" xfId="0" applyFont="1" applyFill="1" applyBorder="1"/>
    <xf numFmtId="0" fontId="33" fillId="7" borderId="19" xfId="0" applyFont="1" applyFill="1" applyBorder="1"/>
    <xf numFmtId="0" fontId="33" fillId="7" borderId="51" xfId="0" applyFont="1" applyFill="1" applyBorder="1"/>
    <xf numFmtId="0" fontId="67" fillId="7" borderId="54" xfId="0" applyFont="1" applyFill="1" applyBorder="1" applyAlignment="1">
      <alignment horizontal="center" vertical="center"/>
    </xf>
    <xf numFmtId="1" fontId="67" fillId="7" borderId="56" xfId="0" applyNumberFormat="1" applyFont="1" applyFill="1" applyBorder="1" applyAlignment="1">
      <alignment horizontal="center" vertical="center"/>
    </xf>
    <xf numFmtId="0" fontId="68" fillId="21" borderId="109" xfId="0" applyFont="1" applyFill="1" applyBorder="1" applyAlignment="1">
      <alignment horizontal="justify" vertical="center" wrapText="1"/>
    </xf>
    <xf numFmtId="0" fontId="68" fillId="21" borderId="110" xfId="0" applyFont="1" applyFill="1" applyBorder="1" applyAlignment="1">
      <alignment horizontal="center" vertical="center" wrapText="1"/>
    </xf>
    <xf numFmtId="0" fontId="68" fillId="21" borderId="111" xfId="0" applyFont="1" applyFill="1" applyBorder="1" applyAlignment="1">
      <alignment horizontal="center" vertical="center" wrapText="1"/>
    </xf>
    <xf numFmtId="0" fontId="68" fillId="21" borderId="112" xfId="0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8" fillId="22" borderId="113" xfId="0" applyFont="1" applyFill="1" applyBorder="1" applyAlignment="1">
      <alignment horizontal="justify" vertical="center" wrapText="1"/>
    </xf>
    <xf numFmtId="0" fontId="68" fillId="22" borderId="112" xfId="0" applyFont="1" applyFill="1" applyBorder="1" applyAlignment="1">
      <alignment horizontal="center" vertical="center" wrapText="1"/>
    </xf>
    <xf numFmtId="0" fontId="68" fillId="22" borderId="114" xfId="0" applyFont="1" applyFill="1" applyBorder="1" applyAlignment="1">
      <alignment horizontal="center" vertical="center" wrapText="1"/>
    </xf>
    <xf numFmtId="0" fontId="67" fillId="22" borderId="115" xfId="0" applyFont="1" applyFill="1" applyBorder="1" applyAlignment="1">
      <alignment horizontal="right" vertical="center" wrapText="1"/>
    </xf>
    <xf numFmtId="0" fontId="67" fillId="22" borderId="116" xfId="0" applyFont="1" applyFill="1" applyBorder="1" applyAlignment="1">
      <alignment horizontal="center" vertical="center" wrapText="1"/>
    </xf>
    <xf numFmtId="0" fontId="67" fillId="22" borderId="117" xfId="0" applyFont="1" applyFill="1" applyBorder="1" applyAlignment="1">
      <alignment horizontal="center" vertical="center" wrapText="1"/>
    </xf>
    <xf numFmtId="0" fontId="67" fillId="22" borderId="118" xfId="0" applyFont="1" applyFill="1" applyBorder="1" applyAlignment="1">
      <alignment horizontal="center" vertical="center" wrapText="1"/>
    </xf>
    <xf numFmtId="0" fontId="67" fillId="22" borderId="119" xfId="0" applyFont="1" applyFill="1" applyBorder="1" applyAlignment="1">
      <alignment horizontal="center" vertical="center" wrapText="1"/>
    </xf>
    <xf numFmtId="0" fontId="67" fillId="22" borderId="120" xfId="0" applyFont="1" applyFill="1" applyBorder="1" applyAlignment="1">
      <alignment horizontal="right" vertical="center" wrapText="1"/>
    </xf>
    <xf numFmtId="0" fontId="67" fillId="22" borderId="121" xfId="0" applyFont="1" applyFill="1" applyBorder="1" applyAlignment="1">
      <alignment horizontal="center" vertical="center" wrapText="1"/>
    </xf>
    <xf numFmtId="0" fontId="67" fillId="22" borderId="122" xfId="0" applyFont="1" applyFill="1" applyBorder="1" applyAlignment="1">
      <alignment horizontal="center" vertical="center" wrapText="1"/>
    </xf>
    <xf numFmtId="0" fontId="67" fillId="22" borderId="123" xfId="0" applyFont="1" applyFill="1" applyBorder="1" applyAlignment="1">
      <alignment horizontal="center" vertical="center" wrapText="1"/>
    </xf>
    <xf numFmtId="0" fontId="67" fillId="22" borderId="124" xfId="0" applyFont="1" applyFill="1" applyBorder="1" applyAlignment="1">
      <alignment horizontal="center" vertical="center" wrapText="1"/>
    </xf>
    <xf numFmtId="17" fontId="45" fillId="0" borderId="0" xfId="0" applyNumberFormat="1" applyFont="1" applyAlignment="1">
      <alignment horizontal="center"/>
    </xf>
    <xf numFmtId="0" fontId="63" fillId="0" borderId="6" xfId="0" applyFont="1" applyBorder="1" applyAlignment="1">
      <alignment horizontal="left" vertical="top" wrapText="1"/>
    </xf>
    <xf numFmtId="0" fontId="63" fillId="0" borderId="6" xfId="0" applyFont="1" applyBorder="1" applyAlignment="1">
      <alignment horizontal="center" vertical="top"/>
    </xf>
    <xf numFmtId="0" fontId="63" fillId="0" borderId="46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1" fontId="63" fillId="0" borderId="25" xfId="0" applyNumberFormat="1" applyFont="1" applyBorder="1" applyAlignment="1">
      <alignment horizontal="center" vertical="center"/>
    </xf>
    <xf numFmtId="165" fontId="63" fillId="0" borderId="28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top" wrapText="1"/>
    </xf>
    <xf numFmtId="0" fontId="63" fillId="0" borderId="48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66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 wrapText="1"/>
    </xf>
    <xf numFmtId="0" fontId="63" fillId="11" borderId="26" xfId="0" applyFont="1" applyFill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/>
    </xf>
    <xf numFmtId="1" fontId="63" fillId="0" borderId="58" xfId="0" applyNumberFormat="1" applyFont="1" applyBorder="1" applyAlignment="1">
      <alignment horizontal="center" vertical="center"/>
    </xf>
    <xf numFmtId="165" fontId="63" fillId="0" borderId="8" xfId="0" applyNumberFormat="1" applyFont="1" applyBorder="1" applyAlignment="1">
      <alignment horizontal="center" vertical="center"/>
    </xf>
    <xf numFmtId="0" fontId="46" fillId="5" borderId="10" xfId="0" applyFont="1" applyFill="1" applyBorder="1" applyAlignment="1">
      <alignment horizontal="right" vertical="center" wrapText="1"/>
    </xf>
    <xf numFmtId="0" fontId="46" fillId="5" borderId="127" xfId="0" applyFont="1" applyFill="1" applyBorder="1" applyAlignment="1">
      <alignment horizontal="center" vertical="center"/>
    </xf>
    <xf numFmtId="0" fontId="46" fillId="5" borderId="49" xfId="0" applyFont="1" applyFill="1" applyBorder="1" applyAlignment="1">
      <alignment horizontal="center" vertical="center"/>
    </xf>
    <xf numFmtId="0" fontId="46" fillId="5" borderId="40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1" fontId="46" fillId="5" borderId="58" xfId="0" applyNumberFormat="1" applyFont="1" applyFill="1" applyBorder="1" applyAlignment="1">
      <alignment horizontal="center" vertical="center"/>
    </xf>
    <xf numFmtId="165" fontId="46" fillId="5" borderId="3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165" fontId="37" fillId="0" borderId="0" xfId="0" applyNumberFormat="1" applyFont="1" applyAlignment="1">
      <alignment horizontal="center"/>
    </xf>
    <xf numFmtId="0" fontId="34" fillId="0" borderId="0" xfId="0" applyFont="1" applyFill="1"/>
    <xf numFmtId="1" fontId="34" fillId="0" borderId="0" xfId="0" applyNumberFormat="1" applyFont="1" applyFill="1"/>
    <xf numFmtId="1" fontId="41" fillId="0" borderId="0" xfId="0" applyNumberFormat="1" applyFont="1" applyFill="1"/>
    <xf numFmtId="3" fontId="32" fillId="0" borderId="25" xfId="0" applyNumberFormat="1" applyFont="1" applyBorder="1" applyAlignment="1">
      <alignment horizontal="center"/>
    </xf>
    <xf numFmtId="0" fontId="48" fillId="0" borderId="134" xfId="0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0" fontId="48" fillId="25" borderId="135" xfId="0" applyFont="1" applyFill="1" applyBorder="1" applyAlignment="1">
      <alignment horizontal="center"/>
    </xf>
    <xf numFmtId="0" fontId="51" fillId="26" borderId="129" xfId="0" applyFont="1" applyFill="1" applyBorder="1" applyAlignment="1">
      <alignment horizontal="center"/>
    </xf>
    <xf numFmtId="0" fontId="51" fillId="26" borderId="136" xfId="0" applyFont="1" applyFill="1" applyBorder="1" applyAlignment="1">
      <alignment horizontal="center"/>
    </xf>
    <xf numFmtId="0" fontId="51" fillId="26" borderId="130" xfId="0" applyFont="1" applyFill="1" applyBorder="1" applyAlignment="1">
      <alignment horizontal="center"/>
    </xf>
    <xf numFmtId="0" fontId="52" fillId="0" borderId="137" xfId="0" applyFont="1" applyBorder="1"/>
    <xf numFmtId="0" fontId="52" fillId="0" borderId="137" xfId="0" applyFont="1" applyBorder="1" applyAlignment="1">
      <alignment horizontal="center"/>
    </xf>
    <xf numFmtId="0" fontId="33" fillId="0" borderId="137" xfId="0" applyFont="1" applyBorder="1" applyAlignment="1">
      <alignment horizontal="center"/>
    </xf>
    <xf numFmtId="0" fontId="52" fillId="0" borderId="128" xfId="0" applyFont="1" applyBorder="1" applyAlignment="1">
      <alignment horizontal="left"/>
    </xf>
    <xf numFmtId="0" fontId="52" fillId="0" borderId="128" xfId="0" applyFont="1" applyBorder="1"/>
    <xf numFmtId="0" fontId="52" fillId="0" borderId="138" xfId="0" applyFont="1" applyBorder="1"/>
    <xf numFmtId="0" fontId="33" fillId="0" borderId="0" xfId="0" applyFont="1" applyAlignment="1">
      <alignment vertical="top"/>
    </xf>
    <xf numFmtId="0" fontId="48" fillId="25" borderId="137" xfId="0" applyFont="1" applyFill="1" applyBorder="1" applyAlignment="1">
      <alignment horizontal="center"/>
    </xf>
    <xf numFmtId="0" fontId="51" fillId="26" borderId="137" xfId="0" applyFont="1" applyFill="1" applyBorder="1" applyAlignment="1">
      <alignment horizontal="center"/>
    </xf>
    <xf numFmtId="0" fontId="45" fillId="26" borderId="137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57" fillId="0" borderId="0" xfId="0" applyFont="1"/>
    <xf numFmtId="0" fontId="57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5" fillId="0" borderId="139" xfId="0" applyFont="1" applyBorder="1" applyAlignment="1">
      <alignment horizontal="center"/>
    </xf>
    <xf numFmtId="0" fontId="35" fillId="0" borderId="140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48" fillId="0" borderId="0" xfId="0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54" fillId="0" borderId="0" xfId="0" applyFont="1" applyAlignment="1"/>
    <xf numFmtId="0" fontId="33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0" fontId="9" fillId="0" borderId="2" xfId="0" applyFont="1" applyBorder="1" applyAlignment="1"/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top" wrapText="1"/>
    </xf>
    <xf numFmtId="0" fontId="35" fillId="0" borderId="0" xfId="0" applyFont="1" applyAlignme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5" fillId="20" borderId="108" xfId="0" applyFont="1" applyFill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10" borderId="3" xfId="0" applyFont="1" applyFill="1" applyBorder="1" applyAlignment="1">
      <alignment horizontal="center"/>
    </xf>
    <xf numFmtId="0" fontId="45" fillId="12" borderId="28" xfId="0" applyFont="1" applyFill="1" applyBorder="1" applyAlignment="1">
      <alignment horizontal="center"/>
    </xf>
    <xf numFmtId="0" fontId="45" fillId="14" borderId="87" xfId="0" applyFont="1" applyFill="1" applyBorder="1" applyAlignment="1">
      <alignment horizontal="center" vertical="center"/>
    </xf>
    <xf numFmtId="0" fontId="45" fillId="17" borderId="88" xfId="0" applyFont="1" applyFill="1" applyBorder="1" applyAlignment="1">
      <alignment horizontal="center"/>
    </xf>
    <xf numFmtId="0" fontId="55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Novembro/2025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Protocolos!$F$19:$F$24</c:f>
              <c:numCache>
                <c:formatCode>General</c:formatCode>
                <c:ptCount val="6"/>
                <c:pt idx="0">
                  <c:v>327</c:v>
                </c:pt>
                <c:pt idx="1">
                  <c:v>76</c:v>
                </c:pt>
                <c:pt idx="2">
                  <c:v>0</c:v>
                </c:pt>
                <c:pt idx="3">
                  <c:v>4461</c:v>
                </c:pt>
                <c:pt idx="4">
                  <c:v>225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NOVEMBRO/2025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20</c:v>
                </c:pt>
                <c:pt idx="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NOVEMBRO/2025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114</c:v>
                </c:pt>
                <c:pt idx="4">
                  <c:v>20</c:v>
                </c:pt>
                <c:pt idx="5">
                  <c:v>7</c:v>
                </c:pt>
                <c:pt idx="6">
                  <c:v>11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Média/2025</a:t>
            </a:r>
            <a:endParaRPr lang="pt-BR" sz="14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3184438014303349"/>
          <c:y val="2.7733707282817221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Cadastro Único (CadÚnico)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307.36363636363637</c:v>
                </c:pt>
                <c:pt idx="1">
                  <c:v>295.90909090909093</c:v>
                </c:pt>
                <c:pt idx="2">
                  <c:v>282.72727272727275</c:v>
                </c:pt>
                <c:pt idx="3">
                  <c:v>268.72727272727275</c:v>
                </c:pt>
                <c:pt idx="4">
                  <c:v>263.63636363636363</c:v>
                </c:pt>
                <c:pt idx="5">
                  <c:v>250.45454545454547</c:v>
                </c:pt>
                <c:pt idx="6">
                  <c:v>236.18181818181819</c:v>
                </c:pt>
                <c:pt idx="7">
                  <c:v>176.45454545454547</c:v>
                </c:pt>
                <c:pt idx="8">
                  <c:v>175.09090909090909</c:v>
                </c:pt>
                <c:pt idx="9">
                  <c:v>173.45454545454547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NOV/25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Cadastro Único (CadÚnico)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6.4428690575479566</c:v>
                </c:pt>
                <c:pt idx="1">
                  <c:v>3.5863219349457882</c:v>
                </c:pt>
                <c:pt idx="2">
                  <c:v>9.0700583819849872</c:v>
                </c:pt>
                <c:pt idx="3">
                  <c:v>3.4403669724770642</c:v>
                </c:pt>
                <c:pt idx="4">
                  <c:v>5.2126772310258547</c:v>
                </c:pt>
                <c:pt idx="5">
                  <c:v>4.1075896580483739</c:v>
                </c:pt>
                <c:pt idx="6">
                  <c:v>3.8990825688073394</c:v>
                </c:pt>
                <c:pt idx="7">
                  <c:v>3.2944120100083403</c:v>
                </c:pt>
                <c:pt idx="8">
                  <c:v>2.7522935779816513</c:v>
                </c:pt>
                <c:pt idx="9">
                  <c:v>2.8982485404503753</c:v>
                </c:pt>
                <c:pt idx="10">
                  <c:v>55.296080066722268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'10_ASSUNTOS+_Assuntos_NOV_25'!$B$24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'10_ASSUNTOS+_Assuntos_NOV_25'!$B$25</c:f>
              <c:numCache>
                <c:formatCode>General</c:formatCode>
                <c:ptCount val="1"/>
                <c:pt idx="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'10_ASSUNTOS+_Assuntos_NOV_25'!$C$24:$C$24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'10_ASSUNTOS+_Assuntos_NOV_25'!$C$25:$C$25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'10_ASSUNTOS+_Assuntos_NOV_25'!$D$24:$D$24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'10_ASSUNTOS+_Assuntos_NOV_25'!$D$25:$D$26</c:f>
              <c:numCache>
                <c:formatCode>General</c:formatCode>
                <c:ptCount val="2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'10_ASSUNTOS+_Assuntos_NOV_25'!$E$24:$E$24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'10_ASSUNTOS+_Assuntos_NOV_25'!$E$25:$E$26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'10_ASSUNTOS+_Assuntos_NOV_25'!$F$24:$F$24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'10_ASSUNTOS+_Assuntos_NOV_25'!$F$25:$F$26</c:f>
              <c:numCache>
                <c:formatCode>General</c:formatCode>
                <c:ptCount val="2"/>
                <c:pt idx="0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'10_ASSUNTOS+_Assuntos_NOV_25'!$G$24:$G$24</c:f>
              <c:strCache>
                <c:ptCount val="1"/>
                <c:pt idx="0">
                  <c:v>Consulta em atenção básica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'10_ASSUNTOS+_Assuntos_NOV_25'!$G$25:$G$26</c:f>
              <c:numCache>
                <c:formatCode>General</c:formatCode>
                <c:ptCount val="2"/>
                <c:pt idx="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'10_ASSUNTOS+_Assuntos_NOV_25'!$H$24:$H$24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'10_ASSUNTOS+_Assuntos_NOV_25'!$H$25:$H$26</c:f>
              <c:numCache>
                <c:formatCode>General</c:formatCode>
                <c:ptCount val="2"/>
                <c:pt idx="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'10_ASSUNTOS+_Assuntos_NOV_25'!$I$24:$I$24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'10_ASSUNTOS+_Assuntos_NOV_25'!$I$25:$I$26</c:f>
              <c:numCache>
                <c:formatCode>General</c:formatCode>
                <c:ptCount val="2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'10_ASSUNTOS+_Assuntos_NOV_25'!$J$24:$J$24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'10_ASSUNTOS+_Assuntos_NOV_25'!$J$25:$J$26</c:f>
              <c:numCache>
                <c:formatCode>General</c:formatCode>
                <c:ptCount val="2"/>
                <c:pt idx="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'10_ASSUNTOS+_Assuntos_NOV_25'!$K$24:$K$24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'10_ASSUNTOS+_Assuntos_NOV_25'!$K$25:$K$26</c:f>
              <c:numCache>
                <c:formatCode>General</c:formatCode>
                <c:ptCount val="2"/>
                <c:pt idx="0">
                  <c:v>139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'10_ASSUNTOS+_Assuntos_NOV_25'!$L$24:$L$24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'10_ASSUNTOS+_Assuntos_NOV_25'!$L$25:$L$26</c:f>
              <c:numCache>
                <c:formatCode>General</c:formatCode>
                <c:ptCount val="2"/>
                <c:pt idx="1">
                  <c:v>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Novembro/25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'10_ASSUNTOS+_Assuntos_NOV_25'!$B$6:$B$6</c:f>
              <c:strCache>
                <c:ptCount val="1"/>
                <c:pt idx="0">
                  <c:v>nov/25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'10_ASSUNTOS+_Assuntos_NOV_25'!$A$7:$A$16</c:f>
              <c:strCache>
                <c:ptCount val="10"/>
                <c:pt idx="0">
                  <c:v>Multas de trânsito e guinchamentos</c:v>
                </c:pt>
                <c:pt idx="1">
                  <c:v>Qualidade de atendimento</c:v>
                </c:pt>
                <c:pt idx="2">
                  <c:v>Árvore</c:v>
                </c:pt>
                <c:pt idx="3">
                  <c:v>Ônibus</c:v>
                </c:pt>
                <c:pt idx="4">
                  <c:v>Processo Administrativo</c:v>
                </c:pt>
                <c:pt idx="5">
                  <c:v>Consulta em atenção básica</c:v>
                </c:pt>
                <c:pt idx="6">
                  <c:v>Órgão externo</c:v>
                </c:pt>
                <c:pt idx="7">
                  <c:v>Buraco e Pavimentação</c:v>
                </c:pt>
                <c:pt idx="8">
                  <c:v>Ponto viciado, entulho e caçamba de entulho</c:v>
                </c:pt>
                <c:pt idx="9">
                  <c:v>Poluição sonora - PSIU</c:v>
                </c:pt>
              </c:strCache>
            </c:strRef>
          </c:cat>
          <c:val>
            <c:numRef>
              <c:f>'10_ASSUNTOS+_Assuntos_NOV_25'!$B$7:$B$16</c:f>
              <c:numCache>
                <c:formatCode>General</c:formatCode>
                <c:ptCount val="10"/>
                <c:pt idx="0">
                  <c:v>435</c:v>
                </c:pt>
                <c:pt idx="1">
                  <c:v>309</c:v>
                </c:pt>
                <c:pt idx="2">
                  <c:v>250</c:v>
                </c:pt>
                <c:pt idx="3">
                  <c:v>197</c:v>
                </c:pt>
                <c:pt idx="4">
                  <c:v>187</c:v>
                </c:pt>
                <c:pt idx="5">
                  <c:v>177</c:v>
                </c:pt>
                <c:pt idx="6">
                  <c:v>172</c:v>
                </c:pt>
                <c:pt idx="7">
                  <c:v>165</c:v>
                </c:pt>
                <c:pt idx="8">
                  <c:v>158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701.4545454545455</c:v>
                </c:pt>
                <c:pt idx="1">
                  <c:v>517.27272727272725</c:v>
                </c:pt>
                <c:pt idx="2">
                  <c:v>481.27272727272725</c:v>
                </c:pt>
                <c:pt idx="3">
                  <c:v>445.36363636363637</c:v>
                </c:pt>
                <c:pt idx="4">
                  <c:v>365.81818181818181</c:v>
                </c:pt>
                <c:pt idx="5">
                  <c:v>330.27272727272725</c:v>
                </c:pt>
                <c:pt idx="6">
                  <c:v>317.18181818181819</c:v>
                </c:pt>
                <c:pt idx="7">
                  <c:v>307.63636363636363</c:v>
                </c:pt>
                <c:pt idx="8">
                  <c:v>296.36363636363637</c:v>
                </c:pt>
                <c:pt idx="9">
                  <c:v>127.45454545454545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18.286071726438699</c:v>
                </c:pt>
                <c:pt idx="1">
                  <c:v>12.844036697247706</c:v>
                </c:pt>
                <c:pt idx="2">
                  <c:v>6.6513761467889907</c:v>
                </c:pt>
                <c:pt idx="3">
                  <c:v>8.7989991659716438</c:v>
                </c:pt>
                <c:pt idx="4">
                  <c:v>6.0884070058381985</c:v>
                </c:pt>
                <c:pt idx="5">
                  <c:v>2.8982485404503753</c:v>
                </c:pt>
                <c:pt idx="6">
                  <c:v>5.0875729774812344</c:v>
                </c:pt>
                <c:pt idx="7">
                  <c:v>5.4837364470391989</c:v>
                </c:pt>
                <c:pt idx="8">
                  <c:v>3.5863219349457882</c:v>
                </c:pt>
                <c:pt idx="9">
                  <c:v>2.126772310258549</c:v>
                </c:pt>
                <c:pt idx="10">
                  <c:v>28.148457047539623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'10+_Unidades_NOV_25'!$B$22:$B$22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'10+_Unidades_NOV_25'!$B$23:$B$25</c:f>
              <c:numCache>
                <c:formatCode>General</c:formatCode>
                <c:ptCount val="3"/>
                <c:pt idx="0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'10+_Unidades_NOV_25'!$C$22:$C$22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'10+_Unidades_NOV_25'!$C$23:$C$25</c:f>
              <c:numCache>
                <c:formatCode>General</c:formatCode>
                <c:ptCount val="3"/>
                <c:pt idx="0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'10+_Unidades_NOV_25'!$D$22:$D$22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'10+_Unidades_NOV_25'!$D$23:$D$25</c:f>
              <c:numCache>
                <c:formatCode>General</c:formatCode>
                <c:ptCount val="3"/>
                <c:pt idx="0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'10+_Unidades_NOV_25'!$E$22:$E$22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'10+_Unidades_NOV_25'!$E$23:$E$25</c:f>
              <c:numCache>
                <c:formatCode>General</c:formatCode>
                <c:ptCount val="3"/>
                <c:pt idx="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'10+_Unidades_NOV_25'!$F$22:$F$22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'10+_Unidades_NOV_25'!$F$23:$F$25</c:f>
              <c:numCache>
                <c:formatCode>General</c:formatCode>
                <c:ptCount val="3"/>
                <c:pt idx="0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'10+_Unidades_NOV_25'!$G$22:$G$22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'10+_Unidades_NOV_25'!$G$23:$G$25</c:f>
              <c:numCache>
                <c:formatCode>General</c:formatCode>
                <c:ptCount val="3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'10+_Unidades_NOV_25'!$H$22:$H$22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'10+_Unidades_NOV_25'!$H$23:$H$25</c:f>
              <c:numCache>
                <c:formatCode>General</c:formatCode>
                <c:ptCount val="3"/>
                <c:pt idx="0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'10+_Unidades_NOV_25'!$I$22:$I$22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'10+_Unidades_NOV_25'!$I$23:$I$25</c:f>
              <c:numCache>
                <c:formatCode>General</c:formatCode>
                <c:ptCount val="3"/>
                <c:pt idx="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'10+_Unidades_NOV_25'!$J$22:$J$22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'10+_Unidades_NOV_25'!$J$23:$J$25</c:f>
              <c:numCache>
                <c:formatCode>General</c:formatCode>
                <c:ptCount val="3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'10+_Unidades_NOV_25'!$K$22:$K$22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'10+_Unidades_NOV_25'!$K$23:$K$25</c:f>
              <c:numCache>
                <c:formatCode>General</c:formatCode>
                <c:ptCount val="3"/>
                <c:pt idx="0">
                  <c:v>102</c:v>
                </c:pt>
                <c:pt idx="2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'10+_Unidades_NOV_25'!$L$22:$L$22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'10+_Unidades_NOV_25'!$L$23:$L$25</c:f>
              <c:numCache>
                <c:formatCode>#,##0</c:formatCode>
                <c:ptCount val="3"/>
                <c:pt idx="2">
                  <c:v>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Novembro/25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'10+_Unidades_NOV_25'!$B$6:$B$6</c:f>
              <c:strCache>
                <c:ptCount val="1"/>
                <c:pt idx="0">
                  <c:v>nov/25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'10+_Unidades_NOV_25'!$A$7:$A$16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Executiva de Limpeza Urbana</c:v>
                </c:pt>
                <c:pt idx="3">
                  <c:v>Secretaria Municipal das Subprefeituras</c:v>
                </c:pt>
                <c:pt idx="4">
                  <c:v>São Paulo Transportes</c:v>
                </c:pt>
                <c:pt idx="5">
                  <c:v>Secretaria Municipal da Fazenda</c:v>
                </c:pt>
                <c:pt idx="6">
                  <c:v>Secretaria Municipal de Assistência e Desenvolvimento Social</c:v>
                </c:pt>
                <c:pt idx="7">
                  <c:v>Órgão externo</c:v>
                </c:pt>
                <c:pt idx="8">
                  <c:v>Secretaria Municipal de Educação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'10+_Unidades_NOV_25'!$B$7:$B$16</c:f>
              <c:numCache>
                <c:formatCode>General</c:formatCode>
                <c:ptCount val="10"/>
                <c:pt idx="0">
                  <c:v>877</c:v>
                </c:pt>
                <c:pt idx="1">
                  <c:v>616</c:v>
                </c:pt>
                <c:pt idx="2">
                  <c:v>422</c:v>
                </c:pt>
                <c:pt idx="3">
                  <c:v>319</c:v>
                </c:pt>
                <c:pt idx="4">
                  <c:v>292</c:v>
                </c:pt>
                <c:pt idx="5">
                  <c:v>263</c:v>
                </c:pt>
                <c:pt idx="6">
                  <c:v>244</c:v>
                </c:pt>
                <c:pt idx="7">
                  <c:v>172</c:v>
                </c:pt>
                <c:pt idx="8">
                  <c:v>139</c:v>
                </c:pt>
                <c:pt idx="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5.9961344038061259</c:v>
                </c:pt>
                <c:pt idx="1">
                  <c:v>1.4421647338685697</c:v>
                </c:pt>
                <c:pt idx="2">
                  <c:v>0</c:v>
                </c:pt>
                <c:pt idx="3">
                  <c:v>87.405590246803442</c:v>
                </c:pt>
                <c:pt idx="4">
                  <c:v>4.2090395480225986</c:v>
                </c:pt>
                <c:pt idx="5">
                  <c:v>0.94707106749925651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2.1937148929710033</c:v>
                </c:pt>
                <c:pt idx="1">
                  <c:v>6.140883558524366</c:v>
                </c:pt>
                <c:pt idx="2">
                  <c:v>4.0913921360255046</c:v>
                </c:pt>
                <c:pt idx="3">
                  <c:v>3.2943676939426139</c:v>
                </c:pt>
                <c:pt idx="4">
                  <c:v>2.7326552299984819</c:v>
                </c:pt>
                <c:pt idx="5">
                  <c:v>2.6036131774707756</c:v>
                </c:pt>
                <c:pt idx="6">
                  <c:v>0.47821466524973438</c:v>
                </c:pt>
                <c:pt idx="7">
                  <c:v>0.77425231516623649</c:v>
                </c:pt>
                <c:pt idx="8">
                  <c:v>1.6699559738879612</c:v>
                </c:pt>
                <c:pt idx="9">
                  <c:v>1.2221041445270988</c:v>
                </c:pt>
                <c:pt idx="10">
                  <c:v>5.6778503112190677</c:v>
                </c:pt>
                <c:pt idx="11">
                  <c:v>2.0191285866099893</c:v>
                </c:pt>
                <c:pt idx="12">
                  <c:v>4.1976620616365565</c:v>
                </c:pt>
                <c:pt idx="13">
                  <c:v>1.502960376499165</c:v>
                </c:pt>
                <c:pt idx="14">
                  <c:v>2.6947016851373919</c:v>
                </c:pt>
                <c:pt idx="15">
                  <c:v>6.6039168058296642</c:v>
                </c:pt>
                <c:pt idx="16">
                  <c:v>2.1178078032488235</c:v>
                </c:pt>
                <c:pt idx="17">
                  <c:v>4.5088811294974951</c:v>
                </c:pt>
                <c:pt idx="18">
                  <c:v>1.2524669804159707</c:v>
                </c:pt>
                <c:pt idx="19">
                  <c:v>4.8580537422195231</c:v>
                </c:pt>
                <c:pt idx="20">
                  <c:v>0.50857750113860634</c:v>
                </c:pt>
                <c:pt idx="21">
                  <c:v>4.159708516775467</c:v>
                </c:pt>
                <c:pt idx="22">
                  <c:v>5.0174586306361011</c:v>
                </c:pt>
                <c:pt idx="23">
                  <c:v>3.9395779565811444</c:v>
                </c:pt>
                <c:pt idx="24">
                  <c:v>3.9623500834977987</c:v>
                </c:pt>
                <c:pt idx="25">
                  <c:v>2.1329892211932595</c:v>
                </c:pt>
                <c:pt idx="26">
                  <c:v>1.449825413693639</c:v>
                </c:pt>
                <c:pt idx="27">
                  <c:v>1.1765598906937909</c:v>
                </c:pt>
                <c:pt idx="28">
                  <c:v>8.6458175193563083</c:v>
                </c:pt>
                <c:pt idx="29">
                  <c:v>2.9755579171094579</c:v>
                </c:pt>
                <c:pt idx="30">
                  <c:v>3.5524517989980264</c:v>
                </c:pt>
                <c:pt idx="31">
                  <c:v>1.844542280248975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26.272727272727273</c:v>
                </c:pt>
                <c:pt idx="1">
                  <c:v>73.545454545454547</c:v>
                </c:pt>
                <c:pt idx="2">
                  <c:v>49</c:v>
                </c:pt>
                <c:pt idx="3">
                  <c:v>39.454545454545453</c:v>
                </c:pt>
                <c:pt idx="4">
                  <c:v>32.727272727272727</c:v>
                </c:pt>
                <c:pt idx="5">
                  <c:v>31.181818181818183</c:v>
                </c:pt>
                <c:pt idx="6">
                  <c:v>5.7272727272727275</c:v>
                </c:pt>
                <c:pt idx="7">
                  <c:v>9.2727272727272734</c:v>
                </c:pt>
                <c:pt idx="8">
                  <c:v>20</c:v>
                </c:pt>
                <c:pt idx="9">
                  <c:v>14.636363636363637</c:v>
                </c:pt>
                <c:pt idx="10">
                  <c:v>68</c:v>
                </c:pt>
                <c:pt idx="11">
                  <c:v>24.181818181818183</c:v>
                </c:pt>
                <c:pt idx="12">
                  <c:v>50.272727272727273</c:v>
                </c:pt>
                <c:pt idx="13">
                  <c:v>18</c:v>
                </c:pt>
                <c:pt idx="14">
                  <c:v>32.272727272727273</c:v>
                </c:pt>
                <c:pt idx="15">
                  <c:v>79.090909090909093</c:v>
                </c:pt>
                <c:pt idx="16">
                  <c:v>25.363636363636363</c:v>
                </c:pt>
                <c:pt idx="17">
                  <c:v>54</c:v>
                </c:pt>
                <c:pt idx="18">
                  <c:v>15</c:v>
                </c:pt>
                <c:pt idx="19">
                  <c:v>58.18181818181818</c:v>
                </c:pt>
                <c:pt idx="20">
                  <c:v>6.0909090909090908</c:v>
                </c:pt>
                <c:pt idx="21">
                  <c:v>49.81818181818182</c:v>
                </c:pt>
                <c:pt idx="22">
                  <c:v>60.090909090909093</c:v>
                </c:pt>
                <c:pt idx="23">
                  <c:v>47.18181818181818</c:v>
                </c:pt>
                <c:pt idx="24">
                  <c:v>47.454545454545453</c:v>
                </c:pt>
                <c:pt idx="25">
                  <c:v>25.545454545454547</c:v>
                </c:pt>
                <c:pt idx="26">
                  <c:v>17.363636363636363</c:v>
                </c:pt>
                <c:pt idx="27">
                  <c:v>14.090909090909092</c:v>
                </c:pt>
                <c:pt idx="28">
                  <c:v>103.54545454545455</c:v>
                </c:pt>
                <c:pt idx="29">
                  <c:v>35.636363636363633</c:v>
                </c:pt>
                <c:pt idx="30">
                  <c:v>42.545454545454547</c:v>
                </c:pt>
                <c:pt idx="31">
                  <c:v>22.09090909090909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103.54545454545455</c:v>
                </c:pt>
                <c:pt idx="1">
                  <c:v>79.090909090909093</c:v>
                </c:pt>
                <c:pt idx="2">
                  <c:v>73.545454545454547</c:v>
                </c:pt>
                <c:pt idx="3">
                  <c:v>68</c:v>
                </c:pt>
                <c:pt idx="4">
                  <c:v>60.090909090909093</c:v>
                </c:pt>
                <c:pt idx="5">
                  <c:v>58.18181818181818</c:v>
                </c:pt>
                <c:pt idx="6">
                  <c:v>54</c:v>
                </c:pt>
                <c:pt idx="7">
                  <c:v>50.272727272727273</c:v>
                </c:pt>
                <c:pt idx="8">
                  <c:v>49.81818181818182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Novembro/25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6.5075921908893708</c:v>
                </c:pt>
                <c:pt idx="1">
                  <c:v>7.2668112798264639</c:v>
                </c:pt>
                <c:pt idx="2">
                  <c:v>5.0976138828633406</c:v>
                </c:pt>
                <c:pt idx="3">
                  <c:v>5.6399132321041217</c:v>
                </c:pt>
                <c:pt idx="4">
                  <c:v>4.0130151843817785</c:v>
                </c:pt>
                <c:pt idx="5">
                  <c:v>8.676789587852495</c:v>
                </c:pt>
                <c:pt idx="6">
                  <c:v>3.7960954446854664</c:v>
                </c:pt>
                <c:pt idx="7">
                  <c:v>4.4468546637744035</c:v>
                </c:pt>
                <c:pt idx="8">
                  <c:v>3.5791757049891539</c:v>
                </c:pt>
                <c:pt idx="9">
                  <c:v>4.2299349240780915</c:v>
                </c:pt>
                <c:pt idx="10">
                  <c:v>46.746203904555315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Novembro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'10+_Subprefeituras_NOV_25'!$B$6</c:f>
              <c:strCache>
                <c:ptCount val="1"/>
                <c:pt idx="0">
                  <c:v>nov/25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'10+_Subprefeituras_NOV_25'!$A$7:$A$16</c:f>
              <c:strCache>
                <c:ptCount val="10"/>
                <c:pt idx="0">
                  <c:v>Penha</c:v>
                </c:pt>
                <c:pt idx="1">
                  <c:v>Lapa</c:v>
                </c:pt>
                <c:pt idx="2">
                  <c:v>Sé</c:v>
                </c:pt>
                <c:pt idx="3">
                  <c:v>Ipiranga</c:v>
                </c:pt>
                <c:pt idx="4">
                  <c:v>Capela do Socorro</c:v>
                </c:pt>
                <c:pt idx="5">
                  <c:v>Butantã</c:v>
                </c:pt>
                <c:pt idx="6">
                  <c:v>Itaquera</c:v>
                </c:pt>
                <c:pt idx="7">
                  <c:v>Campo Limpo</c:v>
                </c:pt>
                <c:pt idx="8">
                  <c:v>Cidade Ademar</c:v>
                </c:pt>
                <c:pt idx="9">
                  <c:v>Pirituba/Jaraguá</c:v>
                </c:pt>
              </c:strCache>
            </c:strRef>
          </c:cat>
          <c:val>
            <c:numRef>
              <c:f>'10+_Subprefeituras_NOV_25'!$B$7:$B$16</c:f>
              <c:numCache>
                <c:formatCode>General</c:formatCode>
                <c:ptCount val="10"/>
                <c:pt idx="0">
                  <c:v>80</c:v>
                </c:pt>
                <c:pt idx="1">
                  <c:v>67</c:v>
                </c:pt>
                <c:pt idx="2">
                  <c:v>60</c:v>
                </c:pt>
                <c:pt idx="3">
                  <c:v>52</c:v>
                </c:pt>
                <c:pt idx="4">
                  <c:v>50</c:v>
                </c:pt>
                <c:pt idx="5">
                  <c:v>47</c:v>
                </c:pt>
                <c:pt idx="6">
                  <c:v>41</c:v>
                </c:pt>
                <c:pt idx="7">
                  <c:v>39</c:v>
                </c:pt>
                <c:pt idx="8">
                  <c:v>38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1">
                  <c:v>106</c:v>
                </c:pt>
                <c:pt idx="2">
                  <c:v>124</c:v>
                </c:pt>
                <c:pt idx="3">
                  <c:v>137</c:v>
                </c:pt>
                <c:pt idx="4">
                  <c:v>142</c:v>
                </c:pt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1">
                  <c:v>217</c:v>
                </c:pt>
                <c:pt idx="2">
                  <c:v>270</c:v>
                </c:pt>
                <c:pt idx="3">
                  <c:v>236</c:v>
                </c:pt>
                <c:pt idx="4">
                  <c:v>232</c:v>
                </c:pt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1">
                  <c:v>327</c:v>
                </c:pt>
                <c:pt idx="2">
                  <c:v>399</c:v>
                </c:pt>
                <c:pt idx="3">
                  <c:v>377</c:v>
                </c:pt>
                <c:pt idx="4">
                  <c:v>380</c:v>
                </c:pt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1">
                  <c:v>512</c:v>
                </c:pt>
                <c:pt idx="2">
                  <c:v>581</c:v>
                </c:pt>
                <c:pt idx="3">
                  <c:v>617</c:v>
                </c:pt>
                <c:pt idx="4">
                  <c:v>508</c:v>
                </c:pt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1418</c:v>
                </c:pt>
                <c:pt idx="1">
                  <c:v>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308</c:v>
                </c:pt>
                <c:pt idx="1">
                  <c:v>99</c:v>
                </c:pt>
                <c:pt idx="2">
                  <c:v>1064</c:v>
                </c:pt>
                <c:pt idx="3">
                  <c:v>98</c:v>
                </c:pt>
                <c:pt idx="4">
                  <c:v>524</c:v>
                </c:pt>
                <c:pt idx="5">
                  <c:v>449</c:v>
                </c:pt>
                <c:pt idx="6">
                  <c:v>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87</c:v>
                </c:pt>
                <c:pt idx="1">
                  <c:v>124</c:v>
                </c:pt>
                <c:pt idx="2">
                  <c:v>636</c:v>
                </c:pt>
                <c:pt idx="3">
                  <c:v>15</c:v>
                </c:pt>
                <c:pt idx="4">
                  <c:v>218</c:v>
                </c:pt>
                <c:pt idx="5">
                  <c:v>338</c:v>
                </c:pt>
                <c:pt idx="6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13.238726542806461</c:v>
                </c:pt>
                <c:pt idx="1">
                  <c:v>23.732611334142469</c:v>
                </c:pt>
                <c:pt idx="2">
                  <c:v>0.68154233965082622</c:v>
                </c:pt>
                <c:pt idx="3">
                  <c:v>62.347119783400238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NOVEMBRO/2025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Denúncia_Unidades_Mensal_2025!$F$4:$F$77</c:f>
              <c:strCache>
                <c:ptCount val="74"/>
                <c:pt idx="0">
                  <c:v>AHMSP Autarquia Hospitalar Municipal</c:v>
                </c:pt>
                <c:pt idx="1">
                  <c:v>Companhia Metropolitana de Habitação</c:v>
                </c:pt>
                <c:pt idx="2">
                  <c:v>Controladoria Geral do Município</c:v>
                </c:pt>
                <c:pt idx="3">
                  <c:v>Fundação Paulistana de Educação, Tecnologia e Cultura</c:v>
                </c:pt>
                <c:pt idx="4">
                  <c:v>Instituto de Previdência Municipal</c:v>
                </c:pt>
                <c:pt idx="5">
                  <c:v>Procuradoria Geral do Município</c:v>
                </c:pt>
                <c:pt idx="6">
                  <c:v>São Paulo Obras</c:v>
                </c:pt>
                <c:pt idx="7">
                  <c:v>São Paulo Urbanismo</c:v>
                </c:pt>
                <c:pt idx="8">
                  <c:v>Secretaria de Relações Institucionais</c:v>
                </c:pt>
                <c:pt idx="9">
                  <c:v>Secretaria de Relações Internacionais</c:v>
                </c:pt>
                <c:pt idx="10">
                  <c:v>Secretaria Executiva de Mudanças Climáticas</c:v>
                </c:pt>
                <c:pt idx="11">
                  <c:v>Secretaria Municipal da Pessoa com Deficiência</c:v>
                </c:pt>
                <c:pt idx="12">
                  <c:v>Secretaria Executiva de Comunicação</c:v>
                </c:pt>
                <c:pt idx="13">
                  <c:v>Secretaria Municipal de Gestão</c:v>
                </c:pt>
                <c:pt idx="14">
                  <c:v>Secretaria Municipal de Infraestrutura Urbana e Obras</c:v>
                </c:pt>
                <c:pt idx="15">
                  <c:v>Secretaria Municipal de Justiça</c:v>
                </c:pt>
                <c:pt idx="16">
                  <c:v>Secretaria Municipal de Mobilidade Urbana e Transporte</c:v>
                </c:pt>
                <c:pt idx="17">
                  <c:v>Secretaria Municipal de Urbanismo e Licenciamento</c:v>
                </c:pt>
                <c:pt idx="18">
                  <c:v>Subprefeitura Campo Limpo</c:v>
                </c:pt>
                <c:pt idx="19">
                  <c:v>Subprefeitura Capela do Socorro</c:v>
                </c:pt>
                <c:pt idx="20">
                  <c:v>Subprefeitura Casa Verde</c:v>
                </c:pt>
                <c:pt idx="21">
                  <c:v>Subprefeitura Cidade Ademar</c:v>
                </c:pt>
                <c:pt idx="22">
                  <c:v>Subprefeitura Cidade Tiradentes</c:v>
                </c:pt>
                <c:pt idx="23">
                  <c:v>Subprefeitura Ermelino Matarazzo</c:v>
                </c:pt>
                <c:pt idx="24">
                  <c:v>Subprefeitura Guaianases</c:v>
                </c:pt>
                <c:pt idx="25">
                  <c:v>Subprefeitura Ipiranga</c:v>
                </c:pt>
                <c:pt idx="26">
                  <c:v>Subprefeitura Itaim Paulista</c:v>
                </c:pt>
                <c:pt idx="27">
                  <c:v>Subprefeitura Itaquera</c:v>
                </c:pt>
                <c:pt idx="28">
                  <c:v>Subprefeitura Jaçanã/Tremembé</c:v>
                </c:pt>
                <c:pt idx="29">
                  <c:v>Subprefeitura Lapa</c:v>
                </c:pt>
                <c:pt idx="30">
                  <c:v>Subprefeitura M'Boi Mirim</c:v>
                </c:pt>
                <c:pt idx="31">
                  <c:v>Subprefeitura Mooca</c:v>
                </c:pt>
                <c:pt idx="32">
                  <c:v>Subprefeitura Parelheiros</c:v>
                </c:pt>
                <c:pt idx="33">
                  <c:v>Subprefeitura Penha</c:v>
                </c:pt>
                <c:pt idx="34">
                  <c:v>Subprefeitura Perus</c:v>
                </c:pt>
                <c:pt idx="35">
                  <c:v>Subprefeitura Pirituba/Jaraguá</c:v>
                </c:pt>
                <c:pt idx="36">
                  <c:v>Subprefeitura Santana/Tucuruvi</c:v>
                </c:pt>
                <c:pt idx="37">
                  <c:v>Subprefeitura São Mateus</c:v>
                </c:pt>
                <c:pt idx="38">
                  <c:v>Subprefeitura São Miguel Paulista</c:v>
                </c:pt>
                <c:pt idx="39">
                  <c:v>Subprefeitura Sapopemba</c:v>
                </c:pt>
                <c:pt idx="40">
                  <c:v>Subprefeitura Sé</c:v>
                </c:pt>
                <c:pt idx="41">
                  <c:v>Subprefeitura Vila Maria/Vila Guilherme</c:v>
                </c:pt>
                <c:pt idx="42">
                  <c:v>Subprefeitura Vila Mariana</c:v>
                </c:pt>
                <c:pt idx="43">
                  <c:v>Subprefeitura Vila Prudente</c:v>
                </c:pt>
                <c:pt idx="44">
                  <c:v>Agência Reguladora de Serviços Públicos do Município</c:v>
                </c:pt>
                <c:pt idx="45">
                  <c:v>Companhia de Engenharia de Tráfego</c:v>
                </c:pt>
                <c:pt idx="46">
                  <c:v>FTMSP Fundação Theatro Municipal de São Paulo</c:v>
                </c:pt>
                <c:pt idx="47">
                  <c:v>Secretaria do Governo Municipal</c:v>
                </c:pt>
                <c:pt idx="48">
                  <c:v>Secretaria Executiva de Limpeza Urbana</c:v>
                </c:pt>
                <c:pt idx="49">
                  <c:v>Secretaria Municipal da Fazenda</c:v>
                </c:pt>
                <c:pt idx="50">
                  <c:v>Secretaria Municipal de Desenvolvimento Econômico e Trabalho</c:v>
                </c:pt>
                <c:pt idx="51">
                  <c:v>Secretaria Municipal de Turismo</c:v>
                </c:pt>
                <c:pt idx="52">
                  <c:v>Subprefeitura Aricanduva</c:v>
                </c:pt>
                <c:pt idx="53">
                  <c:v>Subprefeitura Freguesia/Brasilândia</c:v>
                </c:pt>
                <c:pt idx="54">
                  <c:v>Subprefeitura Jabaquara</c:v>
                </c:pt>
                <c:pt idx="55">
                  <c:v>Subprefeitura Pinheiros</c:v>
                </c:pt>
                <c:pt idx="56">
                  <c:v>Subprefeitura Santo Amaro</c:v>
                </c:pt>
                <c:pt idx="57">
                  <c:v>Secretaria Municipal de Inovação e Tecnologia</c:v>
                </c:pt>
                <c:pt idx="58">
                  <c:v>Casa Civil</c:v>
                </c:pt>
                <c:pt idx="59">
                  <c:v>Secretaria Municipal de Habitação</c:v>
                </c:pt>
                <c:pt idx="60">
                  <c:v>Secretaria Municipal do Verde e Meio Ambiente</c:v>
                </c:pt>
                <c:pt idx="61">
                  <c:v>Subprefeitura Butantã</c:v>
                </c:pt>
                <c:pt idx="62">
                  <c:v>Canceladas</c:v>
                </c:pt>
                <c:pt idx="63">
                  <c:v>Órgão externo</c:v>
                </c:pt>
                <c:pt idx="64">
                  <c:v>Secretaria Municipal de Cultura e Economia Criativa</c:v>
                </c:pt>
                <c:pt idx="65">
                  <c:v>Secretaria Municipal de Esportes e Lazer</c:v>
                </c:pt>
                <c:pt idx="66">
                  <c:v>Secretaria Municipal de Segurança Urbana</c:v>
                </c:pt>
                <c:pt idx="67">
                  <c:v>São Paulo Transportes</c:v>
                </c:pt>
                <c:pt idx="68">
                  <c:v>Secretaria Municipal das Subprefeituras</c:v>
                </c:pt>
                <c:pt idx="69">
                  <c:v>Secretaria Municipal de Direitos Humanos e Cidadania</c:v>
                </c:pt>
                <c:pt idx="70">
                  <c:v>Secretaria Municipal de Assistência e Desenvolvimento Social</c:v>
                </c:pt>
                <c:pt idx="71">
                  <c:v>Secretaria Municipal da Saúde</c:v>
                </c:pt>
                <c:pt idx="72">
                  <c:v>Secretaria Municipal de Educação</c:v>
                </c:pt>
                <c:pt idx="73">
                  <c:v>Não identificado*</c:v>
                </c:pt>
              </c:strCache>
            </c:strRef>
          </c:cat>
          <c:val>
            <c:numRef>
              <c:f>Denúncia_Unidades_Mensal_2025!$I$4:$I$77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6</c:v>
                </c:pt>
                <c:pt idx="67">
                  <c:v>9</c:v>
                </c:pt>
                <c:pt idx="68">
                  <c:v>9</c:v>
                </c:pt>
                <c:pt idx="69">
                  <c:v>10</c:v>
                </c:pt>
                <c:pt idx="70">
                  <c:v>17</c:v>
                </c:pt>
                <c:pt idx="71">
                  <c:v>59</c:v>
                </c:pt>
                <c:pt idx="72">
                  <c:v>79</c:v>
                </c:pt>
                <c:pt idx="7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  <c:pt idx="8">
                  <c:v>5890</c:v>
                </c:pt>
                <c:pt idx="9">
                  <c:v>6118</c:v>
                </c:pt>
                <c:pt idx="10">
                  <c:v>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NOVEMBRO/2025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Denúncia_Unidades_Mensal_2025!$A$79:$D$79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Denúncia_Unidades_Mensal_2025!$A$80:$D$80</c:f>
              <c:numCache>
                <c:formatCode>General</c:formatCode>
                <c:ptCount val="4"/>
                <c:pt idx="0">
                  <c:v>106</c:v>
                </c:pt>
                <c:pt idx="1">
                  <c:v>217</c:v>
                </c:pt>
                <c:pt idx="2">
                  <c:v>4</c:v>
                </c:pt>
                <c:pt idx="3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NOVEMBRO/2025</a:t>
            </a:r>
            <a:endParaRPr lang="pt-BR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Denúncia_Unidades_Mensal_2025!$G$81:$G$84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Denúncia_Unidades_Mensal_2025!$H$81:$H$84</c:f>
              <c:numCache>
                <c:formatCode>General</c:formatCode>
                <c:ptCount val="4"/>
                <c:pt idx="0">
                  <c:v>21</c:v>
                </c:pt>
                <c:pt idx="1">
                  <c:v>189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  <c:pt idx="7">
                  <c:v>637</c:v>
                </c:pt>
                <c:pt idx="8">
                  <c:v>735</c:v>
                </c:pt>
                <c:pt idx="9">
                  <c:v>621</c:v>
                </c:pt>
                <c:pt idx="10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  <c:pt idx="7">
                  <c:v>-7.2780203784570592</c:v>
                </c:pt>
                <c:pt idx="8">
                  <c:v>15.384615384615385</c:v>
                </c:pt>
                <c:pt idx="9">
                  <c:v>-15.510204081632653</c:v>
                </c:pt>
                <c:pt idx="10">
                  <c:v>-1.288244766505636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SMUL</c:v>
                </c:pt>
                <c:pt idx="4">
                  <c:v>SPTrans</c:v>
                </c:pt>
                <c:pt idx="5">
                  <c:v>SF</c:v>
                </c:pt>
                <c:pt idx="6">
                  <c:v>SMSUB</c:v>
                </c:pt>
                <c:pt idx="7">
                  <c:v>SMC</c:v>
                </c:pt>
                <c:pt idx="8">
                  <c:v>SVMA</c:v>
                </c:pt>
                <c:pt idx="9">
                  <c:v>SMSU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834</c:v>
                </c:pt>
                <c:pt idx="1">
                  <c:v>649</c:v>
                </c:pt>
                <c:pt idx="2">
                  <c:v>452</c:v>
                </c:pt>
                <c:pt idx="3">
                  <c:v>394</c:v>
                </c:pt>
                <c:pt idx="4">
                  <c:v>372</c:v>
                </c:pt>
                <c:pt idx="5">
                  <c:v>313</c:v>
                </c:pt>
                <c:pt idx="6">
                  <c:v>263</c:v>
                </c:pt>
                <c:pt idx="7">
                  <c:v>259</c:v>
                </c:pt>
                <c:pt idx="8">
                  <c:v>220</c:v>
                </c:pt>
                <c:pt idx="9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NOVEMBRO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'e-SIC_2025'!$U$22</c:f>
              <c:strCache>
                <c:ptCount val="1"/>
                <c:pt idx="0">
                  <c:v>nov/25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('e-SIC_2025'!$U$27,'e-SIC_2025'!$U$33,'e-SIC_2025'!$U$39,'e-SIC_2025'!$U$42,'e-SIC_2025'!$U$47)</c:f>
              <c:numCache>
                <c:formatCode>General</c:formatCode>
                <c:ptCount val="5"/>
                <c:pt idx="0">
                  <c:v>522</c:v>
                </c:pt>
                <c:pt idx="1">
                  <c:v>38</c:v>
                </c:pt>
                <c:pt idx="2">
                  <c:v>47</c:v>
                </c:pt>
                <c:pt idx="3">
                  <c:v>49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Novembro/2025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Novembro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rtl="0"/>
            <a:r>
              <a:rPr lang="pt-BR" sz="1400" b="1" i="0" baseline="0">
                <a:solidFill>
                  <a:srgbClr val="002060"/>
                </a:solidFill>
                <a:effectLst/>
                <a:latin typeface="+mn-lt"/>
              </a:rPr>
              <a:t>Total Mensal - 2025</a:t>
            </a:r>
            <a:endParaRPr lang="pt-BR" sz="1400">
              <a:solidFill>
                <a:srgbClr val="00206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908D7F6-819A-41B9-925F-0127F99CE4A6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elogios - Mensal 2025</a:t>
            </a:r>
            <a:endParaRPr lang="pt-BR" sz="14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  <c:pt idx="7">
                  <c:v>77</c:v>
                </c:pt>
                <c:pt idx="8">
                  <c:v>84</c:v>
                </c:pt>
                <c:pt idx="9">
                  <c:v>129</c:v>
                </c:pt>
                <c:pt idx="1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de sugestões - Mensal 2025</a:t>
            </a:r>
            <a:endParaRPr lang="pt-BR" sz="16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66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1">
                  <c:v>24</c:v>
                </c:pt>
                <c:pt idx="2">
                  <c:v>12</c:v>
                </c:pt>
                <c:pt idx="3">
                  <c:v>15</c:v>
                </c:pt>
                <c:pt idx="4">
                  <c:v>10</c:v>
                </c:pt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1">
                  <c:v>1078</c:v>
                </c:pt>
                <c:pt idx="2">
                  <c:v>1240</c:v>
                </c:pt>
                <c:pt idx="3">
                  <c:v>1066</c:v>
                </c:pt>
                <c:pt idx="4">
                  <c:v>1081</c:v>
                </c:pt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1">
                  <c:v>487</c:v>
                </c:pt>
                <c:pt idx="2">
                  <c:v>511</c:v>
                </c:pt>
                <c:pt idx="3">
                  <c:v>538</c:v>
                </c:pt>
                <c:pt idx="4">
                  <c:v>512</c:v>
                </c:pt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1">
                  <c:v>1055</c:v>
                </c:pt>
                <c:pt idx="2">
                  <c:v>1401</c:v>
                </c:pt>
                <c:pt idx="3">
                  <c:v>1367</c:v>
                </c:pt>
                <c:pt idx="4">
                  <c:v>1312</c:v>
                </c:pt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1">
                  <c:v>80</c:v>
                </c:pt>
                <c:pt idx="2">
                  <c:v>106</c:v>
                </c:pt>
                <c:pt idx="3">
                  <c:v>84</c:v>
                </c:pt>
                <c:pt idx="4">
                  <c:v>22</c:v>
                </c:pt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/>
          </c:spPr>
          <c:marker>
            <c:spPr>
              <a:solidFill>
                <a:srgbClr val="0070C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1">
                  <c:v>2140</c:v>
                </c:pt>
                <c:pt idx="2">
                  <c:v>2518</c:v>
                </c:pt>
                <c:pt idx="3">
                  <c:v>2423</c:v>
                </c:pt>
                <c:pt idx="4">
                  <c:v>2221</c:v>
                </c:pt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rgbClr val="663300"/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1">
                  <c:v>152</c:v>
                </c:pt>
                <c:pt idx="2">
                  <c:v>153</c:v>
                </c:pt>
                <c:pt idx="3">
                  <c:v>181</c:v>
                </c:pt>
                <c:pt idx="4">
                  <c:v>120</c:v>
                </c:pt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  <a:latin typeface="+mn-lt"/>
              </a:rPr>
              <a:t>Canais de entrada - NOVEMBRO/2025</a:t>
            </a:r>
            <a:endParaRPr lang="pt-BR" sz="1600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Canais_atendimento!$C$5:$C$12</c:f>
              <c:numCache>
                <c:formatCode>General</c:formatCode>
                <c:ptCount val="8"/>
                <c:pt idx="0">
                  <c:v>24</c:v>
                </c:pt>
                <c:pt idx="1">
                  <c:v>1078</c:v>
                </c:pt>
                <c:pt idx="2">
                  <c:v>487</c:v>
                </c:pt>
                <c:pt idx="3">
                  <c:v>1055</c:v>
                </c:pt>
                <c:pt idx="4">
                  <c:v>107</c:v>
                </c:pt>
                <c:pt idx="5">
                  <c:v>80</c:v>
                </c:pt>
                <c:pt idx="6">
                  <c:v>2140</c:v>
                </c:pt>
                <c:pt idx="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8.8287225290868493E-2"/>
          <c:w val="0.28546562427836458"/>
          <c:h val="0.8578432248207780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</a:rPr>
              <a:t>Canais de entrada % -  NOVEMBRO/2025</a:t>
            </a:r>
            <a:endParaRPr lang="pt-BR" sz="16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853736184538162E-2"/>
          <c:y val="0.12529862498530966"/>
          <c:w val="0.58737463512870003"/>
          <c:h val="0.8090297332236455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Canais_atendimento!$Q$5</c:f>
              <c:numCache>
                <c:formatCode>0.0</c:formatCode>
                <c:ptCount val="1"/>
                <c:pt idx="0">
                  <c:v>0.46847550263517468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FD-4CDE-91FB-C37111BFBB6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Canais_atendimento!$Q$6</c:f>
              <c:numCache>
                <c:formatCode>0.0</c:formatCode>
                <c:ptCount val="1"/>
                <c:pt idx="0">
                  <c:v>21.042357993363265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FD-4CDE-91FB-C37111BFBB6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Canais_atendimento!$Q$7</c:f>
              <c:numCache>
                <c:formatCode>0.0</c:formatCode>
                <c:ptCount val="1"/>
                <c:pt idx="0">
                  <c:v>9.5061487409720868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FD-4CDE-91FB-C37111BFBB6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Canais_atendimento!$Q$8</c:f>
              <c:numCache>
                <c:formatCode>0.0</c:formatCode>
                <c:ptCount val="1"/>
                <c:pt idx="0">
                  <c:v>20.593402303337889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6FD-4CDE-91FB-C37111BFBB6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Canais_atendimento!$Q$9</c:f>
              <c:numCache>
                <c:formatCode>0.0</c:formatCode>
                <c:ptCount val="1"/>
                <c:pt idx="0">
                  <c:v>2.0886199492484874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6FD-4CDE-91FB-C37111BFBB6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Canais_atendimento!$Q$10</c:f>
              <c:numCache>
                <c:formatCode>0.0</c:formatCode>
                <c:ptCount val="1"/>
                <c:pt idx="0">
                  <c:v>1.5615850087839156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6FD-4CDE-91FB-C37111BFBB6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Canais_atendimento!$Q$11</c:f>
              <c:numCache>
                <c:formatCode>0.0</c:formatCode>
                <c:ptCount val="1"/>
                <c:pt idx="0">
                  <c:v>41.772398984969747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FD-4CDE-91FB-C37111BFBB6F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Canais_atendimento!$Q$12</c:f>
              <c:numCache>
                <c:formatCode>0.0</c:formatCode>
                <c:ptCount val="1"/>
                <c:pt idx="0">
                  <c:v>2.96701151668944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6FD-4CDE-91FB-C37111BF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90547487"/>
        <c:axId val="704638943"/>
      </c:barChart>
      <c:catAx>
        <c:axId val="89054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06917460057246"/>
          <c:y val="0.10022752379833118"/>
          <c:w val="0.33507877388733498"/>
          <c:h val="0.869783523328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NOVEMBRO/2025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20</c:v>
                </c:pt>
                <c:pt idx="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Novembro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novembro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5.123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dezembro de 2025, que 49,8% foram finalizados com a orientação e resposta aos cidadãos (ãs), 45,5% estão em andamento (aguardando complemento de informações do cidadão ou com processo autuado), 3,4%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1,3%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novembro/25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"Órgão externo"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10,97%.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latin typeface="Arial" panose="020B0604020202020204" pitchFamily="34" charset="0"/>
              <a:cs typeface="Arial" panose="020B0604020202020204" pitchFamily="34" charset="0"/>
            </a:rPr>
            <a:t>“Órgão Externo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”, as solicitações e reclamações que são recebidas por esta ouvidoria e não estão sob a competência da Prefeitura de São Paulo. Essas demandas são respondidas com informações e orientações do procedimento que deve ser realizado pelo cidadão.</a:t>
          </a:r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novembro/25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Processo Administrativo"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28,90%. Para efeito desse relatório, entende-se por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“Processo Administrativo”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solicitações e consultas referentes a processos administrativos da administração municipal, sejam físicos ou eletrônicos, bem como pesquisas sobre a existência de processos vinculados ao documento do interessado.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novembro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novembro/25,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327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106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novembro/25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613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diminuição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1,29%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setembro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621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295275</xdr:colOff>
      <xdr:row>9</xdr:row>
      <xdr:rowOff>152400</xdr:rowOff>
    </xdr:from>
    <xdr:to>
      <xdr:col>11</xdr:col>
      <xdr:colOff>412978</xdr:colOff>
      <xdr:row>24</xdr:row>
      <xdr:rowOff>12457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675" y="1866900"/>
          <a:ext cx="4384903" cy="271755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</xdr:row>
      <xdr:rowOff>133350</xdr:rowOff>
    </xdr:from>
    <xdr:to>
      <xdr:col>7</xdr:col>
      <xdr:colOff>151765</xdr:colOff>
      <xdr:row>42</xdr:row>
      <xdr:rowOff>107760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5276850"/>
          <a:ext cx="4276090" cy="283191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27</xdr:row>
      <xdr:rowOff>147477</xdr:rowOff>
    </xdr:from>
    <xdr:to>
      <xdr:col>15</xdr:col>
      <xdr:colOff>543000</xdr:colOff>
      <xdr:row>42</xdr:row>
      <xdr:rowOff>114300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75" y="5290977"/>
          <a:ext cx="5162625" cy="282432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50</xdr:row>
      <xdr:rowOff>85725</xdr:rowOff>
    </xdr:from>
    <xdr:to>
      <xdr:col>7</xdr:col>
      <xdr:colOff>252552</xdr:colOff>
      <xdr:row>65</xdr:row>
      <xdr:rowOff>34589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6" y="9610725"/>
          <a:ext cx="4167326" cy="2806364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50</xdr:row>
      <xdr:rowOff>85726</xdr:rowOff>
    </xdr:from>
    <xdr:to>
      <xdr:col>15</xdr:col>
      <xdr:colOff>152864</xdr:colOff>
      <xdr:row>65</xdr:row>
      <xdr:rowOff>47626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57725" y="9610726"/>
          <a:ext cx="4639139" cy="28194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Novembro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Novembro/25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319019</xdr:colOff>
      <xdr:row>1</xdr:row>
      <xdr:rowOff>185058</xdr:rowOff>
    </xdr:from>
    <xdr:to>
      <xdr:col>10</xdr:col>
      <xdr:colOff>580577</xdr:colOff>
      <xdr:row>62</xdr:row>
      <xdr:rowOff>117325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319007</xdr:colOff>
      <xdr:row>63</xdr:row>
      <xdr:rowOff>149371</xdr:rowOff>
    </xdr:from>
    <xdr:to>
      <xdr:col>5</xdr:col>
      <xdr:colOff>3504591</xdr:colOff>
      <xdr:row>78</xdr:row>
      <xdr:rowOff>102804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3687535</xdr:colOff>
      <xdr:row>63</xdr:row>
      <xdr:rowOff>152404</xdr:rowOff>
    </xdr:from>
    <xdr:to>
      <xdr:col>11</xdr:col>
      <xdr:colOff>36286</xdr:colOff>
      <xdr:row>78</xdr:row>
      <xdr:rowOff>105837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169332</xdr:colOff>
      <xdr:row>28</xdr:row>
      <xdr:rowOff>21167</xdr:rowOff>
    </xdr:from>
    <xdr:to>
      <xdr:col>6</xdr:col>
      <xdr:colOff>578907</xdr:colOff>
      <xdr:row>40</xdr:row>
      <xdr:rowOff>30692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324906</xdr:colOff>
      <xdr:row>28</xdr:row>
      <xdr:rowOff>31749</xdr:rowOff>
    </xdr:from>
    <xdr:to>
      <xdr:col>15</xdr:col>
      <xdr:colOff>234948</xdr:colOff>
      <xdr:row>40</xdr:row>
      <xdr:rowOff>41275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Novembro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169333</xdr:colOff>
      <xdr:row>13</xdr:row>
      <xdr:rowOff>52917</xdr:rowOff>
    </xdr:from>
    <xdr:to>
      <xdr:col>13</xdr:col>
      <xdr:colOff>285750</xdr:colOff>
      <xdr:row>24</xdr:row>
      <xdr:rowOff>95249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6" name="Gráfico 5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116417</xdr:colOff>
      <xdr:row>12</xdr:row>
      <xdr:rowOff>190500</xdr:rowOff>
    </xdr:from>
    <xdr:to>
      <xdr:col>15</xdr:col>
      <xdr:colOff>232833</xdr:colOff>
      <xdr:row>27</xdr:row>
      <xdr:rowOff>29612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4834" y="2476500"/>
          <a:ext cx="7810499" cy="2855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42</xdr:row>
      <xdr:rowOff>10582</xdr:rowOff>
    </xdr:from>
    <xdr:to>
      <xdr:col>8</xdr:col>
      <xdr:colOff>391584</xdr:colOff>
      <xdr:row>62</xdr:row>
      <xdr:rowOff>158750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2" y="8202082"/>
          <a:ext cx="5668432" cy="39581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 cap="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Executiva de Limpeza Urbana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 </a:t>
          </a:r>
          <a:br>
            <a:rPr lang="pt-BR" sz="1100" b="1">
              <a:solidFill>
                <a:sysClr val="windowText" lastClr="000000"/>
              </a:solidFill>
            </a:rPr>
          </a:br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/>
            <a:t>"Munícipe deseja registrar elogio a todos os funcionários que atenderam ao chamado para a limpeza de bueiro. Expressa agradecimento ao Prefeito e à equipe que esteve no local, destacando que o atendimento ocorreu dentro do prazo previsto."</a:t>
          </a: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"Em atenção ao exposto na informação Ofício CGM/OGM 145637349, encaminhamos o elogio via e-mail à empresa detentora do contrato, que agradece o reconhecimento do trabalho realizado. </a:t>
          </a: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satisfação do munícipe é a nossa maior preocupação."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19293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19293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</a:t>
          </a:r>
          <a:r>
            <a:rPr lang="pt-BR" sz="1800" b="1" baseline="0">
              <a:solidFill>
                <a:sysClr val="windowText" lastClr="000000"/>
              </a:solidFill>
            </a:rPr>
            <a:t>s - Novembro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350309</xdr:colOff>
      <xdr:row>3</xdr:row>
      <xdr:rowOff>35984</xdr:rowOff>
    </xdr:from>
    <xdr:to>
      <xdr:col>7</xdr:col>
      <xdr:colOff>508000</xdr:colOff>
      <xdr:row>19</xdr:row>
      <xdr:rowOff>31750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338667</xdr:colOff>
      <xdr:row>19</xdr:row>
      <xdr:rowOff>158749</xdr:rowOff>
    </xdr:from>
    <xdr:to>
      <xdr:col>7</xdr:col>
      <xdr:colOff>497417</xdr:colOff>
      <xdr:row>37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391583</xdr:colOff>
      <xdr:row>42</xdr:row>
      <xdr:rowOff>10580</xdr:rowOff>
    </xdr:from>
    <xdr:to>
      <xdr:col>17</xdr:col>
      <xdr:colOff>370416</xdr:colOff>
      <xdr:row>62</xdr:row>
      <xdr:rowOff>158749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0833" y="8202080"/>
          <a:ext cx="5524500" cy="395816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PAULO TRANSPORTE S/A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/>
            <a:t>“Munícipe gostaria de elogiar o motorista da linha 2734/10 – Metrô Itaquera / Jardim Campos, que prestava serviço em 26/10/2025, entre 13h30 e 14h14. Destaca que o profissional demonstrou postura humanizada, sendo sempre prestativo, educado e atencioso, especialmente com os passageiros que necessitavam de maior cuidado.”</a:t>
          </a:r>
          <a:endParaRPr lang="pt-BR" sz="1100" b="1">
            <a:solidFill>
              <a:sysClr val="windowText" lastClr="000000"/>
            </a:solidFill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"Recebemos carta de usuária, elogiando o motorista da linha 2734/10 "Jd. Campos - Metrô Itaquera”, em operação no dia 26/10/25, no período compreendido entre as 13h30 e 14h14, o qual demonstrou uma postura humanizada, sendo sempre prestativo, educado e atencioso, especialmente com os passageiros que necessitavam de maior cuidado.</a:t>
          </a: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Aproveitamos para parabenizá-lo(a) pela dedicação no desempenho de suas atividades, uma vez que tal procedimento vem ao encontro dos nossos objetivos de melhoria da qualidade dos serviços prestados à população. </a:t>
          </a: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Salientamos ainda que tal conduta seja considerada um exemplo de excelência a ser seguido por todos."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116416</xdr:colOff>
      <xdr:row>3</xdr:row>
      <xdr:rowOff>31749</xdr:rowOff>
    </xdr:from>
    <xdr:to>
      <xdr:col>17</xdr:col>
      <xdr:colOff>19214</xdr:colOff>
      <xdr:row>19</xdr:row>
      <xdr:rowOff>42332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5666" y="603249"/>
          <a:ext cx="5448465" cy="3249083"/>
        </a:xfrm>
        <a:prstGeom prst="rect">
          <a:avLst/>
        </a:prstGeom>
      </xdr:spPr>
    </xdr:pic>
    <xdr:clientData/>
  </xdr:twoCellAnchor>
  <xdr:twoCellAnchor editAs="oneCell">
    <xdr:from>
      <xdr:col>8</xdr:col>
      <xdr:colOff>105833</xdr:colOff>
      <xdr:row>19</xdr:row>
      <xdr:rowOff>179917</xdr:rowOff>
    </xdr:from>
    <xdr:to>
      <xdr:col>17</xdr:col>
      <xdr:colOff>21166</xdr:colOff>
      <xdr:row>37</xdr:row>
      <xdr:rowOff>4810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5083" y="3989917"/>
          <a:ext cx="5461000" cy="32538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424923</xdr:colOff>
      <xdr:row>13</xdr:row>
      <xdr:rowOff>83378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428626</xdr:colOff>
      <xdr:row>13</xdr:row>
      <xdr:rowOff>83343</xdr:rowOff>
    </xdr:from>
    <xdr:to>
      <xdr:col>20</xdr:col>
      <xdr:colOff>250030</xdr:colOff>
      <xdr:row>35</xdr:row>
      <xdr:rowOff>146843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0.21868</cdr:x>
      <cdr:y>0.9375</cdr:y>
    </cdr:from>
    <cdr:to>
      <cdr:x>0.54442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43000" y="3988593"/>
          <a:ext cx="1702594" cy="265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% Canais</a:t>
          </a:r>
          <a:r>
            <a:rPr lang="pt-BR" sz="1000" baseline="0"/>
            <a:t> de entrada Nov/25</a:t>
          </a:r>
          <a:endParaRPr lang="pt-BR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13</xdr:col>
      <xdr:colOff>433916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550333</xdr:colOff>
      <xdr:row>10</xdr:row>
      <xdr:rowOff>201082</xdr:rowOff>
    </xdr:from>
    <xdr:to>
      <xdr:col>17</xdr:col>
      <xdr:colOff>1227666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NOVEMBRO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495304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Novembro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Novembro/25</a:t>
            </a: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NOV/25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abSelected="1" zoomScaleNormal="100" workbookViewId="0">
      <selection activeCell="Q1" sqref="Q1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>
      <selection activeCell="A2" sqref="A2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89" customWidth="1"/>
    <col min="13" max="13" width="8.7109375" style="89" customWidth="1"/>
    <col min="14" max="14" width="7.7109375" style="89" customWidth="1"/>
    <col min="15" max="15" width="9.7109375" style="89" customWidth="1"/>
    <col min="16" max="16" width="8.42578125" style="89" customWidth="1"/>
    <col min="17" max="17" width="9.140625" style="89" customWidth="1"/>
    <col min="18" max="18" width="9.42578125" style="89" customWidth="1"/>
    <col min="19" max="19" width="9.85546875" style="89" customWidth="1"/>
    <col min="20" max="20" width="10.28515625" style="89" customWidth="1"/>
    <col min="21" max="21" width="8" style="89" customWidth="1"/>
    <col min="22" max="22" width="9.140625" style="89" customWidth="1"/>
    <col min="23" max="23" width="9.140625" customWidth="1"/>
  </cols>
  <sheetData>
    <row r="1" spans="1:2" s="254" customFormat="1">
      <c r="A1" s="419" t="s">
        <v>3</v>
      </c>
    </row>
    <row r="2" spans="1:2" s="254" customFormat="1">
      <c r="A2" s="419" t="s">
        <v>4</v>
      </c>
    </row>
    <row r="3" spans="1:2" s="254" customFormat="1">
      <c r="A3" s="419"/>
    </row>
    <row r="4" spans="1:2">
      <c r="A4" s="1" t="s">
        <v>576</v>
      </c>
    </row>
    <row r="5" spans="1:2" ht="15.75" thickBot="1"/>
    <row r="6" spans="1:2" ht="15.75" thickBot="1">
      <c r="A6" s="697" t="s">
        <v>33</v>
      </c>
      <c r="B6" s="482">
        <v>45962</v>
      </c>
    </row>
    <row r="7" spans="1:2">
      <c r="A7" s="535" t="s">
        <v>200</v>
      </c>
      <c r="B7" s="510">
        <v>435</v>
      </c>
    </row>
    <row r="8" spans="1:2">
      <c r="A8" s="464" t="s">
        <v>234</v>
      </c>
      <c r="B8" s="510">
        <v>309</v>
      </c>
    </row>
    <row r="9" spans="1:2">
      <c r="A9" s="423" t="s">
        <v>57</v>
      </c>
      <c r="B9" s="510">
        <v>250</v>
      </c>
    </row>
    <row r="10" spans="1:2">
      <c r="A10" s="423" t="s">
        <v>207</v>
      </c>
      <c r="B10" s="510">
        <v>197</v>
      </c>
    </row>
    <row r="11" spans="1:2">
      <c r="A11" s="423" t="s">
        <v>228</v>
      </c>
      <c r="B11" s="510">
        <v>187</v>
      </c>
    </row>
    <row r="12" spans="1:2">
      <c r="A12" s="423" t="s">
        <v>107</v>
      </c>
      <c r="B12" s="510">
        <v>177</v>
      </c>
    </row>
    <row r="13" spans="1:2">
      <c r="A13" s="464" t="s">
        <v>211</v>
      </c>
      <c r="B13" s="510">
        <v>172</v>
      </c>
    </row>
    <row r="14" spans="1:2">
      <c r="A14" s="464" t="s">
        <v>73</v>
      </c>
      <c r="B14" s="510">
        <v>165</v>
      </c>
    </row>
    <row r="15" spans="1:2">
      <c r="A15" s="423" t="s">
        <v>223</v>
      </c>
      <c r="B15" s="510">
        <v>158</v>
      </c>
    </row>
    <row r="16" spans="1:2" ht="15.75" thickBot="1">
      <c r="A16" s="423" t="s">
        <v>222</v>
      </c>
      <c r="B16" s="510">
        <v>139</v>
      </c>
    </row>
    <row r="17" spans="1:25" s="68" customFormat="1" ht="15.75" thickBot="1">
      <c r="A17" s="274" t="s">
        <v>8</v>
      </c>
      <c r="B17" s="424">
        <f>SUM(B7:B16)</f>
        <v>2189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</row>
    <row r="18" spans="1:25" s="372" customFormat="1">
      <c r="A18" s="370"/>
      <c r="B18" s="371"/>
    </row>
    <row r="19" spans="1:25" s="254" customFormat="1">
      <c r="A19" s="373"/>
    </row>
    <row r="20" spans="1:25" s="410" customFormat="1">
      <c r="A20" s="826"/>
    </row>
    <row r="21" spans="1:25" s="410" customFormat="1" ht="15" customHeight="1">
      <c r="A21" s="826"/>
    </row>
    <row r="22" spans="1:25" s="410" customFormat="1" ht="15" customHeight="1">
      <c r="A22" s="826"/>
    </row>
    <row r="23" spans="1:25" s="410" customFormat="1" ht="76.5" customHeight="1">
      <c r="A23" s="1090" t="s">
        <v>281</v>
      </c>
      <c r="B23" s="1090"/>
    </row>
    <row r="24" spans="1:25" s="222" customFormat="1">
      <c r="B24" s="222" t="str">
        <f>A7</f>
        <v>Multas de trânsito e guinchamentos</v>
      </c>
      <c r="C24" s="222" t="str">
        <f>A8</f>
        <v>Qualidade de atendimento</v>
      </c>
      <c r="D24" s="222" t="str">
        <f>A9</f>
        <v>Árvore</v>
      </c>
      <c r="E24" s="222" t="str">
        <f>A10</f>
        <v>Ônibus</v>
      </c>
      <c r="F24" s="222" t="str">
        <f>A11</f>
        <v>Processo Administrativo</v>
      </c>
      <c r="G24" s="222" t="str">
        <f>A12</f>
        <v>Consulta em atenção básica</v>
      </c>
      <c r="H24" s="222" t="str">
        <f>A13</f>
        <v>Órgão externo</v>
      </c>
      <c r="I24" s="222" t="str">
        <f>A14</f>
        <v>Buraco e Pavimentação</v>
      </c>
      <c r="J24" s="222" t="str">
        <f>A15</f>
        <v>Ponto viciado, entulho e caçamba de entulho</v>
      </c>
      <c r="K24" s="222" t="str">
        <f>A16</f>
        <v>Poluição sonora - PSIU</v>
      </c>
      <c r="L24" s="222" t="s">
        <v>8</v>
      </c>
      <c r="N24" s="225"/>
      <c r="O24" s="225"/>
      <c r="P24" s="225"/>
      <c r="Q24" s="225"/>
      <c r="R24" s="225"/>
      <c r="S24" s="225"/>
      <c r="T24" s="757"/>
      <c r="U24" s="757"/>
      <c r="V24" s="225"/>
      <c r="W24" s="225"/>
      <c r="X24" s="225"/>
      <c r="Y24" s="225"/>
    </row>
    <row r="25" spans="1:25" s="222" customFormat="1">
      <c r="B25" s="222">
        <f>B7</f>
        <v>435</v>
      </c>
      <c r="C25" s="222">
        <f>B8</f>
        <v>309</v>
      </c>
      <c r="D25" s="222">
        <f>B9</f>
        <v>250</v>
      </c>
      <c r="E25" s="222">
        <f>B10</f>
        <v>197</v>
      </c>
      <c r="F25" s="222">
        <f>B11</f>
        <v>187</v>
      </c>
      <c r="G25" s="222">
        <f>B12</f>
        <v>177</v>
      </c>
      <c r="H25" s="222">
        <f>B13</f>
        <v>172</v>
      </c>
      <c r="I25" s="222">
        <f>B14</f>
        <v>165</v>
      </c>
      <c r="J25" s="222">
        <f>B15</f>
        <v>158</v>
      </c>
      <c r="K25" s="222">
        <f>B16</f>
        <v>139</v>
      </c>
      <c r="N25" s="225"/>
      <c r="O25" s="225"/>
      <c r="P25" s="225"/>
      <c r="Q25" s="225"/>
      <c r="R25" s="225"/>
      <c r="S25" s="225"/>
      <c r="T25" s="757"/>
      <c r="U25" s="757"/>
      <c r="V25" s="225"/>
      <c r="W25" s="225"/>
      <c r="X25" s="225"/>
      <c r="Y25" s="225"/>
    </row>
    <row r="26" spans="1:25" s="222" customFormat="1">
      <c r="K26" s="222">
        <f>K25</f>
        <v>139</v>
      </c>
      <c r="L26" s="752">
        <f>Assuntos!C262</f>
        <v>4796</v>
      </c>
      <c r="N26" s="225"/>
      <c r="O26" s="225"/>
      <c r="P26" s="225"/>
      <c r="Q26" s="225"/>
      <c r="R26" s="225"/>
      <c r="S26" s="225"/>
      <c r="T26" s="757"/>
      <c r="U26" s="757"/>
      <c r="V26" s="225"/>
      <c r="W26" s="225"/>
      <c r="X26" s="225"/>
      <c r="Y26" s="225"/>
    </row>
    <row r="27" spans="1:25" s="410" customFormat="1">
      <c r="N27" s="827"/>
      <c r="O27" s="827"/>
      <c r="P27" s="827"/>
      <c r="Q27" s="827"/>
      <c r="R27" s="827"/>
      <c r="S27" s="827"/>
      <c r="T27" s="828"/>
      <c r="U27" s="828"/>
      <c r="V27" s="827"/>
      <c r="W27" s="827"/>
      <c r="X27" s="827"/>
      <c r="Y27" s="827"/>
    </row>
    <row r="28" spans="1:25" s="410" customFormat="1">
      <c r="N28" s="827"/>
      <c r="O28" s="827"/>
      <c r="P28" s="827"/>
      <c r="Q28" s="827"/>
      <c r="R28" s="827"/>
      <c r="S28" s="827"/>
      <c r="T28" s="828"/>
      <c r="U28" s="828"/>
      <c r="V28" s="827"/>
      <c r="W28" s="827"/>
      <c r="X28" s="827"/>
      <c r="Y28" s="827"/>
    </row>
    <row r="29" spans="1:25" s="410" customFormat="1">
      <c r="N29" s="827"/>
      <c r="O29" s="827"/>
      <c r="P29" s="827"/>
      <c r="Q29" s="827"/>
      <c r="R29" s="827"/>
      <c r="S29" s="827"/>
      <c r="T29" s="828"/>
      <c r="U29" s="828"/>
      <c r="V29" s="827"/>
      <c r="W29" s="827"/>
      <c r="X29" s="827"/>
      <c r="Y29" s="827"/>
    </row>
    <row r="30" spans="1:25" s="410" customFormat="1"/>
    <row r="31" spans="1:25" s="410" customFormat="1"/>
    <row r="32" spans="1:25" s="410" customFormat="1"/>
    <row r="33" spans="1:22" s="410" customFormat="1"/>
    <row r="34" spans="1:22" s="410" customFormat="1"/>
    <row r="35" spans="1:22" s="410" customFormat="1"/>
    <row r="36" spans="1:22" s="410" customFormat="1"/>
    <row r="37" spans="1:22" s="89" customForma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/>
      <c r="M37"/>
      <c r="N37"/>
      <c r="O37"/>
      <c r="P37"/>
    </row>
    <row r="38" spans="1:22" s="89" customForma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/>
      <c r="M38"/>
      <c r="N38"/>
      <c r="O38"/>
      <c r="P38"/>
    </row>
    <row r="39" spans="1:22" s="89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89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89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89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89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S52" sqref="S52"/>
    </sheetView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3</v>
      </c>
      <c r="B1" s="93"/>
      <c r="C1" s="93"/>
      <c r="D1" s="93"/>
      <c r="E1" s="93"/>
      <c r="F1" s="93"/>
      <c r="G1" s="74"/>
      <c r="H1" s="93"/>
      <c r="I1" s="93"/>
      <c r="J1" s="93"/>
      <c r="K1" s="93"/>
      <c r="L1" s="210"/>
      <c r="M1" s="211"/>
      <c r="N1" s="211"/>
      <c r="O1" s="206"/>
      <c r="P1" s="206"/>
    </row>
    <row r="2" spans="1:16" customFormat="1" ht="15">
      <c r="A2" s="94" t="s">
        <v>4</v>
      </c>
      <c r="B2" s="6"/>
      <c r="C2" s="6"/>
      <c r="D2" s="6"/>
      <c r="E2" s="6"/>
      <c r="F2" s="6"/>
      <c r="G2" s="64"/>
      <c r="H2" s="6"/>
      <c r="I2" s="6"/>
      <c r="J2" s="6"/>
      <c r="K2" s="6"/>
      <c r="L2" s="210"/>
      <c r="M2" s="211"/>
      <c r="N2" s="211"/>
      <c r="O2" s="206"/>
      <c r="P2" s="206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210"/>
      <c r="M3" s="211"/>
      <c r="N3" s="211"/>
      <c r="O3" s="206"/>
      <c r="P3" s="206"/>
    </row>
    <row r="4" spans="1:16" customFormat="1" ht="15.75" thickBot="1">
      <c r="A4" s="698" t="s">
        <v>309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5">
        <v>45778</v>
      </c>
      <c r="J4" s="90">
        <v>45748</v>
      </c>
      <c r="K4" s="90">
        <v>45717</v>
      </c>
      <c r="L4" s="90">
        <v>45689</v>
      </c>
      <c r="M4" s="90">
        <v>45658</v>
      </c>
      <c r="N4" s="96" t="s">
        <v>8</v>
      </c>
      <c r="O4" s="97" t="s">
        <v>9</v>
      </c>
      <c r="P4" s="48" t="s">
        <v>34</v>
      </c>
    </row>
    <row r="5" spans="1:16" customFormat="1" ht="15">
      <c r="A5" s="572" t="s">
        <v>310</v>
      </c>
      <c r="B5" s="573"/>
      <c r="C5" s="574">
        <v>102</v>
      </c>
      <c r="D5" s="575">
        <v>131</v>
      </c>
      <c r="E5" s="575">
        <v>109</v>
      </c>
      <c r="F5" s="575">
        <v>78</v>
      </c>
      <c r="G5" s="575">
        <v>131</v>
      </c>
      <c r="H5" s="576">
        <v>114</v>
      </c>
      <c r="I5" s="575">
        <v>130</v>
      </c>
      <c r="J5" s="574">
        <v>121</v>
      </c>
      <c r="K5" s="574">
        <v>148</v>
      </c>
      <c r="L5" s="574">
        <v>170</v>
      </c>
      <c r="M5" s="574">
        <v>168</v>
      </c>
      <c r="N5" s="577">
        <f>SUM(B5:M5)</f>
        <v>1402</v>
      </c>
      <c r="O5" s="578">
        <f>AVERAGE(B5:M5)</f>
        <v>127.45454545454545</v>
      </c>
      <c r="P5" s="579">
        <f>(N5/$N$71)*100</f>
        <v>2.217407120375789</v>
      </c>
    </row>
    <row r="6" spans="1:16" customFormat="1" ht="15">
      <c r="A6" s="580" t="s">
        <v>311</v>
      </c>
      <c r="B6" s="581"/>
      <c r="C6" s="582">
        <v>1</v>
      </c>
      <c r="D6" s="574">
        <v>1</v>
      </c>
      <c r="E6" s="574">
        <v>2</v>
      </c>
      <c r="F6" s="574">
        <v>0</v>
      </c>
      <c r="G6" s="582">
        <v>0</v>
      </c>
      <c r="H6" s="583">
        <v>0</v>
      </c>
      <c r="I6" s="582">
        <v>0</v>
      </c>
      <c r="J6" s="582">
        <v>0</v>
      </c>
      <c r="K6" s="582">
        <v>0</v>
      </c>
      <c r="L6" s="582">
        <v>0</v>
      </c>
      <c r="M6" s="582">
        <v>0</v>
      </c>
      <c r="N6" s="584">
        <f t="shared" ref="N6:N36" si="0">SUM(B6:M6)</f>
        <v>4</v>
      </c>
      <c r="O6" s="578">
        <f t="shared" ref="O6:O36" si="1">AVERAGE(B6:M6)</f>
        <v>0.36363636363636365</v>
      </c>
      <c r="P6" s="579">
        <f t="shared" ref="P6:P36" si="2">(N6/$N$71)*100</f>
        <v>6.3264111850949746E-3</v>
      </c>
    </row>
    <row r="7" spans="1:16" customFormat="1" ht="15">
      <c r="A7" s="580" t="s">
        <v>312</v>
      </c>
      <c r="B7" s="585"/>
      <c r="C7" s="582">
        <v>616</v>
      </c>
      <c r="D7" s="582">
        <v>656</v>
      </c>
      <c r="E7" s="582">
        <v>765</v>
      </c>
      <c r="F7" s="582">
        <v>577</v>
      </c>
      <c r="G7" s="582">
        <v>744</v>
      </c>
      <c r="H7" s="583">
        <v>423</v>
      </c>
      <c r="I7" s="582">
        <v>401</v>
      </c>
      <c r="J7" s="582">
        <v>366</v>
      </c>
      <c r="K7" s="582">
        <v>397</v>
      </c>
      <c r="L7" s="582">
        <v>385</v>
      </c>
      <c r="M7" s="582">
        <v>360</v>
      </c>
      <c r="N7" s="584">
        <f t="shared" si="0"/>
        <v>5690</v>
      </c>
      <c r="O7" s="578">
        <f t="shared" si="1"/>
        <v>517.27272727272725</v>
      </c>
      <c r="P7" s="579">
        <f t="shared" si="2"/>
        <v>8.9993199107976025</v>
      </c>
    </row>
    <row r="8" spans="1:16" customFormat="1" ht="15">
      <c r="A8" s="580" t="s">
        <v>313</v>
      </c>
      <c r="B8" s="585"/>
      <c r="C8" s="582">
        <v>4</v>
      </c>
      <c r="D8" s="582">
        <v>8</v>
      </c>
      <c r="E8" s="582">
        <v>17</v>
      </c>
      <c r="F8" s="582">
        <v>20</v>
      </c>
      <c r="G8" s="582">
        <v>14</v>
      </c>
      <c r="H8" s="583">
        <v>18</v>
      </c>
      <c r="I8" s="582">
        <v>15</v>
      </c>
      <c r="J8" s="582">
        <v>23</v>
      </c>
      <c r="K8" s="582">
        <v>15</v>
      </c>
      <c r="L8" s="582">
        <v>11</v>
      </c>
      <c r="M8" s="582">
        <v>19</v>
      </c>
      <c r="N8" s="584">
        <f t="shared" si="0"/>
        <v>164</v>
      </c>
      <c r="O8" s="578">
        <f t="shared" si="1"/>
        <v>14.909090909090908</v>
      </c>
      <c r="P8" s="579">
        <f t="shared" si="2"/>
        <v>0.25938285858889398</v>
      </c>
    </row>
    <row r="9" spans="1:16" customFormat="1" ht="15">
      <c r="A9" s="580" t="s">
        <v>314</v>
      </c>
      <c r="B9" s="585"/>
      <c r="C9" s="582">
        <v>41</v>
      </c>
      <c r="D9" s="582">
        <v>63</v>
      </c>
      <c r="E9" s="582">
        <v>37</v>
      </c>
      <c r="F9" s="582">
        <v>54</v>
      </c>
      <c r="G9" s="582">
        <v>54</v>
      </c>
      <c r="H9" s="583">
        <v>52</v>
      </c>
      <c r="I9" s="582">
        <v>123</v>
      </c>
      <c r="J9" s="582">
        <v>25</v>
      </c>
      <c r="K9" s="582">
        <v>74</v>
      </c>
      <c r="L9" s="582">
        <v>81</v>
      </c>
      <c r="M9" s="582">
        <v>17</v>
      </c>
      <c r="N9" s="584">
        <f t="shared" si="0"/>
        <v>621</v>
      </c>
      <c r="O9" s="578">
        <f t="shared" si="1"/>
        <v>56.454545454545453</v>
      </c>
      <c r="P9" s="579">
        <f t="shared" si="2"/>
        <v>0.98217533648599487</v>
      </c>
    </row>
    <row r="10" spans="1:16" customFormat="1" ht="15">
      <c r="A10" s="580" t="s">
        <v>202</v>
      </c>
      <c r="B10" s="585"/>
      <c r="C10" s="582">
        <v>3</v>
      </c>
      <c r="D10" s="582">
        <v>2</v>
      </c>
      <c r="E10" s="582">
        <v>0</v>
      </c>
      <c r="F10" s="582">
        <v>4</v>
      </c>
      <c r="G10" s="582">
        <v>2</v>
      </c>
      <c r="H10" s="583">
        <v>2</v>
      </c>
      <c r="I10" s="582">
        <v>0</v>
      </c>
      <c r="J10" s="582">
        <v>3</v>
      </c>
      <c r="K10" s="582">
        <v>7</v>
      </c>
      <c r="L10" s="582">
        <v>5</v>
      </c>
      <c r="M10" s="582">
        <v>5</v>
      </c>
      <c r="N10" s="584">
        <f t="shared" si="0"/>
        <v>33</v>
      </c>
      <c r="O10" s="578">
        <f t="shared" si="1"/>
        <v>3</v>
      </c>
      <c r="P10" s="579">
        <f t="shared" si="2"/>
        <v>5.2192892277033547E-2</v>
      </c>
    </row>
    <row r="11" spans="1:16" customFormat="1" ht="15">
      <c r="A11" s="580" t="s">
        <v>211</v>
      </c>
      <c r="B11" s="585"/>
      <c r="C11" s="582">
        <v>172</v>
      </c>
      <c r="D11" s="582">
        <v>155</v>
      </c>
      <c r="E11" s="582">
        <v>185</v>
      </c>
      <c r="F11" s="582">
        <v>203</v>
      </c>
      <c r="G11" s="582">
        <v>241</v>
      </c>
      <c r="H11" s="583">
        <v>259</v>
      </c>
      <c r="I11" s="582">
        <v>350</v>
      </c>
      <c r="J11" s="582">
        <v>592</v>
      </c>
      <c r="K11" s="582">
        <v>320</v>
      </c>
      <c r="L11" s="582">
        <v>535</v>
      </c>
      <c r="M11" s="582">
        <v>248</v>
      </c>
      <c r="N11" s="584">
        <f t="shared" si="0"/>
        <v>3260</v>
      </c>
      <c r="O11" s="578">
        <f t="shared" si="1"/>
        <v>296.36363636363637</v>
      </c>
      <c r="P11" s="579">
        <f t="shared" si="2"/>
        <v>5.1560251158524046</v>
      </c>
    </row>
    <row r="12" spans="1:16" customFormat="1" ht="15">
      <c r="A12" s="580" t="s">
        <v>315</v>
      </c>
      <c r="B12" s="585"/>
      <c r="C12" s="582">
        <v>42</v>
      </c>
      <c r="D12" s="582">
        <v>69</v>
      </c>
      <c r="E12" s="582">
        <v>74</v>
      </c>
      <c r="F12" s="582">
        <v>79</v>
      </c>
      <c r="G12" s="582">
        <v>74</v>
      </c>
      <c r="H12" s="582">
        <v>71</v>
      </c>
      <c r="I12" s="582">
        <v>64</v>
      </c>
      <c r="J12" s="582">
        <v>64</v>
      </c>
      <c r="K12" s="582">
        <v>49</v>
      </c>
      <c r="L12" s="582">
        <v>58</v>
      </c>
      <c r="M12" s="582">
        <v>78</v>
      </c>
      <c r="N12" s="584">
        <f t="shared" si="0"/>
        <v>722</v>
      </c>
      <c r="O12" s="578">
        <f t="shared" si="1"/>
        <v>65.63636363636364</v>
      </c>
      <c r="P12" s="579">
        <f t="shared" si="2"/>
        <v>1.1419172189096429</v>
      </c>
    </row>
    <row r="13" spans="1:16" customFormat="1" ht="15">
      <c r="A13" s="580" t="s">
        <v>316</v>
      </c>
      <c r="B13" s="585"/>
      <c r="C13" s="582">
        <v>0</v>
      </c>
      <c r="D13" s="582">
        <v>0</v>
      </c>
      <c r="E13" s="582">
        <v>0</v>
      </c>
      <c r="F13" s="582">
        <v>0</v>
      </c>
      <c r="G13" s="582">
        <v>0</v>
      </c>
      <c r="H13" s="582">
        <v>0</v>
      </c>
      <c r="I13" s="582">
        <v>0</v>
      </c>
      <c r="J13" s="582">
        <v>0</v>
      </c>
      <c r="K13" s="582">
        <v>0</v>
      </c>
      <c r="L13" s="582">
        <v>0</v>
      </c>
      <c r="M13" s="582">
        <v>0</v>
      </c>
      <c r="N13" s="584">
        <f t="shared" si="0"/>
        <v>0</v>
      </c>
      <c r="O13" s="578">
        <f>AVERAGE(B13:M13)</f>
        <v>0</v>
      </c>
      <c r="P13" s="579">
        <f t="shared" si="2"/>
        <v>0</v>
      </c>
    </row>
    <row r="14" spans="1:16" customFormat="1" ht="15">
      <c r="A14" s="580" t="s">
        <v>317</v>
      </c>
      <c r="B14" s="585"/>
      <c r="C14" s="582">
        <v>292</v>
      </c>
      <c r="D14" s="582">
        <v>371</v>
      </c>
      <c r="E14" s="582">
        <v>366</v>
      </c>
      <c r="F14" s="582">
        <v>335</v>
      </c>
      <c r="G14" s="582">
        <v>302</v>
      </c>
      <c r="H14" s="582">
        <v>276</v>
      </c>
      <c r="I14" s="582">
        <v>426</v>
      </c>
      <c r="J14" s="582">
        <v>440</v>
      </c>
      <c r="K14" s="582">
        <v>454</v>
      </c>
      <c r="L14" s="582">
        <v>455</v>
      </c>
      <c r="M14" s="582">
        <v>307</v>
      </c>
      <c r="N14" s="584">
        <f t="shared" si="0"/>
        <v>4024</v>
      </c>
      <c r="O14" s="578">
        <f t="shared" si="1"/>
        <v>365.81818181818181</v>
      </c>
      <c r="P14" s="579">
        <f t="shared" si="2"/>
        <v>6.3643696522055455</v>
      </c>
    </row>
    <row r="15" spans="1:16" customFormat="1" ht="15">
      <c r="A15" s="580" t="s">
        <v>318</v>
      </c>
      <c r="B15" s="585"/>
      <c r="C15" s="582">
        <v>0</v>
      </c>
      <c r="D15" s="582">
        <v>0</v>
      </c>
      <c r="E15" s="582">
        <v>0</v>
      </c>
      <c r="F15" s="582">
        <v>0</v>
      </c>
      <c r="G15" s="582">
        <v>0</v>
      </c>
      <c r="H15" s="583">
        <v>0</v>
      </c>
      <c r="I15" s="582">
        <v>0</v>
      </c>
      <c r="J15" s="582">
        <v>0</v>
      </c>
      <c r="K15" s="582">
        <v>0</v>
      </c>
      <c r="L15" s="582">
        <v>0</v>
      </c>
      <c r="M15" s="582">
        <v>0</v>
      </c>
      <c r="N15" s="584">
        <f t="shared" si="0"/>
        <v>0</v>
      </c>
      <c r="O15" s="578">
        <f t="shared" si="1"/>
        <v>0</v>
      </c>
      <c r="P15" s="579">
        <f t="shared" si="2"/>
        <v>0</v>
      </c>
    </row>
    <row r="16" spans="1:16" customFormat="1" ht="15">
      <c r="A16" s="580" t="s">
        <v>319</v>
      </c>
      <c r="B16" s="585"/>
      <c r="C16" s="582">
        <v>0</v>
      </c>
      <c r="D16" s="582">
        <v>0</v>
      </c>
      <c r="E16" s="582">
        <v>0</v>
      </c>
      <c r="F16" s="582">
        <v>0</v>
      </c>
      <c r="G16" s="582">
        <v>0</v>
      </c>
      <c r="H16" s="582">
        <v>0</v>
      </c>
      <c r="I16" s="582">
        <v>0</v>
      </c>
      <c r="J16" s="582">
        <v>0</v>
      </c>
      <c r="K16" s="582">
        <v>0</v>
      </c>
      <c r="L16" s="582">
        <v>0</v>
      </c>
      <c r="M16" s="582">
        <v>0</v>
      </c>
      <c r="N16" s="584">
        <f t="shared" si="0"/>
        <v>0</v>
      </c>
      <c r="O16" s="578">
        <f t="shared" si="1"/>
        <v>0</v>
      </c>
      <c r="P16" s="579">
        <f t="shared" si="2"/>
        <v>0</v>
      </c>
    </row>
    <row r="17" spans="1:16" customFormat="1" ht="15" customHeight="1">
      <c r="A17" s="580" t="s">
        <v>320</v>
      </c>
      <c r="B17" s="585"/>
      <c r="C17" s="582">
        <v>4</v>
      </c>
      <c r="D17" s="582">
        <v>3</v>
      </c>
      <c r="E17" s="582">
        <v>4</v>
      </c>
      <c r="F17" s="582">
        <v>8</v>
      </c>
      <c r="G17" s="582">
        <v>13</v>
      </c>
      <c r="H17" s="582">
        <v>6</v>
      </c>
      <c r="I17" s="582">
        <v>16</v>
      </c>
      <c r="J17" s="582">
        <v>17</v>
      </c>
      <c r="K17" s="582">
        <v>7</v>
      </c>
      <c r="L17" s="582">
        <v>27</v>
      </c>
      <c r="M17" s="582">
        <v>22</v>
      </c>
      <c r="N17" s="584">
        <f t="shared" si="0"/>
        <v>127</v>
      </c>
      <c r="O17" s="578">
        <f t="shared" si="1"/>
        <v>11.545454545454545</v>
      </c>
      <c r="P17" s="579">
        <f t="shared" si="2"/>
        <v>0.20086355512676546</v>
      </c>
    </row>
    <row r="18" spans="1:16" customFormat="1" ht="15">
      <c r="A18" s="580" t="s">
        <v>321</v>
      </c>
      <c r="B18" s="585"/>
      <c r="C18" s="582">
        <v>422</v>
      </c>
      <c r="D18" s="582">
        <v>509</v>
      </c>
      <c r="E18" s="582">
        <v>366</v>
      </c>
      <c r="F18" s="582">
        <v>296</v>
      </c>
      <c r="G18" s="582">
        <v>304</v>
      </c>
      <c r="H18" s="582">
        <v>276</v>
      </c>
      <c r="I18" s="582">
        <v>448</v>
      </c>
      <c r="J18" s="582">
        <v>468</v>
      </c>
      <c r="K18" s="582">
        <v>629</v>
      </c>
      <c r="L18" s="582">
        <v>650</v>
      </c>
      <c r="M18" s="582">
        <v>531</v>
      </c>
      <c r="N18" s="584">
        <f t="shared" si="0"/>
        <v>4899</v>
      </c>
      <c r="O18" s="578">
        <f t="shared" si="1"/>
        <v>445.36363636363637</v>
      </c>
      <c r="P18" s="579">
        <f t="shared" si="2"/>
        <v>7.7482720989450709</v>
      </c>
    </row>
    <row r="19" spans="1:16" customFormat="1" ht="15">
      <c r="A19" s="580" t="s">
        <v>322</v>
      </c>
      <c r="B19" s="585"/>
      <c r="C19" s="582">
        <v>263</v>
      </c>
      <c r="D19" s="582">
        <v>294</v>
      </c>
      <c r="E19" s="582">
        <v>269</v>
      </c>
      <c r="F19" s="582">
        <v>268</v>
      </c>
      <c r="G19" s="582">
        <v>363</v>
      </c>
      <c r="H19" s="582">
        <v>283</v>
      </c>
      <c r="I19" s="582">
        <v>293</v>
      </c>
      <c r="J19" s="582">
        <v>331</v>
      </c>
      <c r="K19" s="582">
        <v>297</v>
      </c>
      <c r="L19" s="582">
        <v>359</v>
      </c>
      <c r="M19" s="582">
        <v>364</v>
      </c>
      <c r="N19" s="584">
        <f t="shared" si="0"/>
        <v>3384</v>
      </c>
      <c r="O19" s="578">
        <f t="shared" si="1"/>
        <v>307.63636363636363</v>
      </c>
      <c r="P19" s="579">
        <f t="shared" si="2"/>
        <v>5.3521438625903492</v>
      </c>
    </row>
    <row r="20" spans="1:16" customFormat="1" ht="15">
      <c r="A20" s="580" t="s">
        <v>323</v>
      </c>
      <c r="B20" s="585"/>
      <c r="C20" s="582">
        <v>5</v>
      </c>
      <c r="D20" s="582">
        <v>5</v>
      </c>
      <c r="E20" s="582">
        <v>4</v>
      </c>
      <c r="F20" s="582">
        <v>4</v>
      </c>
      <c r="G20" s="582">
        <v>6</v>
      </c>
      <c r="H20" s="582">
        <v>4</v>
      </c>
      <c r="I20" s="582">
        <v>5</v>
      </c>
      <c r="J20" s="582">
        <v>2</v>
      </c>
      <c r="K20" s="582">
        <v>0</v>
      </c>
      <c r="L20" s="582">
        <v>2</v>
      </c>
      <c r="M20" s="582">
        <v>4</v>
      </c>
      <c r="N20" s="584">
        <f t="shared" si="0"/>
        <v>41</v>
      </c>
      <c r="O20" s="578">
        <f t="shared" si="1"/>
        <v>3.7272727272727271</v>
      </c>
      <c r="P20" s="579">
        <f t="shared" si="2"/>
        <v>6.4845714647223496E-2</v>
      </c>
    </row>
    <row r="21" spans="1:16" customFormat="1" ht="15">
      <c r="A21" s="580" t="s">
        <v>324</v>
      </c>
      <c r="B21" s="585"/>
      <c r="C21" s="582">
        <v>877</v>
      </c>
      <c r="D21" s="582">
        <v>928</v>
      </c>
      <c r="E21" s="582">
        <v>712</v>
      </c>
      <c r="F21" s="582">
        <v>566</v>
      </c>
      <c r="G21" s="582">
        <v>631</v>
      </c>
      <c r="H21" s="582">
        <v>601</v>
      </c>
      <c r="I21" s="582">
        <v>710</v>
      </c>
      <c r="J21" s="582">
        <v>702</v>
      </c>
      <c r="K21" s="582">
        <v>735</v>
      </c>
      <c r="L21" s="582">
        <v>643</v>
      </c>
      <c r="M21" s="582">
        <v>611</v>
      </c>
      <c r="N21" s="584">
        <f t="shared" si="0"/>
        <v>7716</v>
      </c>
      <c r="O21" s="578">
        <f t="shared" si="1"/>
        <v>701.4545454545455</v>
      </c>
      <c r="P21" s="579">
        <f t="shared" si="2"/>
        <v>12.203647176048207</v>
      </c>
    </row>
    <row r="22" spans="1:16" customFormat="1" ht="15">
      <c r="A22" s="580" t="s">
        <v>293</v>
      </c>
      <c r="B22" s="585"/>
      <c r="C22" s="582">
        <v>319</v>
      </c>
      <c r="D22" s="582">
        <v>371</v>
      </c>
      <c r="E22" s="582">
        <v>413</v>
      </c>
      <c r="F22" s="582">
        <v>391</v>
      </c>
      <c r="G22" s="582">
        <v>428</v>
      </c>
      <c r="H22" s="582">
        <v>495</v>
      </c>
      <c r="I22" s="582">
        <v>529</v>
      </c>
      <c r="J22" s="582">
        <v>577</v>
      </c>
      <c r="K22" s="582">
        <v>599</v>
      </c>
      <c r="L22" s="582">
        <v>588</v>
      </c>
      <c r="M22" s="582">
        <v>584</v>
      </c>
      <c r="N22" s="584">
        <f t="shared" si="0"/>
        <v>5294</v>
      </c>
      <c r="O22" s="578">
        <f t="shared" si="1"/>
        <v>481.27272727272725</v>
      </c>
      <c r="P22" s="579">
        <f t="shared" si="2"/>
        <v>8.3730052034732001</v>
      </c>
    </row>
    <row r="23" spans="1:16" customFormat="1" ht="15">
      <c r="A23" s="580" t="s">
        <v>325</v>
      </c>
      <c r="B23" s="585"/>
      <c r="C23" s="582">
        <v>244</v>
      </c>
      <c r="D23" s="582">
        <v>263</v>
      </c>
      <c r="E23" s="582">
        <v>269</v>
      </c>
      <c r="F23" s="582">
        <v>387</v>
      </c>
      <c r="G23" s="582">
        <v>461</v>
      </c>
      <c r="H23" s="582">
        <v>246</v>
      </c>
      <c r="I23" s="582">
        <v>270</v>
      </c>
      <c r="J23" s="582">
        <v>309</v>
      </c>
      <c r="K23" s="582">
        <v>366</v>
      </c>
      <c r="L23" s="582">
        <v>306</v>
      </c>
      <c r="M23" s="582">
        <v>368</v>
      </c>
      <c r="N23" s="584">
        <f t="shared" si="0"/>
        <v>3489</v>
      </c>
      <c r="O23" s="578">
        <f t="shared" si="1"/>
        <v>317.18181818181819</v>
      </c>
      <c r="P23" s="579">
        <f t="shared" si="2"/>
        <v>5.518212156199092</v>
      </c>
    </row>
    <row r="24" spans="1:16" customFormat="1" ht="15">
      <c r="A24" s="699" t="s">
        <v>326</v>
      </c>
      <c r="B24" s="585"/>
      <c r="C24" s="582">
        <v>20</v>
      </c>
      <c r="D24" s="582">
        <v>15</v>
      </c>
      <c r="E24" s="582">
        <v>9</v>
      </c>
      <c r="F24" s="582">
        <v>10</v>
      </c>
      <c r="G24" s="582">
        <v>14</v>
      </c>
      <c r="H24" s="582">
        <v>13</v>
      </c>
      <c r="I24" s="582">
        <v>18</v>
      </c>
      <c r="J24" s="582">
        <v>20</v>
      </c>
      <c r="K24" s="582">
        <v>19</v>
      </c>
      <c r="L24" s="582">
        <v>29</v>
      </c>
      <c r="M24" s="582">
        <v>15</v>
      </c>
      <c r="N24" s="584">
        <f t="shared" si="0"/>
        <v>182</v>
      </c>
      <c r="O24" s="578">
        <f t="shared" si="1"/>
        <v>16.545454545454547</v>
      </c>
      <c r="P24" s="579">
        <f t="shared" si="2"/>
        <v>0.28785170892182138</v>
      </c>
    </row>
    <row r="25" spans="1:16" customFormat="1" ht="15">
      <c r="A25" s="699" t="s">
        <v>327</v>
      </c>
      <c r="B25" s="585"/>
      <c r="C25" s="582">
        <v>25</v>
      </c>
      <c r="D25" s="582">
        <v>24</v>
      </c>
      <c r="E25" s="582">
        <v>25</v>
      </c>
      <c r="F25" s="582">
        <v>14</v>
      </c>
      <c r="G25" s="582">
        <v>21</v>
      </c>
      <c r="H25" s="582">
        <v>25</v>
      </c>
      <c r="I25" s="582">
        <v>36</v>
      </c>
      <c r="J25" s="582">
        <v>19</v>
      </c>
      <c r="K25" s="582">
        <v>25</v>
      </c>
      <c r="L25" s="582">
        <v>32</v>
      </c>
      <c r="M25" s="582">
        <v>19</v>
      </c>
      <c r="N25" s="584">
        <f t="shared" si="0"/>
        <v>265</v>
      </c>
      <c r="O25" s="578">
        <f t="shared" si="1"/>
        <v>24.09090909090909</v>
      </c>
      <c r="P25" s="579">
        <f t="shared" si="2"/>
        <v>0.4191247410125421</v>
      </c>
    </row>
    <row r="26" spans="1:16" customFormat="1" ht="15">
      <c r="A26" s="699" t="s">
        <v>328</v>
      </c>
      <c r="B26" s="585"/>
      <c r="C26" s="582">
        <v>26</v>
      </c>
      <c r="D26" s="582">
        <v>59</v>
      </c>
      <c r="E26" s="582">
        <v>52</v>
      </c>
      <c r="F26" s="582">
        <v>58</v>
      </c>
      <c r="G26" s="582">
        <v>55</v>
      </c>
      <c r="H26" s="583">
        <v>66</v>
      </c>
      <c r="I26" s="582">
        <v>40</v>
      </c>
      <c r="J26" s="582">
        <v>59</v>
      </c>
      <c r="K26" s="582">
        <v>41</v>
      </c>
      <c r="L26" s="582">
        <v>38</v>
      </c>
      <c r="M26" s="582">
        <v>50</v>
      </c>
      <c r="N26" s="584">
        <f t="shared" si="0"/>
        <v>544</v>
      </c>
      <c r="O26" s="578">
        <f t="shared" si="1"/>
        <v>49.454545454545453</v>
      </c>
      <c r="P26" s="579">
        <f t="shared" si="2"/>
        <v>0.86039192117291674</v>
      </c>
    </row>
    <row r="27" spans="1:16" customFormat="1" ht="15">
      <c r="A27" s="699" t="s">
        <v>329</v>
      </c>
      <c r="B27" s="585"/>
      <c r="C27" s="582">
        <v>139</v>
      </c>
      <c r="D27" s="582">
        <v>213</v>
      </c>
      <c r="E27" s="582">
        <v>278</v>
      </c>
      <c r="F27" s="582">
        <v>256</v>
      </c>
      <c r="G27" s="582">
        <v>255</v>
      </c>
      <c r="H27" s="582">
        <v>252</v>
      </c>
      <c r="I27" s="582">
        <v>338</v>
      </c>
      <c r="J27" s="582">
        <v>377</v>
      </c>
      <c r="K27" s="582">
        <v>384</v>
      </c>
      <c r="L27" s="582">
        <v>689</v>
      </c>
      <c r="M27" s="582">
        <v>452</v>
      </c>
      <c r="N27" s="584">
        <f t="shared" si="0"/>
        <v>3633</v>
      </c>
      <c r="O27" s="578">
        <f t="shared" si="1"/>
        <v>330.27272727272725</v>
      </c>
      <c r="P27" s="579">
        <f t="shared" si="2"/>
        <v>5.7459629588625116</v>
      </c>
    </row>
    <row r="28" spans="1:16" customFormat="1" ht="15">
      <c r="A28" s="699" t="s">
        <v>330</v>
      </c>
      <c r="B28" s="585"/>
      <c r="C28" s="582">
        <v>25</v>
      </c>
      <c r="D28" s="582">
        <v>30</v>
      </c>
      <c r="E28" s="582">
        <v>23</v>
      </c>
      <c r="F28" s="582">
        <v>20</v>
      </c>
      <c r="G28" s="582">
        <v>16</v>
      </c>
      <c r="H28" s="582">
        <v>20</v>
      </c>
      <c r="I28" s="582">
        <v>37</v>
      </c>
      <c r="J28" s="582">
        <v>25</v>
      </c>
      <c r="K28" s="582">
        <v>46</v>
      </c>
      <c r="L28" s="582">
        <v>54</v>
      </c>
      <c r="M28" s="582">
        <v>41</v>
      </c>
      <c r="N28" s="584">
        <f t="shared" si="0"/>
        <v>337</v>
      </c>
      <c r="O28" s="578">
        <f t="shared" si="1"/>
        <v>30.636363636363637</v>
      </c>
      <c r="P28" s="579">
        <f t="shared" si="2"/>
        <v>0.53300014234425164</v>
      </c>
    </row>
    <row r="29" spans="1:16" customFormat="1" ht="15">
      <c r="A29" s="699" t="s">
        <v>331</v>
      </c>
      <c r="B29" s="585"/>
      <c r="C29" s="582">
        <v>11</v>
      </c>
      <c r="D29" s="582">
        <v>14</v>
      </c>
      <c r="E29" s="582">
        <v>23</v>
      </c>
      <c r="F29" s="582">
        <v>33</v>
      </c>
      <c r="G29" s="582">
        <v>34</v>
      </c>
      <c r="H29" s="582">
        <v>39</v>
      </c>
      <c r="I29" s="582">
        <v>36</v>
      </c>
      <c r="J29" s="582">
        <v>37</v>
      </c>
      <c r="K29" s="582">
        <v>29</v>
      </c>
      <c r="L29" s="582">
        <v>19</v>
      </c>
      <c r="M29" s="582">
        <v>19</v>
      </c>
      <c r="N29" s="584">
        <f t="shared" si="0"/>
        <v>294</v>
      </c>
      <c r="O29" s="578">
        <f t="shared" si="1"/>
        <v>26.727272727272727</v>
      </c>
      <c r="P29" s="579">
        <f t="shared" si="2"/>
        <v>0.46499122210448063</v>
      </c>
    </row>
    <row r="30" spans="1:16" customFormat="1" ht="15">
      <c r="A30" s="699" t="s">
        <v>332</v>
      </c>
      <c r="B30" s="585"/>
      <c r="C30" s="582">
        <v>13</v>
      </c>
      <c r="D30" s="582">
        <v>14</v>
      </c>
      <c r="E30" s="582">
        <v>16</v>
      </c>
      <c r="F30" s="582">
        <v>13</v>
      </c>
      <c r="G30" s="582">
        <v>21</v>
      </c>
      <c r="H30" s="582">
        <v>8</v>
      </c>
      <c r="I30" s="582">
        <v>19</v>
      </c>
      <c r="J30" s="582">
        <v>9</v>
      </c>
      <c r="K30" s="582">
        <v>11</v>
      </c>
      <c r="L30" s="582">
        <v>15</v>
      </c>
      <c r="M30" s="582">
        <v>13</v>
      </c>
      <c r="N30" s="584">
        <f t="shared" si="0"/>
        <v>152</v>
      </c>
      <c r="O30" s="578">
        <f t="shared" si="1"/>
        <v>13.818181818181818</v>
      </c>
      <c r="P30" s="579">
        <f t="shared" si="2"/>
        <v>0.24040362503360904</v>
      </c>
    </row>
    <row r="31" spans="1:16" customFormat="1" ht="15">
      <c r="A31" s="699" t="s">
        <v>295</v>
      </c>
      <c r="B31" s="585"/>
      <c r="C31" s="582">
        <v>16</v>
      </c>
      <c r="D31" s="582">
        <v>26</v>
      </c>
      <c r="E31" s="582">
        <v>34</v>
      </c>
      <c r="F31" s="582">
        <v>28</v>
      </c>
      <c r="G31" s="582">
        <v>13</v>
      </c>
      <c r="H31" s="583">
        <v>17</v>
      </c>
      <c r="I31" s="582">
        <v>21</v>
      </c>
      <c r="J31" s="582">
        <v>26</v>
      </c>
      <c r="K31" s="582">
        <v>28</v>
      </c>
      <c r="L31" s="582">
        <v>39</v>
      </c>
      <c r="M31" s="582">
        <v>27</v>
      </c>
      <c r="N31" s="584">
        <f t="shared" si="0"/>
        <v>275</v>
      </c>
      <c r="O31" s="578">
        <f t="shared" si="1"/>
        <v>25</v>
      </c>
      <c r="P31" s="579">
        <f t="shared" si="2"/>
        <v>0.4349407689752795</v>
      </c>
    </row>
    <row r="32" spans="1:16" customFormat="1" ht="15">
      <c r="A32" s="699" t="s">
        <v>333</v>
      </c>
      <c r="B32" s="585"/>
      <c r="C32" s="582">
        <v>22</v>
      </c>
      <c r="D32" s="582">
        <v>46</v>
      </c>
      <c r="E32" s="582">
        <v>34</v>
      </c>
      <c r="F32" s="582">
        <v>28</v>
      </c>
      <c r="G32" s="582">
        <v>45</v>
      </c>
      <c r="H32" s="582">
        <v>22</v>
      </c>
      <c r="I32" s="582">
        <v>43</v>
      </c>
      <c r="J32" s="582">
        <v>40</v>
      </c>
      <c r="K32" s="582">
        <v>42</v>
      </c>
      <c r="L32" s="582">
        <v>33</v>
      </c>
      <c r="M32" s="582">
        <v>49</v>
      </c>
      <c r="N32" s="584">
        <f t="shared" si="0"/>
        <v>404</v>
      </c>
      <c r="O32" s="578">
        <f t="shared" si="1"/>
        <v>36.727272727272727</v>
      </c>
      <c r="P32" s="579">
        <f t="shared" si="2"/>
        <v>0.63896752969459258</v>
      </c>
    </row>
    <row r="33" spans="1:16" customFormat="1" ht="15" customHeight="1">
      <c r="A33" s="699" t="s">
        <v>334</v>
      </c>
      <c r="B33" s="585"/>
      <c r="C33" s="582">
        <v>0</v>
      </c>
      <c r="D33" s="582">
        <v>1</v>
      </c>
      <c r="E33" s="582">
        <v>0</v>
      </c>
      <c r="F33" s="582">
        <v>0</v>
      </c>
      <c r="G33" s="582">
        <v>3</v>
      </c>
      <c r="H33" s="582">
        <v>2</v>
      </c>
      <c r="I33" s="582">
        <v>0</v>
      </c>
      <c r="J33" s="582">
        <v>0</v>
      </c>
      <c r="K33" s="582">
        <v>0</v>
      </c>
      <c r="L33" s="582">
        <v>0</v>
      </c>
      <c r="M33" s="582">
        <v>0</v>
      </c>
      <c r="N33" s="584">
        <f t="shared" si="0"/>
        <v>6</v>
      </c>
      <c r="O33" s="578">
        <f t="shared" si="1"/>
        <v>0.54545454545454541</v>
      </c>
      <c r="P33" s="579">
        <f t="shared" si="2"/>
        <v>9.4896167776424619E-3</v>
      </c>
    </row>
    <row r="34" spans="1:16" customFormat="1" ht="15" customHeight="1">
      <c r="A34" s="699" t="s">
        <v>335</v>
      </c>
      <c r="B34" s="585"/>
      <c r="C34" s="582">
        <v>44</v>
      </c>
      <c r="D34" s="582">
        <v>62</v>
      </c>
      <c r="E34" s="582">
        <v>55</v>
      </c>
      <c r="F34" s="582">
        <v>50</v>
      </c>
      <c r="G34" s="582">
        <v>75</v>
      </c>
      <c r="H34" s="582">
        <v>39</v>
      </c>
      <c r="I34" s="582">
        <v>46</v>
      </c>
      <c r="J34" s="582">
        <v>45</v>
      </c>
      <c r="K34" s="582">
        <v>39</v>
      </c>
      <c r="L34" s="582">
        <v>57</v>
      </c>
      <c r="M34" s="582">
        <v>47</v>
      </c>
      <c r="N34" s="584">
        <f t="shared" si="0"/>
        <v>559</v>
      </c>
      <c r="O34" s="578">
        <f t="shared" si="1"/>
        <v>50.81818181818182</v>
      </c>
      <c r="P34" s="579">
        <f t="shared" si="2"/>
        <v>0.88411596311702279</v>
      </c>
    </row>
    <row r="35" spans="1:16" customFormat="1" ht="15" customHeight="1">
      <c r="A35" s="580" t="s">
        <v>336</v>
      </c>
      <c r="B35" s="585"/>
      <c r="C35" s="582">
        <v>34</v>
      </c>
      <c r="D35" s="582">
        <v>36</v>
      </c>
      <c r="E35" s="582">
        <v>34</v>
      </c>
      <c r="F35" s="582">
        <v>53</v>
      </c>
      <c r="G35" s="582">
        <v>53</v>
      </c>
      <c r="H35" s="582">
        <v>28</v>
      </c>
      <c r="I35" s="582">
        <v>31</v>
      </c>
      <c r="J35" s="582">
        <v>38</v>
      </c>
      <c r="K35" s="582">
        <v>66</v>
      </c>
      <c r="L35" s="582">
        <v>54</v>
      </c>
      <c r="M35" s="582">
        <v>45</v>
      </c>
      <c r="N35" s="584">
        <f t="shared" si="0"/>
        <v>472</v>
      </c>
      <c r="O35" s="578">
        <f t="shared" si="1"/>
        <v>42.909090909090907</v>
      </c>
      <c r="P35" s="579">
        <f t="shared" si="2"/>
        <v>0.74651651984120704</v>
      </c>
    </row>
    <row r="36" spans="1:16" customFormat="1" ht="15" customHeight="1">
      <c r="A36" s="580" t="s">
        <v>337</v>
      </c>
      <c r="B36" s="585"/>
      <c r="C36" s="582">
        <v>1</v>
      </c>
      <c r="D36" s="582">
        <v>2</v>
      </c>
      <c r="E36" s="582">
        <v>1</v>
      </c>
      <c r="F36" s="582">
        <v>2</v>
      </c>
      <c r="G36" s="582">
        <v>4</v>
      </c>
      <c r="H36" s="582">
        <v>1</v>
      </c>
      <c r="I36" s="582">
        <v>6</v>
      </c>
      <c r="J36" s="582">
        <v>0</v>
      </c>
      <c r="K36" s="582">
        <v>6</v>
      </c>
      <c r="L36" s="582">
        <v>6</v>
      </c>
      <c r="M36" s="582">
        <v>2</v>
      </c>
      <c r="N36" s="584">
        <f t="shared" si="0"/>
        <v>31</v>
      </c>
      <c r="O36" s="578">
        <f t="shared" si="1"/>
        <v>2.8181818181818183</v>
      </c>
      <c r="P36" s="579">
        <f t="shared" si="2"/>
        <v>4.9029686684486061E-2</v>
      </c>
    </row>
    <row r="37" spans="1:16" customFormat="1" ht="15" customHeight="1">
      <c r="A37" s="580" t="s">
        <v>338</v>
      </c>
      <c r="B37" s="585"/>
      <c r="C37" s="582">
        <v>56</v>
      </c>
      <c r="D37" s="582">
        <v>121</v>
      </c>
      <c r="E37" s="582">
        <v>76</v>
      </c>
      <c r="F37" s="582">
        <v>161</v>
      </c>
      <c r="G37" s="582">
        <v>96</v>
      </c>
      <c r="H37" s="582">
        <v>56</v>
      </c>
      <c r="I37" s="582">
        <v>85</v>
      </c>
      <c r="J37" s="582">
        <v>107</v>
      </c>
      <c r="K37" s="582">
        <v>123</v>
      </c>
      <c r="L37" s="582">
        <v>86</v>
      </c>
      <c r="M37" s="582">
        <v>72</v>
      </c>
      <c r="N37" s="584">
        <f t="shared" ref="N37:N67" si="3">SUM(B37:M37)</f>
        <v>1039</v>
      </c>
      <c r="O37" s="578">
        <f t="shared" ref="O37:O71" si="4">AVERAGE(B37:M37)</f>
        <v>94.454545454545453</v>
      </c>
      <c r="P37" s="579">
        <f t="shared" ref="P37:P70" si="5">(N37/$N$71)*100</f>
        <v>1.6432853053284198</v>
      </c>
    </row>
    <row r="38" spans="1:16" customFormat="1" ht="15" customHeight="1">
      <c r="A38" s="580" t="s">
        <v>339</v>
      </c>
      <c r="B38" s="585"/>
      <c r="C38" s="582">
        <v>35</v>
      </c>
      <c r="D38" s="582">
        <v>69</v>
      </c>
      <c r="E38" s="582">
        <v>72</v>
      </c>
      <c r="F38" s="582">
        <v>85</v>
      </c>
      <c r="G38" s="582">
        <v>114</v>
      </c>
      <c r="H38" s="582">
        <v>88</v>
      </c>
      <c r="I38" s="582">
        <v>56</v>
      </c>
      <c r="J38" s="582">
        <v>72</v>
      </c>
      <c r="K38" s="582">
        <v>116</v>
      </c>
      <c r="L38" s="582">
        <v>134</v>
      </c>
      <c r="M38" s="582">
        <v>149</v>
      </c>
      <c r="N38" s="584">
        <f t="shared" si="3"/>
        <v>990</v>
      </c>
      <c r="O38" s="578">
        <f t="shared" si="4"/>
        <v>90</v>
      </c>
      <c r="P38" s="579">
        <f t="shared" si="5"/>
        <v>1.5657867683110065</v>
      </c>
    </row>
    <row r="39" spans="1:16" customFormat="1" ht="15" customHeight="1">
      <c r="A39" s="580" t="s">
        <v>340</v>
      </c>
      <c r="B39" s="585"/>
      <c r="C39" s="582">
        <v>22</v>
      </c>
      <c r="D39" s="582">
        <v>27</v>
      </c>
      <c r="E39" s="582">
        <v>20</v>
      </c>
      <c r="F39" s="582">
        <v>16</v>
      </c>
      <c r="G39" s="582">
        <v>31</v>
      </c>
      <c r="H39" s="582">
        <v>23</v>
      </c>
      <c r="I39" s="582">
        <v>29</v>
      </c>
      <c r="J39" s="582">
        <v>36</v>
      </c>
      <c r="K39" s="582">
        <v>33</v>
      </c>
      <c r="L39" s="582">
        <v>34</v>
      </c>
      <c r="M39" s="582">
        <v>18</v>
      </c>
      <c r="N39" s="584">
        <f t="shared" si="3"/>
        <v>289</v>
      </c>
      <c r="O39" s="578">
        <f t="shared" si="4"/>
        <v>26.272727272727273</v>
      </c>
      <c r="P39" s="579">
        <f t="shared" si="5"/>
        <v>0.45708320812311193</v>
      </c>
    </row>
    <row r="40" spans="1:16" customFormat="1" ht="15" customHeight="1">
      <c r="A40" s="580" t="s">
        <v>341</v>
      </c>
      <c r="B40" s="585"/>
      <c r="C40" s="582">
        <v>47</v>
      </c>
      <c r="D40" s="582">
        <v>82</v>
      </c>
      <c r="E40" s="582">
        <v>43</v>
      </c>
      <c r="F40" s="582">
        <v>68</v>
      </c>
      <c r="G40" s="582">
        <v>57</v>
      </c>
      <c r="H40" s="582">
        <v>52</v>
      </c>
      <c r="I40" s="582">
        <v>68</v>
      </c>
      <c r="J40" s="582">
        <v>162</v>
      </c>
      <c r="K40" s="582">
        <v>98</v>
      </c>
      <c r="L40" s="582">
        <v>74</v>
      </c>
      <c r="M40" s="582">
        <v>58</v>
      </c>
      <c r="N40" s="584">
        <f t="shared" si="3"/>
        <v>809</v>
      </c>
      <c r="O40" s="578">
        <f t="shared" si="4"/>
        <v>73.545454545454547</v>
      </c>
      <c r="P40" s="579">
        <f t="shared" si="5"/>
        <v>1.2795166621854588</v>
      </c>
    </row>
    <row r="41" spans="1:16" customFormat="1" ht="15" customHeight="1">
      <c r="A41" s="580" t="s">
        <v>342</v>
      </c>
      <c r="B41" s="585"/>
      <c r="C41" s="582">
        <v>39</v>
      </c>
      <c r="D41" s="582">
        <v>48</v>
      </c>
      <c r="E41" s="582">
        <v>47</v>
      </c>
      <c r="F41" s="582">
        <v>45</v>
      </c>
      <c r="G41" s="582">
        <v>47</v>
      </c>
      <c r="H41" s="582">
        <v>62</v>
      </c>
      <c r="I41" s="582">
        <v>53</v>
      </c>
      <c r="J41" s="582">
        <v>42</v>
      </c>
      <c r="K41" s="582">
        <v>48</v>
      </c>
      <c r="L41" s="582">
        <v>54</v>
      </c>
      <c r="M41" s="582">
        <v>54</v>
      </c>
      <c r="N41" s="584">
        <f t="shared" si="3"/>
        <v>539</v>
      </c>
      <c r="O41" s="578">
        <f t="shared" si="4"/>
        <v>49</v>
      </c>
      <c r="P41" s="579">
        <f t="shared" si="5"/>
        <v>0.85248390719154798</v>
      </c>
    </row>
    <row r="42" spans="1:16" customFormat="1" ht="15" customHeight="1">
      <c r="A42" s="580" t="s">
        <v>343</v>
      </c>
      <c r="B42" s="585"/>
      <c r="C42" s="582">
        <v>50</v>
      </c>
      <c r="D42" s="582">
        <v>33</v>
      </c>
      <c r="E42" s="582">
        <v>40</v>
      </c>
      <c r="F42" s="582">
        <v>37</v>
      </c>
      <c r="G42" s="582">
        <v>38</v>
      </c>
      <c r="H42" s="582">
        <v>32</v>
      </c>
      <c r="I42" s="582">
        <v>38</v>
      </c>
      <c r="J42" s="582">
        <v>38</v>
      </c>
      <c r="K42" s="582">
        <v>43</v>
      </c>
      <c r="L42" s="582">
        <v>46</v>
      </c>
      <c r="M42" s="582">
        <v>39</v>
      </c>
      <c r="N42" s="584">
        <f t="shared" si="3"/>
        <v>434</v>
      </c>
      <c r="O42" s="578">
        <f t="shared" si="4"/>
        <v>39.454545454545453</v>
      </c>
      <c r="P42" s="579">
        <f t="shared" si="5"/>
        <v>0.68641561358280478</v>
      </c>
    </row>
    <row r="43" spans="1:16" customFormat="1" ht="15" customHeight="1">
      <c r="A43" s="580" t="s">
        <v>344</v>
      </c>
      <c r="B43" s="585"/>
      <c r="C43" s="582">
        <v>33</v>
      </c>
      <c r="D43" s="582">
        <v>26</v>
      </c>
      <c r="E43" s="582">
        <v>32</v>
      </c>
      <c r="F43" s="582">
        <v>34</v>
      </c>
      <c r="G43" s="582">
        <v>24</v>
      </c>
      <c r="H43" s="582">
        <v>25</v>
      </c>
      <c r="I43" s="582">
        <v>37</v>
      </c>
      <c r="J43" s="582">
        <v>34</v>
      </c>
      <c r="K43" s="582">
        <v>41</v>
      </c>
      <c r="L43" s="582">
        <v>34</v>
      </c>
      <c r="M43" s="582">
        <v>40</v>
      </c>
      <c r="N43" s="584">
        <f t="shared" si="3"/>
        <v>360</v>
      </c>
      <c r="O43" s="578">
        <f t="shared" si="4"/>
        <v>32.727272727272727</v>
      </c>
      <c r="P43" s="579">
        <f t="shared" si="5"/>
        <v>0.56937700665854774</v>
      </c>
    </row>
    <row r="44" spans="1:16" customFormat="1" ht="15" customHeight="1">
      <c r="A44" s="580" t="s">
        <v>345</v>
      </c>
      <c r="B44" s="585"/>
      <c r="C44" s="582">
        <v>38</v>
      </c>
      <c r="D44" s="582">
        <v>22</v>
      </c>
      <c r="E44" s="582">
        <v>28</v>
      </c>
      <c r="F44" s="582">
        <v>35</v>
      </c>
      <c r="G44" s="582">
        <v>29</v>
      </c>
      <c r="H44" s="582">
        <v>23</v>
      </c>
      <c r="I44" s="582">
        <v>42</v>
      </c>
      <c r="J44" s="582">
        <v>28</v>
      </c>
      <c r="K44" s="582">
        <v>41</v>
      </c>
      <c r="L44" s="582">
        <v>35</v>
      </c>
      <c r="M44" s="582">
        <v>22</v>
      </c>
      <c r="N44" s="584">
        <f t="shared" si="3"/>
        <v>343</v>
      </c>
      <c r="O44" s="578">
        <f t="shared" si="4"/>
        <v>31.181818181818183</v>
      </c>
      <c r="P44" s="579">
        <f t="shared" si="5"/>
        <v>0.54248975912189412</v>
      </c>
    </row>
    <row r="45" spans="1:16" customFormat="1" ht="15" customHeight="1">
      <c r="A45" s="580" t="s">
        <v>346</v>
      </c>
      <c r="B45" s="585"/>
      <c r="C45" s="582">
        <v>5</v>
      </c>
      <c r="D45" s="582">
        <v>6</v>
      </c>
      <c r="E45" s="582">
        <v>1</v>
      </c>
      <c r="F45" s="582">
        <v>5</v>
      </c>
      <c r="G45" s="582">
        <v>4</v>
      </c>
      <c r="H45" s="582">
        <v>8</v>
      </c>
      <c r="I45" s="582">
        <v>6</v>
      </c>
      <c r="J45" s="582">
        <v>6</v>
      </c>
      <c r="K45" s="582">
        <v>5</v>
      </c>
      <c r="L45" s="582">
        <v>9</v>
      </c>
      <c r="M45" s="582">
        <v>8</v>
      </c>
      <c r="N45" s="584">
        <f t="shared" si="3"/>
        <v>63</v>
      </c>
      <c r="O45" s="578">
        <f t="shared" si="4"/>
        <v>5.7272727272727275</v>
      </c>
      <c r="P45" s="579">
        <f t="shared" si="5"/>
        <v>9.9640976165245851E-2</v>
      </c>
    </row>
    <row r="46" spans="1:16" customFormat="1" ht="15" customHeight="1">
      <c r="A46" s="580" t="s">
        <v>347</v>
      </c>
      <c r="B46" s="585"/>
      <c r="C46" s="582">
        <v>2</v>
      </c>
      <c r="D46" s="582">
        <v>15</v>
      </c>
      <c r="E46" s="582">
        <v>11</v>
      </c>
      <c r="F46" s="582">
        <v>4</v>
      </c>
      <c r="G46" s="582">
        <v>7</v>
      </c>
      <c r="H46" s="582">
        <v>8</v>
      </c>
      <c r="I46" s="582">
        <v>10</v>
      </c>
      <c r="J46" s="582">
        <v>12</v>
      </c>
      <c r="K46" s="582">
        <v>10</v>
      </c>
      <c r="L46" s="582">
        <v>13</v>
      </c>
      <c r="M46" s="582">
        <v>10</v>
      </c>
      <c r="N46" s="584">
        <f t="shared" si="3"/>
        <v>102</v>
      </c>
      <c r="O46" s="578">
        <f t="shared" si="4"/>
        <v>9.2727272727272734</v>
      </c>
      <c r="P46" s="579">
        <f t="shared" si="5"/>
        <v>0.16132348521992185</v>
      </c>
    </row>
    <row r="47" spans="1:16" customFormat="1" ht="15" customHeight="1">
      <c r="A47" s="580" t="s">
        <v>348</v>
      </c>
      <c r="B47" s="585"/>
      <c r="C47" s="582">
        <v>15</v>
      </c>
      <c r="D47" s="582">
        <v>21</v>
      </c>
      <c r="E47" s="582">
        <v>21</v>
      </c>
      <c r="F47" s="582">
        <v>22</v>
      </c>
      <c r="G47" s="582">
        <v>26</v>
      </c>
      <c r="H47" s="582">
        <v>13</v>
      </c>
      <c r="I47" s="582">
        <v>17</v>
      </c>
      <c r="J47" s="582">
        <v>17</v>
      </c>
      <c r="K47" s="582">
        <v>20</v>
      </c>
      <c r="L47" s="582">
        <v>29</v>
      </c>
      <c r="M47" s="582">
        <v>19</v>
      </c>
      <c r="N47" s="584">
        <f t="shared" si="3"/>
        <v>220</v>
      </c>
      <c r="O47" s="578">
        <f t="shared" si="4"/>
        <v>20</v>
      </c>
      <c r="P47" s="579">
        <f t="shared" si="5"/>
        <v>0.34795261518022363</v>
      </c>
    </row>
    <row r="48" spans="1:16" customFormat="1" ht="15" customHeight="1">
      <c r="A48" s="580" t="s">
        <v>349</v>
      </c>
      <c r="B48" s="585"/>
      <c r="C48" s="582">
        <v>7</v>
      </c>
      <c r="D48" s="582">
        <v>12</v>
      </c>
      <c r="E48" s="582">
        <v>19</v>
      </c>
      <c r="F48" s="582">
        <v>10</v>
      </c>
      <c r="G48" s="582">
        <v>25</v>
      </c>
      <c r="H48" s="582">
        <v>13</v>
      </c>
      <c r="I48" s="582">
        <v>12</v>
      </c>
      <c r="J48" s="582">
        <v>12</v>
      </c>
      <c r="K48" s="582">
        <v>22</v>
      </c>
      <c r="L48" s="582">
        <v>14</v>
      </c>
      <c r="M48" s="582">
        <v>15</v>
      </c>
      <c r="N48" s="584">
        <f t="shared" si="3"/>
        <v>161</v>
      </c>
      <c r="O48" s="578">
        <f t="shared" si="4"/>
        <v>14.636363636363637</v>
      </c>
      <c r="P48" s="579">
        <f t="shared" si="5"/>
        <v>0.25463805020007274</v>
      </c>
    </row>
    <row r="49" spans="1:16" customFormat="1" ht="15" customHeight="1">
      <c r="A49" s="580" t="s">
        <v>350</v>
      </c>
      <c r="B49" s="585"/>
      <c r="C49" s="582">
        <v>52</v>
      </c>
      <c r="D49" s="582">
        <v>85</v>
      </c>
      <c r="E49" s="582">
        <v>76</v>
      </c>
      <c r="F49" s="582">
        <v>59</v>
      </c>
      <c r="G49" s="582">
        <v>59</v>
      </c>
      <c r="H49" s="582">
        <v>58</v>
      </c>
      <c r="I49" s="582">
        <v>71</v>
      </c>
      <c r="J49" s="582">
        <v>95</v>
      </c>
      <c r="K49" s="582">
        <v>53</v>
      </c>
      <c r="L49" s="582">
        <v>66</v>
      </c>
      <c r="M49" s="582">
        <v>74</v>
      </c>
      <c r="N49" s="584">
        <f t="shared" si="3"/>
        <v>748</v>
      </c>
      <c r="O49" s="578">
        <f t="shared" si="4"/>
        <v>68</v>
      </c>
      <c r="P49" s="579">
        <f t="shared" si="5"/>
        <v>1.1830388916127603</v>
      </c>
    </row>
    <row r="50" spans="1:16" customFormat="1" ht="15" customHeight="1">
      <c r="A50" s="580" t="s">
        <v>351</v>
      </c>
      <c r="B50" s="585"/>
      <c r="C50" s="582">
        <v>15</v>
      </c>
      <c r="D50" s="582">
        <v>18</v>
      </c>
      <c r="E50" s="582">
        <v>25</v>
      </c>
      <c r="F50" s="582">
        <v>25</v>
      </c>
      <c r="G50" s="582">
        <v>23</v>
      </c>
      <c r="H50" s="582">
        <v>25</v>
      </c>
      <c r="I50" s="582">
        <v>40</v>
      </c>
      <c r="J50" s="582">
        <v>24</v>
      </c>
      <c r="K50" s="582">
        <v>22</v>
      </c>
      <c r="L50" s="582">
        <v>21</v>
      </c>
      <c r="M50" s="582">
        <v>28</v>
      </c>
      <c r="N50" s="584">
        <f t="shared" si="3"/>
        <v>266</v>
      </c>
      <c r="O50" s="578">
        <f t="shared" si="4"/>
        <v>24.181818181818183</v>
      </c>
      <c r="P50" s="579">
        <f t="shared" si="5"/>
        <v>0.42070634380881583</v>
      </c>
    </row>
    <row r="51" spans="1:16" customFormat="1" ht="15" customHeight="1">
      <c r="A51" s="580" t="s">
        <v>352</v>
      </c>
      <c r="B51" s="585"/>
      <c r="C51" s="582">
        <v>41</v>
      </c>
      <c r="D51" s="582">
        <v>44</v>
      </c>
      <c r="E51" s="582">
        <v>44</v>
      </c>
      <c r="F51" s="582">
        <v>46</v>
      </c>
      <c r="G51" s="582">
        <v>55</v>
      </c>
      <c r="H51" s="582">
        <v>35</v>
      </c>
      <c r="I51" s="582">
        <v>58</v>
      </c>
      <c r="J51" s="582">
        <v>51</v>
      </c>
      <c r="K51" s="582">
        <v>53</v>
      </c>
      <c r="L51" s="582">
        <v>58</v>
      </c>
      <c r="M51" s="582">
        <v>68</v>
      </c>
      <c r="N51" s="584">
        <f t="shared" si="3"/>
        <v>553</v>
      </c>
      <c r="O51" s="578">
        <f t="shared" si="4"/>
        <v>50.272727272727273</v>
      </c>
      <c r="P51" s="579">
        <f t="shared" si="5"/>
        <v>0.8746263463393803</v>
      </c>
    </row>
    <row r="52" spans="1:16" customFormat="1" ht="15" customHeight="1">
      <c r="A52" s="580" t="s">
        <v>353</v>
      </c>
      <c r="B52" s="585"/>
      <c r="C52" s="582">
        <v>18</v>
      </c>
      <c r="D52" s="582">
        <v>22</v>
      </c>
      <c r="E52" s="582">
        <v>12</v>
      </c>
      <c r="F52" s="582">
        <v>15</v>
      </c>
      <c r="G52" s="582">
        <v>10</v>
      </c>
      <c r="H52" s="582">
        <v>8</v>
      </c>
      <c r="I52" s="582">
        <v>15</v>
      </c>
      <c r="J52" s="582">
        <v>22</v>
      </c>
      <c r="K52" s="582">
        <v>18</v>
      </c>
      <c r="L52" s="582">
        <v>32</v>
      </c>
      <c r="M52" s="582">
        <v>26</v>
      </c>
      <c r="N52" s="584">
        <f t="shared" si="3"/>
        <v>198</v>
      </c>
      <c r="O52" s="578">
        <f t="shared" si="4"/>
        <v>18</v>
      </c>
      <c r="P52" s="579">
        <f t="shared" si="5"/>
        <v>0.31315735366220127</v>
      </c>
    </row>
    <row r="53" spans="1:16" customFormat="1" ht="15" customHeight="1">
      <c r="A53" s="580" t="s">
        <v>354</v>
      </c>
      <c r="B53" s="585"/>
      <c r="C53" s="582">
        <v>16</v>
      </c>
      <c r="D53" s="582">
        <v>26</v>
      </c>
      <c r="E53" s="582">
        <v>25</v>
      </c>
      <c r="F53" s="582">
        <v>28</v>
      </c>
      <c r="G53" s="582">
        <v>39</v>
      </c>
      <c r="H53" s="582">
        <v>31</v>
      </c>
      <c r="I53" s="582">
        <v>42</v>
      </c>
      <c r="J53" s="582">
        <v>30</v>
      </c>
      <c r="K53" s="582">
        <v>37</v>
      </c>
      <c r="L53" s="582">
        <v>41</v>
      </c>
      <c r="M53" s="582">
        <v>40</v>
      </c>
      <c r="N53" s="584">
        <f t="shared" si="3"/>
        <v>355</v>
      </c>
      <c r="O53" s="578">
        <f t="shared" si="4"/>
        <v>32.272727272727273</v>
      </c>
      <c r="P53" s="579">
        <f t="shared" si="5"/>
        <v>0.56146899267717898</v>
      </c>
    </row>
    <row r="54" spans="1:16" customFormat="1" ht="15" customHeight="1">
      <c r="A54" s="580" t="s">
        <v>355</v>
      </c>
      <c r="B54" s="585"/>
      <c r="C54" s="582">
        <v>67</v>
      </c>
      <c r="D54" s="582">
        <v>86</v>
      </c>
      <c r="E54" s="582">
        <v>149</v>
      </c>
      <c r="F54" s="582">
        <v>90</v>
      </c>
      <c r="G54" s="582">
        <v>73</v>
      </c>
      <c r="H54" s="582">
        <v>45</v>
      </c>
      <c r="I54" s="582">
        <v>65</v>
      </c>
      <c r="J54" s="582">
        <v>82</v>
      </c>
      <c r="K54" s="582">
        <v>74</v>
      </c>
      <c r="L54" s="582">
        <v>73</v>
      </c>
      <c r="M54" s="582">
        <v>66</v>
      </c>
      <c r="N54" s="584">
        <f t="shared" si="3"/>
        <v>870</v>
      </c>
      <c r="O54" s="578">
        <f t="shared" si="4"/>
        <v>79.090909090909093</v>
      </c>
      <c r="P54" s="579">
        <f t="shared" si="5"/>
        <v>1.375994432758157</v>
      </c>
    </row>
    <row r="55" spans="1:16" customFormat="1" ht="15" customHeight="1">
      <c r="A55" s="580" t="s">
        <v>356</v>
      </c>
      <c r="B55" s="585"/>
      <c r="C55" s="582">
        <v>15</v>
      </c>
      <c r="D55" s="582">
        <v>26</v>
      </c>
      <c r="E55" s="582">
        <v>34</v>
      </c>
      <c r="F55" s="582">
        <v>18</v>
      </c>
      <c r="G55" s="582">
        <v>19</v>
      </c>
      <c r="H55" s="582">
        <v>21</v>
      </c>
      <c r="I55" s="582">
        <v>34</v>
      </c>
      <c r="J55" s="582">
        <v>31</v>
      </c>
      <c r="K55" s="582">
        <v>30</v>
      </c>
      <c r="L55" s="582">
        <v>30</v>
      </c>
      <c r="M55" s="582">
        <v>21</v>
      </c>
      <c r="N55" s="584">
        <f t="shared" si="3"/>
        <v>279</v>
      </c>
      <c r="O55" s="578">
        <f t="shared" si="4"/>
        <v>25.363636363636363</v>
      </c>
      <c r="P55" s="579">
        <f t="shared" si="5"/>
        <v>0.44126718016037453</v>
      </c>
    </row>
    <row r="56" spans="1:16" customFormat="1" ht="15" customHeight="1">
      <c r="A56" s="580" t="s">
        <v>357</v>
      </c>
      <c r="B56" s="585"/>
      <c r="C56" s="582">
        <v>35</v>
      </c>
      <c r="D56" s="582">
        <v>53</v>
      </c>
      <c r="E56" s="582">
        <v>48</v>
      </c>
      <c r="F56" s="582">
        <v>59</v>
      </c>
      <c r="G56" s="582">
        <v>54</v>
      </c>
      <c r="H56" s="582">
        <v>51</v>
      </c>
      <c r="I56" s="582">
        <v>66</v>
      </c>
      <c r="J56" s="582">
        <v>60</v>
      </c>
      <c r="K56" s="582">
        <v>51</v>
      </c>
      <c r="L56" s="582">
        <v>52</v>
      </c>
      <c r="M56" s="582">
        <v>65</v>
      </c>
      <c r="N56" s="584">
        <f t="shared" si="3"/>
        <v>594</v>
      </c>
      <c r="O56" s="578">
        <f t="shared" si="4"/>
        <v>54</v>
      </c>
      <c r="P56" s="579">
        <f t="shared" si="5"/>
        <v>0.93947206098660385</v>
      </c>
    </row>
    <row r="57" spans="1:16" customFormat="1" ht="15" customHeight="1">
      <c r="A57" s="580" t="s">
        <v>358</v>
      </c>
      <c r="B57" s="585"/>
      <c r="C57" s="582">
        <v>5</v>
      </c>
      <c r="D57" s="582">
        <v>13</v>
      </c>
      <c r="E57" s="582">
        <v>7</v>
      </c>
      <c r="F57" s="582">
        <v>17</v>
      </c>
      <c r="G57" s="582">
        <v>9</v>
      </c>
      <c r="H57" s="582">
        <v>6</v>
      </c>
      <c r="I57" s="582">
        <v>11</v>
      </c>
      <c r="J57" s="582">
        <v>46</v>
      </c>
      <c r="K57" s="582">
        <v>14</v>
      </c>
      <c r="L57" s="582">
        <v>25</v>
      </c>
      <c r="M57" s="582">
        <v>12</v>
      </c>
      <c r="N57" s="584">
        <f t="shared" si="3"/>
        <v>165</v>
      </c>
      <c r="O57" s="578">
        <f t="shared" si="4"/>
        <v>15</v>
      </c>
      <c r="P57" s="579">
        <f t="shared" si="5"/>
        <v>0.26096446138516771</v>
      </c>
    </row>
    <row r="58" spans="1:16" customFormat="1" ht="15" customHeight="1">
      <c r="A58" s="580" t="s">
        <v>359</v>
      </c>
      <c r="B58" s="585"/>
      <c r="C58" s="582">
        <v>80</v>
      </c>
      <c r="D58" s="582">
        <v>35</v>
      </c>
      <c r="E58" s="582">
        <v>55</v>
      </c>
      <c r="F58" s="582">
        <v>44</v>
      </c>
      <c r="G58" s="582">
        <v>69</v>
      </c>
      <c r="H58" s="582">
        <v>49</v>
      </c>
      <c r="I58" s="582">
        <v>58</v>
      </c>
      <c r="J58" s="582">
        <v>58</v>
      </c>
      <c r="K58" s="582">
        <v>57</v>
      </c>
      <c r="L58" s="582">
        <v>65</v>
      </c>
      <c r="M58" s="582">
        <v>70</v>
      </c>
      <c r="N58" s="584">
        <f t="shared" si="3"/>
        <v>640</v>
      </c>
      <c r="O58" s="578">
        <f t="shared" si="4"/>
        <v>58.18181818181818</v>
      </c>
      <c r="P58" s="579">
        <f t="shared" si="5"/>
        <v>1.012225789615196</v>
      </c>
    </row>
    <row r="59" spans="1:16" customFormat="1" ht="15" customHeight="1">
      <c r="A59" s="580" t="s">
        <v>360</v>
      </c>
      <c r="B59" s="585"/>
      <c r="C59" s="582">
        <v>2</v>
      </c>
      <c r="D59" s="582">
        <v>7</v>
      </c>
      <c r="E59" s="582">
        <v>5</v>
      </c>
      <c r="F59" s="582">
        <v>9</v>
      </c>
      <c r="G59" s="582">
        <v>5</v>
      </c>
      <c r="H59" s="582">
        <v>6</v>
      </c>
      <c r="I59" s="582">
        <v>6</v>
      </c>
      <c r="J59" s="582">
        <v>7</v>
      </c>
      <c r="K59" s="582">
        <v>5</v>
      </c>
      <c r="L59" s="582">
        <v>7</v>
      </c>
      <c r="M59" s="582">
        <v>8</v>
      </c>
      <c r="N59" s="584">
        <f t="shared" si="3"/>
        <v>67</v>
      </c>
      <c r="O59" s="578">
        <f t="shared" si="4"/>
        <v>6.0909090909090908</v>
      </c>
      <c r="P59" s="579">
        <f t="shared" si="5"/>
        <v>0.10596738735034084</v>
      </c>
    </row>
    <row r="60" spans="1:16" customFormat="1" ht="15" customHeight="1">
      <c r="A60" s="580" t="s">
        <v>361</v>
      </c>
      <c r="B60" s="585"/>
      <c r="C60" s="582">
        <v>33</v>
      </c>
      <c r="D60" s="582">
        <v>51</v>
      </c>
      <c r="E60" s="582">
        <v>42</v>
      </c>
      <c r="F60" s="582">
        <v>49</v>
      </c>
      <c r="G60" s="582">
        <v>46</v>
      </c>
      <c r="H60" s="582">
        <v>54</v>
      </c>
      <c r="I60" s="582">
        <v>67</v>
      </c>
      <c r="J60" s="582">
        <v>64</v>
      </c>
      <c r="K60" s="582">
        <v>37</v>
      </c>
      <c r="L60" s="582">
        <v>50</v>
      </c>
      <c r="M60" s="582">
        <v>55</v>
      </c>
      <c r="N60" s="584">
        <f t="shared" si="3"/>
        <v>548</v>
      </c>
      <c r="O60" s="578">
        <f t="shared" si="4"/>
        <v>49.81818181818182</v>
      </c>
      <c r="P60" s="579">
        <f t="shared" si="5"/>
        <v>0.86671833235801166</v>
      </c>
    </row>
    <row r="61" spans="1:16" customFormat="1" ht="15" customHeight="1">
      <c r="A61" s="580" t="s">
        <v>362</v>
      </c>
      <c r="B61" s="585"/>
      <c r="C61" s="582">
        <v>37</v>
      </c>
      <c r="D61" s="582">
        <v>35</v>
      </c>
      <c r="E61" s="582">
        <v>58</v>
      </c>
      <c r="F61" s="582">
        <v>70</v>
      </c>
      <c r="G61" s="582">
        <v>52</v>
      </c>
      <c r="H61" s="582">
        <v>62</v>
      </c>
      <c r="I61" s="582">
        <v>51</v>
      </c>
      <c r="J61" s="582">
        <v>74</v>
      </c>
      <c r="K61" s="582">
        <v>82</v>
      </c>
      <c r="L61" s="582">
        <v>75</v>
      </c>
      <c r="M61" s="582">
        <v>65</v>
      </c>
      <c r="N61" s="584">
        <f t="shared" si="3"/>
        <v>661</v>
      </c>
      <c r="O61" s="578">
        <f t="shared" si="4"/>
        <v>60.090909090909093</v>
      </c>
      <c r="P61" s="579">
        <f t="shared" si="5"/>
        <v>1.0454394483369447</v>
      </c>
    </row>
    <row r="62" spans="1:16" customFormat="1" ht="15" customHeight="1">
      <c r="A62" s="580" t="s">
        <v>363</v>
      </c>
      <c r="B62" s="585"/>
      <c r="C62" s="582">
        <v>27</v>
      </c>
      <c r="D62" s="582">
        <v>46</v>
      </c>
      <c r="E62" s="582">
        <v>39</v>
      </c>
      <c r="F62" s="582">
        <v>42</v>
      </c>
      <c r="G62" s="582">
        <v>44</v>
      </c>
      <c r="H62" s="582">
        <v>44</v>
      </c>
      <c r="I62" s="582">
        <v>64</v>
      </c>
      <c r="J62" s="582">
        <v>48</v>
      </c>
      <c r="K62" s="582">
        <v>60</v>
      </c>
      <c r="L62" s="582">
        <v>47</v>
      </c>
      <c r="M62" s="582">
        <v>58</v>
      </c>
      <c r="N62" s="584">
        <f t="shared" si="3"/>
        <v>519</v>
      </c>
      <c r="O62" s="578">
        <f t="shared" si="4"/>
        <v>47.18181818181818</v>
      </c>
      <c r="P62" s="579">
        <f t="shared" si="5"/>
        <v>0.82085185126607296</v>
      </c>
    </row>
    <row r="63" spans="1:16" customFormat="1" ht="15" customHeight="1">
      <c r="A63" s="580" t="s">
        <v>364</v>
      </c>
      <c r="B63" s="585"/>
      <c r="C63" s="582">
        <v>33</v>
      </c>
      <c r="D63" s="582">
        <v>67</v>
      </c>
      <c r="E63" s="582">
        <v>49</v>
      </c>
      <c r="F63" s="582">
        <v>47</v>
      </c>
      <c r="G63" s="582">
        <v>50</v>
      </c>
      <c r="H63" s="582">
        <v>44</v>
      </c>
      <c r="I63" s="582">
        <v>36</v>
      </c>
      <c r="J63" s="582">
        <v>47</v>
      </c>
      <c r="K63" s="582">
        <v>54</v>
      </c>
      <c r="L63" s="582">
        <v>44</v>
      </c>
      <c r="M63" s="582">
        <v>51</v>
      </c>
      <c r="N63" s="584">
        <f t="shared" si="3"/>
        <v>522</v>
      </c>
      <c r="O63" s="578">
        <f t="shared" si="4"/>
        <v>47.454545454545453</v>
      </c>
      <c r="P63" s="579">
        <f t="shared" si="5"/>
        <v>0.82559665965489426</v>
      </c>
    </row>
    <row r="64" spans="1:16" customFormat="1" ht="15" customHeight="1">
      <c r="A64" s="580" t="s">
        <v>365</v>
      </c>
      <c r="B64" s="585"/>
      <c r="C64" s="582">
        <v>14</v>
      </c>
      <c r="D64" s="582">
        <v>17</v>
      </c>
      <c r="E64" s="582">
        <v>26</v>
      </c>
      <c r="F64" s="582">
        <v>16</v>
      </c>
      <c r="G64" s="582">
        <v>19</v>
      </c>
      <c r="H64" s="582">
        <v>23</v>
      </c>
      <c r="I64" s="582">
        <v>34</v>
      </c>
      <c r="J64" s="582">
        <v>28</v>
      </c>
      <c r="K64" s="582">
        <v>27</v>
      </c>
      <c r="L64" s="582">
        <v>39</v>
      </c>
      <c r="M64" s="582">
        <v>38</v>
      </c>
      <c r="N64" s="584">
        <f t="shared" si="3"/>
        <v>281</v>
      </c>
      <c r="O64" s="578">
        <f t="shared" si="4"/>
        <v>25.545454545454547</v>
      </c>
      <c r="P64" s="579">
        <f t="shared" si="5"/>
        <v>0.44443038575292204</v>
      </c>
    </row>
    <row r="65" spans="1:16" customFormat="1" ht="15.75" customHeight="1">
      <c r="A65" s="580" t="s">
        <v>366</v>
      </c>
      <c r="B65" s="585"/>
      <c r="C65" s="582">
        <v>16</v>
      </c>
      <c r="D65" s="582">
        <v>8</v>
      </c>
      <c r="E65" s="582">
        <v>15</v>
      </c>
      <c r="F65" s="582">
        <v>23</v>
      </c>
      <c r="G65" s="582">
        <v>17</v>
      </c>
      <c r="H65" s="582">
        <v>14</v>
      </c>
      <c r="I65" s="582">
        <v>26</v>
      </c>
      <c r="J65" s="582">
        <v>15</v>
      </c>
      <c r="K65" s="582">
        <v>18</v>
      </c>
      <c r="L65" s="582">
        <v>13</v>
      </c>
      <c r="M65" s="582">
        <v>26</v>
      </c>
      <c r="N65" s="584">
        <f t="shared" si="3"/>
        <v>191</v>
      </c>
      <c r="O65" s="578">
        <f t="shared" si="4"/>
        <v>17.363636363636363</v>
      </c>
      <c r="P65" s="579">
        <f t="shared" si="5"/>
        <v>0.30208613408828505</v>
      </c>
    </row>
    <row r="66" spans="1:16" customFormat="1" ht="15.75" customHeight="1">
      <c r="A66" s="580" t="s">
        <v>367</v>
      </c>
      <c r="B66" s="585"/>
      <c r="C66" s="582">
        <v>9</v>
      </c>
      <c r="D66" s="582">
        <v>19</v>
      </c>
      <c r="E66" s="582">
        <v>9</v>
      </c>
      <c r="F66" s="582">
        <v>10</v>
      </c>
      <c r="G66" s="582">
        <v>17</v>
      </c>
      <c r="H66" s="582">
        <v>27</v>
      </c>
      <c r="I66" s="582">
        <v>5</v>
      </c>
      <c r="J66" s="582">
        <v>13</v>
      </c>
      <c r="K66" s="582">
        <v>10</v>
      </c>
      <c r="L66" s="582">
        <v>12</v>
      </c>
      <c r="M66" s="582">
        <v>24</v>
      </c>
      <c r="N66" s="584">
        <f t="shared" si="3"/>
        <v>155</v>
      </c>
      <c r="O66" s="578">
        <f t="shared" si="4"/>
        <v>14.090909090909092</v>
      </c>
      <c r="P66" s="579">
        <f t="shared" si="5"/>
        <v>0.24514843342243031</v>
      </c>
    </row>
    <row r="67" spans="1:16" customFormat="1" ht="15" customHeight="1">
      <c r="A67" s="580" t="s">
        <v>368</v>
      </c>
      <c r="B67" s="585"/>
      <c r="C67" s="582">
        <v>60</v>
      </c>
      <c r="D67" s="582">
        <v>121</v>
      </c>
      <c r="E67" s="582">
        <v>115</v>
      </c>
      <c r="F67" s="582">
        <v>82</v>
      </c>
      <c r="G67" s="582">
        <v>88</v>
      </c>
      <c r="H67" s="583">
        <v>107</v>
      </c>
      <c r="I67" s="582">
        <v>139</v>
      </c>
      <c r="J67" s="582">
        <v>139</v>
      </c>
      <c r="K67" s="582">
        <v>109</v>
      </c>
      <c r="L67" s="582">
        <v>101</v>
      </c>
      <c r="M67" s="582">
        <v>78</v>
      </c>
      <c r="N67" s="584">
        <f t="shared" si="3"/>
        <v>1139</v>
      </c>
      <c r="O67" s="578">
        <f t="shared" si="4"/>
        <v>103.54545454545455</v>
      </c>
      <c r="P67" s="579">
        <f t="shared" si="5"/>
        <v>1.8014455849557944</v>
      </c>
    </row>
    <row r="68" spans="1:16" customFormat="1" ht="15">
      <c r="A68" s="580" t="s">
        <v>369</v>
      </c>
      <c r="B68" s="585"/>
      <c r="C68" s="582">
        <v>35</v>
      </c>
      <c r="D68" s="582">
        <v>33</v>
      </c>
      <c r="E68" s="582">
        <v>36</v>
      </c>
      <c r="F68" s="582">
        <v>27</v>
      </c>
      <c r="G68" s="582">
        <v>33</v>
      </c>
      <c r="H68" s="583">
        <v>32</v>
      </c>
      <c r="I68" s="582">
        <v>37</v>
      </c>
      <c r="J68" s="582">
        <v>43</v>
      </c>
      <c r="K68" s="582">
        <v>42</v>
      </c>
      <c r="L68" s="582">
        <v>36</v>
      </c>
      <c r="M68" s="582">
        <v>38</v>
      </c>
      <c r="N68" s="584">
        <f>SUM(B68:M68)</f>
        <v>392</v>
      </c>
      <c r="O68" s="578">
        <f t="shared" si="4"/>
        <v>35.636363636363633</v>
      </c>
      <c r="P68" s="579">
        <f t="shared" si="5"/>
        <v>0.61998829613930762</v>
      </c>
    </row>
    <row r="69" spans="1:16" customFormat="1" ht="15">
      <c r="A69" s="580" t="s">
        <v>370</v>
      </c>
      <c r="B69" s="585"/>
      <c r="C69" s="582">
        <v>32</v>
      </c>
      <c r="D69" s="582">
        <v>44</v>
      </c>
      <c r="E69" s="582">
        <v>37</v>
      </c>
      <c r="F69" s="582">
        <v>33</v>
      </c>
      <c r="G69" s="582">
        <v>46</v>
      </c>
      <c r="H69" s="583">
        <v>30</v>
      </c>
      <c r="I69" s="582">
        <v>41</v>
      </c>
      <c r="J69" s="582">
        <v>57</v>
      </c>
      <c r="K69" s="582">
        <v>56</v>
      </c>
      <c r="L69" s="582">
        <v>50</v>
      </c>
      <c r="M69" s="582">
        <v>42</v>
      </c>
      <c r="N69" s="584">
        <f>SUM(B69:M69)</f>
        <v>468</v>
      </c>
      <c r="O69" s="578">
        <f t="shared" si="4"/>
        <v>42.545454545454547</v>
      </c>
      <c r="P69" s="579">
        <f t="shared" si="5"/>
        <v>0.74019010865611212</v>
      </c>
    </row>
    <row r="70" spans="1:16" customFormat="1" ht="15.75" thickBot="1">
      <c r="A70" s="586" t="s">
        <v>371</v>
      </c>
      <c r="B70" s="587"/>
      <c r="C70" s="588">
        <v>22</v>
      </c>
      <c r="D70" s="589">
        <v>10</v>
      </c>
      <c r="E70" s="589">
        <v>21</v>
      </c>
      <c r="F70" s="589">
        <v>15</v>
      </c>
      <c r="G70" s="589">
        <v>38</v>
      </c>
      <c r="H70" s="590">
        <v>11</v>
      </c>
      <c r="I70" s="589">
        <v>29</v>
      </c>
      <c r="J70" s="588">
        <v>21</v>
      </c>
      <c r="K70" s="582">
        <v>27</v>
      </c>
      <c r="L70" s="588">
        <v>25</v>
      </c>
      <c r="M70" s="588">
        <v>24</v>
      </c>
      <c r="N70" s="591">
        <f>SUM(B70:M70)</f>
        <v>243</v>
      </c>
      <c r="O70" s="592">
        <f t="shared" si="4"/>
        <v>22.09090909090909</v>
      </c>
      <c r="P70" s="593">
        <f t="shared" si="5"/>
        <v>0.38432947949451973</v>
      </c>
    </row>
    <row r="71" spans="1:16" customFormat="1" ht="15.75" thickBot="1">
      <c r="A71" s="594" t="s">
        <v>8</v>
      </c>
      <c r="B71" s="595"/>
      <c r="C71" s="595">
        <f>SUM(C5:C70)</f>
        <v>4796</v>
      </c>
      <c r="D71" s="595">
        <f>SUM(D5:D70)</f>
        <v>5719</v>
      </c>
      <c r="E71" s="595">
        <f t="shared" ref="E71:J71" si="6">SUM(E5:E70)</f>
        <v>5513</v>
      </c>
      <c r="F71" s="595">
        <f t="shared" si="6"/>
        <v>5181</v>
      </c>
      <c r="G71" s="595">
        <f t="shared" si="6"/>
        <v>5740</v>
      </c>
      <c r="H71" s="595">
        <f t="shared" si="6"/>
        <v>4844</v>
      </c>
      <c r="I71" s="595">
        <f t="shared" si="6"/>
        <v>5899</v>
      </c>
      <c r="J71" s="595">
        <f t="shared" si="6"/>
        <v>6356</v>
      </c>
      <c r="K71" s="596">
        <f>SUM(K5:K70)</f>
        <v>6369</v>
      </c>
      <c r="L71" s="596">
        <f>SUM(L5:L70)</f>
        <v>6864</v>
      </c>
      <c r="M71" s="596">
        <f>SUM(M5:M70)</f>
        <v>5946</v>
      </c>
      <c r="N71" s="597">
        <f>SUM(N5:N70)</f>
        <v>63227</v>
      </c>
      <c r="O71" s="596">
        <f t="shared" si="4"/>
        <v>5747.909090909091</v>
      </c>
      <c r="P71" s="598">
        <f>SUM(P5:P70)</f>
        <v>100.00000000000004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98"/>
    </row>
    <row r="74" spans="1:16" ht="36" customHeight="1">
      <c r="A74" s="701" t="s">
        <v>372</v>
      </c>
      <c r="B74" s="701"/>
    </row>
    <row r="75" spans="1:16" ht="51" customHeight="1">
      <c r="A75" s="704" t="s">
        <v>373</v>
      </c>
      <c r="B75" s="704"/>
      <c r="C75" s="704"/>
      <c r="D75" s="704"/>
      <c r="E75" s="704"/>
    </row>
    <row r="76" spans="1:16" ht="14.25" customHeight="1">
      <c r="A76" s="704"/>
      <c r="B76" s="704"/>
      <c r="C76" s="704"/>
      <c r="D76" s="704"/>
      <c r="E76" s="704"/>
    </row>
    <row r="77" spans="1:16" ht="14.25" customHeight="1">
      <c r="A77" s="704"/>
      <c r="B77" s="704"/>
      <c r="C77" s="704"/>
      <c r="D77" s="704"/>
      <c r="E77" s="704"/>
    </row>
    <row r="78" spans="1:16" ht="14.25" customHeight="1">
      <c r="A78" s="704"/>
      <c r="B78" s="704"/>
      <c r="C78" s="704"/>
      <c r="D78" s="704"/>
      <c r="E78" s="704"/>
    </row>
    <row r="79" spans="1:16" ht="14.25" customHeight="1">
      <c r="A79" s="704"/>
      <c r="B79" s="704"/>
      <c r="C79" s="704"/>
      <c r="D79" s="704"/>
      <c r="E79" s="70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C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/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213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3</v>
      </c>
      <c r="B1" s="73"/>
      <c r="C1" s="74"/>
      <c r="D1" s="73"/>
      <c r="G1" s="208"/>
      <c r="H1" s="206"/>
      <c r="I1" s="206"/>
      <c r="J1" s="206"/>
      <c r="K1" s="206"/>
      <c r="L1" s="206"/>
      <c r="M1" s="206"/>
      <c r="O1" s="206"/>
      <c r="P1" s="206"/>
      <c r="Q1" s="206"/>
      <c r="R1" s="206"/>
      <c r="S1" s="206"/>
      <c r="T1" s="206"/>
    </row>
    <row r="2" spans="1:21" ht="15">
      <c r="A2" s="1" t="s">
        <v>4</v>
      </c>
      <c r="B2" s="1"/>
      <c r="C2" s="64"/>
      <c r="D2" s="1"/>
      <c r="G2" s="208"/>
      <c r="H2" s="206"/>
      <c r="I2" s="206"/>
      <c r="J2" s="206"/>
      <c r="K2" s="206"/>
      <c r="L2" s="206"/>
      <c r="M2" s="206"/>
      <c r="O2" s="206"/>
      <c r="P2" s="206"/>
      <c r="Q2" s="206"/>
      <c r="R2" s="206"/>
      <c r="S2" s="206"/>
      <c r="T2" s="206"/>
    </row>
    <row r="3" spans="1:21" ht="15">
      <c r="A3" s="1"/>
      <c r="B3" s="1"/>
      <c r="C3" s="64"/>
      <c r="D3" s="1"/>
      <c r="G3" s="208"/>
      <c r="H3" s="206"/>
      <c r="I3" s="206"/>
      <c r="J3" s="206"/>
      <c r="K3" s="206"/>
      <c r="L3" s="206"/>
      <c r="M3" s="206"/>
      <c r="O3" s="206"/>
      <c r="P3" s="206"/>
      <c r="Q3" s="206"/>
      <c r="R3" s="206"/>
      <c r="S3" s="206"/>
      <c r="T3" s="206"/>
    </row>
    <row r="4" spans="1:21" ht="15">
      <c r="A4" s="1" t="s">
        <v>374</v>
      </c>
      <c r="B4" s="1"/>
      <c r="C4" s="64"/>
      <c r="D4" s="1"/>
      <c r="G4" s="208"/>
      <c r="H4" s="206"/>
      <c r="I4" s="206"/>
      <c r="J4" s="206"/>
      <c r="K4" s="206"/>
      <c r="L4" s="206"/>
      <c r="M4" s="206"/>
      <c r="O4" s="206"/>
      <c r="P4" s="206"/>
      <c r="Q4" s="1046">
        <f>UNIDADES!C71</f>
        <v>4796</v>
      </c>
      <c r="R4" s="206"/>
      <c r="S4" s="206"/>
      <c r="T4" s="99"/>
    </row>
    <row r="5" spans="1:21" ht="15" thickBot="1">
      <c r="E5" s="9"/>
      <c r="F5" s="75"/>
      <c r="G5" s="206"/>
      <c r="H5" s="208"/>
      <c r="I5" s="206"/>
      <c r="J5" s="206"/>
      <c r="K5" s="206"/>
      <c r="L5" s="206"/>
      <c r="M5" s="206"/>
      <c r="O5" s="206"/>
      <c r="P5" s="206"/>
      <c r="Q5" s="206"/>
      <c r="R5" s="206"/>
      <c r="S5" s="206"/>
      <c r="T5" s="99"/>
    </row>
    <row r="6" spans="1:21" ht="48.75" thickBot="1">
      <c r="A6" s="700" t="s">
        <v>309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570">
        <v>45689</v>
      </c>
      <c r="M6" s="281">
        <v>45658</v>
      </c>
      <c r="N6" s="560"/>
      <c r="O6" s="281" t="s">
        <v>8</v>
      </c>
      <c r="P6" s="266" t="s">
        <v>9</v>
      </c>
      <c r="Q6" s="267" t="s">
        <v>573</v>
      </c>
    </row>
    <row r="7" spans="1:21" ht="14.25" customHeight="1" thickBot="1">
      <c r="A7" s="572" t="s">
        <v>324</v>
      </c>
      <c r="B7" s="573"/>
      <c r="C7" s="574">
        <v>877</v>
      </c>
      <c r="D7" s="575">
        <v>928</v>
      </c>
      <c r="E7" s="575">
        <v>712</v>
      </c>
      <c r="F7" s="575">
        <v>566</v>
      </c>
      <c r="G7" s="575">
        <v>631</v>
      </c>
      <c r="H7" s="575">
        <v>601</v>
      </c>
      <c r="I7" s="575">
        <v>710</v>
      </c>
      <c r="J7" s="574">
        <v>702</v>
      </c>
      <c r="K7" s="574">
        <v>735</v>
      </c>
      <c r="L7" s="574">
        <v>643</v>
      </c>
      <c r="M7" s="599">
        <v>611</v>
      </c>
      <c r="N7" s="415">
        <v>459</v>
      </c>
      <c r="O7" s="600">
        <f>SUM(B7:M7)</f>
        <v>7716</v>
      </c>
      <c r="P7" s="601">
        <f>AVERAGE(B7:M7)</f>
        <v>701.4545454545455</v>
      </c>
      <c r="Q7" s="602">
        <f>(C7*100)/$Q$4</f>
        <v>18.286071726438699</v>
      </c>
      <c r="T7" s="75"/>
      <c r="U7" s="75"/>
    </row>
    <row r="8" spans="1:21" ht="15" customHeight="1" thickBot="1">
      <c r="A8" s="580" t="s">
        <v>312</v>
      </c>
      <c r="B8" s="581"/>
      <c r="C8" s="582">
        <v>616</v>
      </c>
      <c r="D8" s="574">
        <v>656</v>
      </c>
      <c r="E8" s="574">
        <v>765</v>
      </c>
      <c r="F8" s="574">
        <v>577</v>
      </c>
      <c r="G8" s="582">
        <v>744</v>
      </c>
      <c r="H8" s="582">
        <v>423</v>
      </c>
      <c r="I8" s="582">
        <v>401</v>
      </c>
      <c r="J8" s="582">
        <v>366</v>
      </c>
      <c r="K8" s="582">
        <v>397</v>
      </c>
      <c r="L8" s="582">
        <v>385</v>
      </c>
      <c r="M8" s="603">
        <v>360</v>
      </c>
      <c r="N8" s="415">
        <v>477</v>
      </c>
      <c r="O8" s="604">
        <f t="shared" ref="O8:O16" si="0">SUM(B8:M8)</f>
        <v>5690</v>
      </c>
      <c r="P8" s="605">
        <f t="shared" ref="P8:P16" si="1">AVERAGE(B8:M8)</f>
        <v>517.27272727272725</v>
      </c>
      <c r="Q8" s="602">
        <f t="shared" ref="Q8:Q16" si="2">(C8*100)/$Q$4</f>
        <v>12.844036697247706</v>
      </c>
      <c r="T8" s="75"/>
      <c r="U8" s="75"/>
    </row>
    <row r="9" spans="1:21" ht="15.75" thickBot="1">
      <c r="A9" s="580" t="s">
        <v>293</v>
      </c>
      <c r="B9" s="585"/>
      <c r="C9" s="582">
        <v>319</v>
      </c>
      <c r="D9" s="582">
        <v>371</v>
      </c>
      <c r="E9" s="582">
        <v>413</v>
      </c>
      <c r="F9" s="582">
        <v>391</v>
      </c>
      <c r="G9" s="582">
        <v>428</v>
      </c>
      <c r="H9" s="582">
        <v>495</v>
      </c>
      <c r="I9" s="582">
        <v>529</v>
      </c>
      <c r="J9" s="582">
        <v>577</v>
      </c>
      <c r="K9" s="582">
        <v>599</v>
      </c>
      <c r="L9" s="582">
        <v>588</v>
      </c>
      <c r="M9" s="603">
        <v>584</v>
      </c>
      <c r="N9" s="415">
        <v>330</v>
      </c>
      <c r="O9" s="604">
        <f t="shared" si="0"/>
        <v>5294</v>
      </c>
      <c r="P9" s="605">
        <f t="shared" si="1"/>
        <v>481.27272727272725</v>
      </c>
      <c r="Q9" s="602">
        <f t="shared" si="2"/>
        <v>6.6513761467889907</v>
      </c>
      <c r="T9" s="75"/>
      <c r="U9" s="75"/>
    </row>
    <row r="10" spans="1:21" ht="15.75" thickBot="1">
      <c r="A10" s="580" t="s">
        <v>321</v>
      </c>
      <c r="B10" s="585"/>
      <c r="C10" s="582">
        <v>422</v>
      </c>
      <c r="D10" s="582">
        <v>509</v>
      </c>
      <c r="E10" s="582">
        <v>366</v>
      </c>
      <c r="F10" s="582">
        <v>296</v>
      </c>
      <c r="G10" s="582">
        <v>304</v>
      </c>
      <c r="H10" s="583">
        <v>276</v>
      </c>
      <c r="I10" s="582">
        <v>448</v>
      </c>
      <c r="J10" s="582">
        <v>468</v>
      </c>
      <c r="K10" s="582">
        <v>629</v>
      </c>
      <c r="L10" s="582">
        <v>650</v>
      </c>
      <c r="M10" s="603">
        <v>531</v>
      </c>
      <c r="N10" s="415">
        <v>232</v>
      </c>
      <c r="O10" s="604">
        <f t="shared" si="0"/>
        <v>4899</v>
      </c>
      <c r="P10" s="605">
        <f t="shared" si="1"/>
        <v>445.36363636363637</v>
      </c>
      <c r="Q10" s="602">
        <f t="shared" si="2"/>
        <v>8.7989991659716438</v>
      </c>
      <c r="T10" s="75"/>
      <c r="U10" s="75"/>
    </row>
    <row r="11" spans="1:21" ht="15.75" thickBot="1">
      <c r="A11" s="580" t="s">
        <v>317</v>
      </c>
      <c r="B11" s="585"/>
      <c r="C11" s="582">
        <v>292</v>
      </c>
      <c r="D11" s="582">
        <v>371</v>
      </c>
      <c r="E11" s="582">
        <v>366</v>
      </c>
      <c r="F11" s="582">
        <v>335</v>
      </c>
      <c r="G11" s="582">
        <v>302</v>
      </c>
      <c r="H11" s="582">
        <v>276</v>
      </c>
      <c r="I11" s="582">
        <v>426</v>
      </c>
      <c r="J11" s="582">
        <v>440</v>
      </c>
      <c r="K11" s="582">
        <v>454</v>
      </c>
      <c r="L11" s="582">
        <v>455</v>
      </c>
      <c r="M11" s="603">
        <v>307</v>
      </c>
      <c r="N11" s="415">
        <v>186</v>
      </c>
      <c r="O11" s="604">
        <f t="shared" si="0"/>
        <v>4024</v>
      </c>
      <c r="P11" s="605">
        <f t="shared" si="1"/>
        <v>365.81818181818181</v>
      </c>
      <c r="Q11" s="602">
        <f t="shared" si="2"/>
        <v>6.0884070058381985</v>
      </c>
      <c r="T11" s="75"/>
      <c r="U11" s="75"/>
    </row>
    <row r="12" spans="1:21" ht="15" customHeight="1" thickBot="1">
      <c r="A12" s="580" t="s">
        <v>329</v>
      </c>
      <c r="B12" s="585"/>
      <c r="C12" s="582">
        <v>139</v>
      </c>
      <c r="D12" s="582">
        <v>213</v>
      </c>
      <c r="E12" s="582">
        <v>278</v>
      </c>
      <c r="F12" s="582">
        <v>256</v>
      </c>
      <c r="G12" s="582">
        <v>255</v>
      </c>
      <c r="H12" s="583">
        <v>252</v>
      </c>
      <c r="I12" s="582">
        <v>338</v>
      </c>
      <c r="J12" s="582">
        <v>377</v>
      </c>
      <c r="K12" s="582">
        <v>384</v>
      </c>
      <c r="L12" s="582">
        <v>689</v>
      </c>
      <c r="M12" s="603">
        <v>452</v>
      </c>
      <c r="N12" s="415">
        <v>278</v>
      </c>
      <c r="O12" s="604">
        <f t="shared" si="0"/>
        <v>3633</v>
      </c>
      <c r="P12" s="605">
        <f t="shared" si="1"/>
        <v>330.27272727272725</v>
      </c>
      <c r="Q12" s="602">
        <f t="shared" si="2"/>
        <v>2.8982485404503753</v>
      </c>
      <c r="T12" s="75"/>
      <c r="U12" s="75"/>
    </row>
    <row r="13" spans="1:21" ht="15.75" thickBot="1">
      <c r="A13" s="580" t="s">
        <v>325</v>
      </c>
      <c r="B13" s="585"/>
      <c r="C13" s="582">
        <v>244</v>
      </c>
      <c r="D13" s="582">
        <v>263</v>
      </c>
      <c r="E13" s="582">
        <v>269</v>
      </c>
      <c r="F13" s="582">
        <v>387</v>
      </c>
      <c r="G13" s="582">
        <v>461</v>
      </c>
      <c r="H13" s="582">
        <v>246</v>
      </c>
      <c r="I13" s="582">
        <v>270</v>
      </c>
      <c r="J13" s="582">
        <v>309</v>
      </c>
      <c r="K13" s="582">
        <v>366</v>
      </c>
      <c r="L13" s="582">
        <v>306</v>
      </c>
      <c r="M13" s="603">
        <v>368</v>
      </c>
      <c r="N13" s="415">
        <v>329</v>
      </c>
      <c r="O13" s="604">
        <f t="shared" si="0"/>
        <v>3489</v>
      </c>
      <c r="P13" s="605">
        <f t="shared" si="1"/>
        <v>317.18181818181819</v>
      </c>
      <c r="Q13" s="602">
        <f t="shared" si="2"/>
        <v>5.0875729774812344</v>
      </c>
      <c r="T13" s="75"/>
      <c r="U13" s="75"/>
    </row>
    <row r="14" spans="1:21" ht="15.75" thickBot="1">
      <c r="A14" s="580" t="s">
        <v>322</v>
      </c>
      <c r="B14" s="585"/>
      <c r="C14" s="582">
        <v>263</v>
      </c>
      <c r="D14" s="582">
        <v>294</v>
      </c>
      <c r="E14" s="582">
        <v>269</v>
      </c>
      <c r="F14" s="582">
        <v>268</v>
      </c>
      <c r="G14" s="582">
        <v>363</v>
      </c>
      <c r="H14" s="582">
        <v>283</v>
      </c>
      <c r="I14" s="582">
        <v>293</v>
      </c>
      <c r="J14" s="582">
        <v>331</v>
      </c>
      <c r="K14" s="582">
        <v>297</v>
      </c>
      <c r="L14" s="582">
        <v>359</v>
      </c>
      <c r="M14" s="603">
        <v>364</v>
      </c>
      <c r="N14" s="415">
        <v>316</v>
      </c>
      <c r="O14" s="604">
        <f t="shared" si="0"/>
        <v>3384</v>
      </c>
      <c r="P14" s="605">
        <f t="shared" si="1"/>
        <v>307.63636363636363</v>
      </c>
      <c r="Q14" s="602">
        <f t="shared" si="2"/>
        <v>5.4837364470391989</v>
      </c>
      <c r="T14" s="75"/>
      <c r="U14" s="75"/>
    </row>
    <row r="15" spans="1:21" ht="15.75" thickBot="1">
      <c r="A15" s="580" t="s">
        <v>211</v>
      </c>
      <c r="B15" s="585"/>
      <c r="C15" s="582">
        <v>172</v>
      </c>
      <c r="D15" s="582">
        <v>155</v>
      </c>
      <c r="E15" s="582">
        <v>185</v>
      </c>
      <c r="F15" s="582">
        <v>203</v>
      </c>
      <c r="G15" s="582">
        <v>241</v>
      </c>
      <c r="H15" s="582">
        <v>259</v>
      </c>
      <c r="I15" s="582">
        <v>350</v>
      </c>
      <c r="J15" s="582">
        <v>592</v>
      </c>
      <c r="K15" s="582">
        <v>320</v>
      </c>
      <c r="L15" s="582">
        <v>535</v>
      </c>
      <c r="M15" s="603">
        <v>248</v>
      </c>
      <c r="N15" s="415">
        <v>284</v>
      </c>
      <c r="O15" s="604">
        <f t="shared" si="0"/>
        <v>3260</v>
      </c>
      <c r="P15" s="605">
        <f t="shared" si="1"/>
        <v>296.36363636363637</v>
      </c>
      <c r="Q15" s="602">
        <f t="shared" si="2"/>
        <v>3.5863219349457882</v>
      </c>
      <c r="T15" s="75"/>
      <c r="U15" s="75"/>
    </row>
    <row r="16" spans="1:21" ht="15.75" thickBot="1">
      <c r="A16" s="580" t="s">
        <v>310</v>
      </c>
      <c r="B16" s="585"/>
      <c r="C16" s="582">
        <v>102</v>
      </c>
      <c r="D16" s="582">
        <v>131</v>
      </c>
      <c r="E16" s="582">
        <v>109</v>
      </c>
      <c r="F16" s="582">
        <v>78</v>
      </c>
      <c r="G16" s="582">
        <v>131</v>
      </c>
      <c r="H16" s="583">
        <v>114</v>
      </c>
      <c r="I16" s="582">
        <v>130</v>
      </c>
      <c r="J16" s="582">
        <v>121</v>
      </c>
      <c r="K16" s="582">
        <v>148</v>
      </c>
      <c r="L16" s="582">
        <v>170</v>
      </c>
      <c r="M16" s="606">
        <v>168</v>
      </c>
      <c r="N16" s="415">
        <v>115</v>
      </c>
      <c r="O16" s="607">
        <f t="shared" si="0"/>
        <v>1402</v>
      </c>
      <c r="P16" s="608">
        <f t="shared" si="1"/>
        <v>127.45454545454545</v>
      </c>
      <c r="Q16" s="602">
        <f t="shared" si="2"/>
        <v>2.126772310258549</v>
      </c>
      <c r="T16" s="75"/>
      <c r="U16" s="75"/>
    </row>
    <row r="17" spans="1:42" ht="15.75" customHeight="1" thickBot="1">
      <c r="A17" s="609" t="s">
        <v>8</v>
      </c>
      <c r="B17" s="610"/>
      <c r="C17" s="610">
        <f>SUM(C7:C16)</f>
        <v>3446</v>
      </c>
      <c r="D17" s="610">
        <f>SUM(D7:D16)</f>
        <v>3891</v>
      </c>
      <c r="E17" s="610">
        <f t="shared" ref="E17:J17" si="3">SUM(E7:E16)</f>
        <v>3732</v>
      </c>
      <c r="F17" s="610">
        <f t="shared" si="3"/>
        <v>3357</v>
      </c>
      <c r="G17" s="610">
        <f t="shared" si="3"/>
        <v>3860</v>
      </c>
      <c r="H17" s="610">
        <f t="shared" si="3"/>
        <v>3225</v>
      </c>
      <c r="I17" s="610">
        <f t="shared" si="3"/>
        <v>3895</v>
      </c>
      <c r="J17" s="610">
        <f t="shared" si="3"/>
        <v>4283</v>
      </c>
      <c r="K17" s="611">
        <f>SUM(K7:K16)</f>
        <v>4329</v>
      </c>
      <c r="L17" s="611">
        <f>SUM(L7:L16)</f>
        <v>4780</v>
      </c>
      <c r="M17" s="611">
        <f>SUM(M7:M16)</f>
        <v>3993</v>
      </c>
      <c r="N17" s="765"/>
      <c r="O17" s="612">
        <f>SUM(O7:O16)</f>
        <v>42791</v>
      </c>
      <c r="P17" s="613">
        <f>AVERAGE(B17:M17)</f>
        <v>3890.090909090909</v>
      </c>
      <c r="Q17" s="602">
        <f>(C17*100)/$Q$4</f>
        <v>71.851542952460377</v>
      </c>
      <c r="T17" s="75"/>
      <c r="U17" s="75"/>
    </row>
    <row r="18" spans="1:42" s="213" customFormat="1" ht="23.25" customHeight="1">
      <c r="A18" s="213" t="s">
        <v>302</v>
      </c>
      <c r="C18" s="214"/>
      <c r="P18" s="213" t="s">
        <v>303</v>
      </c>
      <c r="Q18" s="215">
        <f>100-Q17</f>
        <v>28.148457047539623</v>
      </c>
    </row>
    <row r="19" spans="1:42" ht="54.75" customHeight="1">
      <c r="A19" s="216"/>
      <c r="B19" s="216"/>
      <c r="C19" s="226"/>
      <c r="D19" s="213"/>
      <c r="E19" s="227"/>
      <c r="F19" s="213"/>
      <c r="G19" s="213"/>
      <c r="H19" s="213"/>
      <c r="I19" s="213"/>
      <c r="J19" s="213"/>
      <c r="K19" s="213"/>
      <c r="L19" s="213"/>
      <c r="M19" s="213"/>
      <c r="O19" s="1091"/>
      <c r="P19" s="1091"/>
      <c r="Q19" s="1091"/>
      <c r="R19" s="213"/>
      <c r="S19" s="213"/>
      <c r="T19" s="213"/>
      <c r="U19" s="213"/>
      <c r="V19" s="213"/>
      <c r="W19" s="213"/>
      <c r="X19" s="227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</row>
    <row r="20" spans="1:42">
      <c r="A20" s="221"/>
      <c r="B20" s="221"/>
      <c r="C20" s="228"/>
      <c r="D20" s="213"/>
      <c r="E20" s="227"/>
      <c r="F20" s="213"/>
      <c r="G20" s="213"/>
      <c r="H20" s="213"/>
      <c r="I20" s="213"/>
      <c r="J20" s="213"/>
      <c r="K20" s="213"/>
      <c r="L20" s="213"/>
      <c r="M20" s="213"/>
      <c r="O20" s="213"/>
      <c r="P20" s="227"/>
      <c r="Q20" s="213"/>
      <c r="R20" s="213"/>
      <c r="S20" s="213"/>
      <c r="T20" s="213"/>
      <c r="U20" s="213"/>
      <c r="V20" s="213"/>
      <c r="W20" s="213"/>
      <c r="X20" s="227"/>
      <c r="Y20" s="213"/>
      <c r="Z20" s="213"/>
      <c r="AA20" s="213"/>
      <c r="AB20" s="213"/>
      <c r="AC20" s="213"/>
      <c r="AD20" s="218"/>
      <c r="AE20" s="219"/>
      <c r="AF20" s="219"/>
      <c r="AG20" s="219"/>
      <c r="AH20" s="219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216"/>
      <c r="B21" s="216"/>
      <c r="C21" s="226"/>
      <c r="D21" s="213"/>
      <c r="E21" s="227"/>
      <c r="F21" s="213"/>
      <c r="G21" s="213"/>
      <c r="H21" s="213"/>
      <c r="I21" s="213"/>
      <c r="J21" s="213"/>
      <c r="K21" s="213"/>
      <c r="L21" s="229"/>
      <c r="M21" s="213"/>
      <c r="O21" s="1091"/>
      <c r="P21" s="1091"/>
      <c r="Q21" s="1091"/>
      <c r="R21" s="213"/>
      <c r="S21" s="213"/>
      <c r="T21" s="213"/>
      <c r="U21" s="213"/>
      <c r="V21" s="213"/>
      <c r="W21" s="213"/>
      <c r="X21" s="227"/>
      <c r="Y21" s="213"/>
      <c r="Z21" s="213"/>
      <c r="AA21" s="213"/>
      <c r="AB21" s="213"/>
      <c r="AC21" s="213"/>
      <c r="AD21" s="218"/>
      <c r="AE21" s="219"/>
      <c r="AF21" s="219"/>
      <c r="AG21" s="219"/>
      <c r="AH21" s="219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216"/>
      <c r="B22" s="216"/>
      <c r="C22" s="226"/>
      <c r="D22" s="213"/>
      <c r="E22" s="227"/>
      <c r="F22" s="213"/>
      <c r="G22" s="213"/>
      <c r="H22" s="213"/>
      <c r="I22" s="213"/>
      <c r="J22" s="213"/>
      <c r="K22" s="213"/>
      <c r="L22" s="213"/>
      <c r="M22" s="213"/>
      <c r="O22" s="213"/>
      <c r="P22" s="227"/>
      <c r="Q22" s="213"/>
      <c r="R22" s="213"/>
      <c r="S22" s="213"/>
      <c r="T22" s="213"/>
      <c r="U22" s="213"/>
      <c r="V22" s="213"/>
      <c r="W22" s="213"/>
      <c r="X22" s="230"/>
      <c r="Y22" s="213"/>
      <c r="Z22" s="213"/>
      <c r="AA22" s="213"/>
      <c r="AB22" s="213"/>
      <c r="AC22" s="213"/>
      <c r="AD22" s="218"/>
      <c r="AE22" s="219"/>
      <c r="AF22" s="219"/>
      <c r="AG22" s="219"/>
      <c r="AH22" s="219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216"/>
      <c r="B23" s="216"/>
      <c r="C23" s="226"/>
      <c r="D23" s="213"/>
      <c r="E23" s="227"/>
      <c r="F23" s="213"/>
      <c r="G23" s="213"/>
      <c r="H23" s="213"/>
      <c r="I23" s="213"/>
      <c r="J23" s="213"/>
      <c r="K23" s="213"/>
      <c r="L23" s="213"/>
      <c r="M23" s="213"/>
      <c r="O23" s="1091"/>
      <c r="P23" s="1091"/>
      <c r="Q23" s="1091"/>
      <c r="R23" s="213"/>
      <c r="S23" s="213"/>
      <c r="T23" s="213"/>
      <c r="U23" s="213"/>
      <c r="V23" s="213"/>
      <c r="W23" s="213"/>
      <c r="X23" s="227"/>
      <c r="Y23" s="213"/>
      <c r="Z23" s="213"/>
      <c r="AA23" s="213"/>
      <c r="AB23" s="213"/>
      <c r="AC23" s="213"/>
      <c r="AD23" s="218"/>
      <c r="AE23" s="219"/>
      <c r="AF23" s="219"/>
      <c r="AG23" s="219"/>
      <c r="AH23" s="219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701" t="s">
        <v>372</v>
      </c>
      <c r="B24" s="221"/>
      <c r="C24" s="228"/>
      <c r="D24" s="213"/>
      <c r="E24" s="227"/>
      <c r="F24" s="213"/>
      <c r="G24" s="213"/>
      <c r="H24" s="213"/>
      <c r="I24" s="213"/>
      <c r="J24" s="213"/>
      <c r="K24" s="213"/>
      <c r="L24" s="213"/>
      <c r="M24" s="213"/>
      <c r="O24" s="213"/>
      <c r="P24" s="213"/>
      <c r="Q24" s="213"/>
      <c r="R24" s="213"/>
      <c r="S24" s="213"/>
      <c r="T24" s="213"/>
      <c r="U24" s="213"/>
      <c r="V24" s="213"/>
      <c r="W24" s="213"/>
      <c r="X24" s="227"/>
      <c r="Y24" s="213"/>
      <c r="Z24" s="213"/>
      <c r="AA24" s="213"/>
      <c r="AB24" s="213"/>
      <c r="AC24" s="213"/>
      <c r="AD24" s="218"/>
      <c r="AE24" s="219"/>
      <c r="AF24" s="219"/>
      <c r="AG24" s="219"/>
      <c r="AH24" s="219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216"/>
      <c r="B25" s="216"/>
      <c r="C25" s="226"/>
      <c r="D25" s="213"/>
      <c r="E25" s="227"/>
      <c r="F25" s="213"/>
      <c r="G25" s="213"/>
      <c r="H25" s="213"/>
      <c r="I25" s="213"/>
      <c r="J25" s="213"/>
      <c r="K25" s="213"/>
      <c r="L25" s="213"/>
      <c r="M25" s="213"/>
      <c r="O25" s="213"/>
      <c r="P25" s="213"/>
      <c r="Q25" s="213"/>
      <c r="R25" s="213"/>
      <c r="S25" s="213"/>
      <c r="T25" s="213"/>
      <c r="U25" s="213"/>
      <c r="V25" s="213"/>
      <c r="W25" s="213"/>
      <c r="X25" s="227"/>
      <c r="Y25" s="213"/>
      <c r="Z25" s="213"/>
      <c r="AA25" s="213"/>
      <c r="AB25" s="213"/>
      <c r="AC25" s="213"/>
      <c r="AD25" s="218"/>
      <c r="AE25" s="219"/>
      <c r="AF25" s="219"/>
      <c r="AG25" s="219"/>
      <c r="AH25" s="219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213"/>
      <c r="B26" s="213"/>
      <c r="C26" s="214"/>
      <c r="D26" s="213"/>
      <c r="E26" s="227"/>
      <c r="F26" s="213"/>
      <c r="G26" s="227"/>
      <c r="H26" s="213"/>
      <c r="I26" s="213"/>
      <c r="J26" s="213"/>
      <c r="K26" s="213"/>
      <c r="L26" s="213"/>
      <c r="M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8"/>
      <c r="AE26" s="219"/>
      <c r="AF26" s="219"/>
      <c r="AG26" s="219"/>
      <c r="AH26" s="219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213"/>
      <c r="B27" s="213"/>
      <c r="C27" s="214"/>
      <c r="D27" s="213"/>
      <c r="E27" s="227"/>
      <c r="F27" s="213"/>
      <c r="G27" s="227"/>
      <c r="H27" s="213"/>
      <c r="I27" s="213"/>
      <c r="J27" s="213"/>
      <c r="K27" s="213"/>
      <c r="L27" s="213"/>
      <c r="M27" s="213"/>
      <c r="O27" s="213"/>
      <c r="P27" s="213"/>
      <c r="Q27" s="213"/>
      <c r="R27" s="213"/>
      <c r="S27" s="218"/>
      <c r="T27" s="219"/>
      <c r="U27" s="220"/>
      <c r="V27" s="220"/>
      <c r="W27" s="220"/>
      <c r="X27" s="231"/>
      <c r="Y27" s="213"/>
      <c r="Z27" s="213"/>
      <c r="AA27" s="213"/>
      <c r="AB27" s="213"/>
      <c r="AC27" s="213"/>
      <c r="AD27" s="218"/>
      <c r="AE27" s="219"/>
      <c r="AF27" s="219"/>
      <c r="AG27" s="219"/>
      <c r="AH27" s="219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213"/>
      <c r="B28" s="213"/>
      <c r="C28" s="214"/>
      <c r="D28" s="213"/>
      <c r="E28" s="227"/>
      <c r="F28" s="213"/>
      <c r="G28" s="227"/>
      <c r="H28" s="213"/>
      <c r="I28" s="213"/>
      <c r="J28" s="213"/>
      <c r="K28" s="213"/>
      <c r="L28" s="213"/>
      <c r="M28" s="213"/>
      <c r="O28" s="213"/>
      <c r="P28" s="213"/>
      <c r="Q28" s="213"/>
      <c r="R28" s="213"/>
      <c r="S28" s="218"/>
      <c r="T28" s="219"/>
      <c r="U28" s="220"/>
      <c r="V28" s="220"/>
      <c r="W28" s="220"/>
      <c r="X28" s="231"/>
      <c r="Y28" s="213"/>
      <c r="Z28" s="213"/>
      <c r="AA28" s="213"/>
      <c r="AB28" s="213"/>
      <c r="AC28" s="213"/>
      <c r="AD28" s="218"/>
      <c r="AE28" s="219"/>
      <c r="AF28" s="219"/>
      <c r="AG28" s="219"/>
      <c r="AH28" s="219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213"/>
      <c r="B29" s="213"/>
      <c r="C29" s="214"/>
      <c r="D29" s="213"/>
      <c r="E29" s="227"/>
      <c r="F29" s="213"/>
      <c r="G29" s="227"/>
      <c r="H29" s="213"/>
      <c r="I29" s="213"/>
      <c r="J29" s="213"/>
      <c r="K29" s="213"/>
      <c r="L29" s="213"/>
      <c r="M29" s="213"/>
      <c r="O29" s="213"/>
      <c r="P29" s="213"/>
      <c r="Q29" s="213"/>
      <c r="R29" s="213"/>
      <c r="S29" s="218"/>
      <c r="T29" s="219"/>
      <c r="U29" s="220"/>
      <c r="V29" s="220"/>
      <c r="W29" s="220"/>
      <c r="X29" s="231"/>
      <c r="Y29" s="213"/>
      <c r="Z29" s="213"/>
      <c r="AA29" s="213"/>
      <c r="AB29" s="213"/>
      <c r="AC29" s="213"/>
      <c r="AD29" s="218"/>
      <c r="AE29" s="219"/>
      <c r="AF29" s="219"/>
      <c r="AG29" s="219"/>
      <c r="AH29" s="219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213"/>
      <c r="B30" s="213"/>
      <c r="C30" s="214"/>
      <c r="D30" s="213"/>
      <c r="E30" s="227"/>
      <c r="F30" s="213"/>
      <c r="G30" s="227"/>
      <c r="H30" s="213"/>
      <c r="I30" s="213"/>
      <c r="J30" s="213"/>
      <c r="K30" s="213"/>
      <c r="L30" s="213"/>
      <c r="M30" s="213"/>
      <c r="O30" s="213"/>
      <c r="P30" s="213"/>
      <c r="Q30" s="213"/>
      <c r="R30" s="213"/>
      <c r="S30" s="218"/>
      <c r="T30" s="219"/>
      <c r="U30" s="220"/>
      <c r="V30" s="220"/>
      <c r="W30" s="220"/>
      <c r="X30" s="231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P30" s="75"/>
    </row>
    <row r="31" spans="1:42">
      <c r="A31" s="213"/>
      <c r="B31" s="213"/>
      <c r="C31" s="214"/>
      <c r="D31" s="213"/>
      <c r="E31" s="227"/>
      <c r="F31" s="213"/>
      <c r="G31" s="227"/>
      <c r="H31" s="213"/>
      <c r="I31" s="213"/>
      <c r="J31" s="213"/>
      <c r="K31" s="213"/>
      <c r="L31" s="213"/>
      <c r="M31" s="213"/>
      <c r="O31" s="213"/>
      <c r="P31" s="213"/>
      <c r="Q31" s="213"/>
      <c r="R31" s="213"/>
      <c r="S31" s="218"/>
      <c r="T31" s="219"/>
      <c r="U31" s="220"/>
      <c r="V31" s="220"/>
      <c r="W31" s="220"/>
      <c r="X31" s="231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</row>
    <row r="32" spans="1:42">
      <c r="A32" s="213"/>
      <c r="B32" s="213"/>
      <c r="C32" s="214"/>
      <c r="D32" s="213"/>
      <c r="E32" s="227"/>
      <c r="F32" s="213"/>
      <c r="G32" s="227"/>
      <c r="H32" s="213"/>
      <c r="I32" s="213"/>
      <c r="J32" s="213"/>
      <c r="K32" s="213"/>
      <c r="L32" s="213"/>
      <c r="M32" s="213"/>
      <c r="O32" s="213"/>
      <c r="P32" s="213"/>
      <c r="Q32" s="213"/>
      <c r="R32" s="213"/>
      <c r="S32" s="218"/>
      <c r="T32" s="219"/>
      <c r="U32" s="220"/>
      <c r="V32" s="220"/>
      <c r="W32" s="220"/>
      <c r="X32" s="231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</row>
    <row r="33" spans="1:34">
      <c r="A33" s="206"/>
      <c r="B33" s="213"/>
      <c r="C33" s="214"/>
      <c r="D33" s="213"/>
      <c r="E33" s="227"/>
      <c r="F33" s="213"/>
      <c r="G33" s="227"/>
      <c r="H33" s="213"/>
      <c r="I33" s="213"/>
      <c r="J33" s="213"/>
      <c r="K33" s="213"/>
      <c r="L33" s="213"/>
      <c r="M33" s="213"/>
      <c r="O33" s="213"/>
      <c r="P33" s="213"/>
      <c r="Q33" s="213"/>
      <c r="R33" s="213"/>
      <c r="S33" s="218"/>
      <c r="T33" s="219"/>
      <c r="U33" s="220"/>
      <c r="V33" s="220"/>
      <c r="W33" s="220"/>
      <c r="X33" s="231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</row>
    <row r="34" spans="1:34">
      <c r="A34" s="206"/>
      <c r="B34" s="213"/>
      <c r="C34" s="214"/>
      <c r="D34" s="213"/>
      <c r="E34" s="227"/>
      <c r="F34" s="213"/>
      <c r="G34" s="227"/>
      <c r="H34" s="213"/>
      <c r="I34" s="213"/>
      <c r="J34" s="213"/>
      <c r="K34" s="213"/>
      <c r="L34" s="213"/>
      <c r="M34" s="213"/>
      <c r="O34" s="213"/>
      <c r="P34" s="213"/>
      <c r="Q34" s="213"/>
      <c r="R34" s="213"/>
      <c r="S34" s="218"/>
      <c r="T34" s="219"/>
      <c r="U34" s="220"/>
      <c r="V34" s="220"/>
      <c r="W34" s="220"/>
      <c r="X34" s="231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</row>
    <row r="35" spans="1:34">
      <c r="A35" s="80"/>
      <c r="B35" s="213"/>
      <c r="C35" s="214"/>
      <c r="D35" s="213"/>
      <c r="E35" s="227"/>
      <c r="F35" s="213"/>
      <c r="G35" s="227"/>
      <c r="H35" s="213"/>
      <c r="I35" s="213"/>
      <c r="J35" s="213"/>
      <c r="K35" s="213"/>
      <c r="L35" s="213"/>
      <c r="M35" s="213"/>
      <c r="O35" s="213"/>
      <c r="P35" s="213"/>
      <c r="Q35" s="213"/>
      <c r="R35" s="213"/>
      <c r="S35" s="218"/>
      <c r="T35" s="219"/>
      <c r="U35" s="220"/>
      <c r="V35" s="220"/>
      <c r="W35" s="220"/>
      <c r="X35" s="231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</row>
    <row r="36" spans="1:34">
      <c r="A36" s="206"/>
      <c r="B36" s="213"/>
      <c r="C36" s="214"/>
      <c r="D36" s="213"/>
      <c r="E36" s="227"/>
      <c r="F36" s="213"/>
      <c r="G36" s="227"/>
      <c r="H36" s="213"/>
      <c r="I36" s="213"/>
      <c r="J36" s="213"/>
      <c r="K36" s="213"/>
      <c r="L36" s="213"/>
      <c r="M36" s="213"/>
      <c r="O36" s="213"/>
      <c r="P36" s="213"/>
      <c r="Q36" s="213"/>
      <c r="R36" s="213"/>
      <c r="S36" s="218"/>
      <c r="T36" s="219"/>
      <c r="U36" s="220"/>
      <c r="V36" s="220"/>
      <c r="W36" s="220"/>
      <c r="X36" s="231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</row>
    <row r="37" spans="1:34">
      <c r="A37" s="206"/>
      <c r="B37" s="213"/>
      <c r="C37" s="214"/>
      <c r="D37" s="213"/>
      <c r="E37" s="227"/>
      <c r="F37" s="213"/>
      <c r="G37" s="227"/>
      <c r="H37" s="213"/>
      <c r="I37" s="213"/>
      <c r="J37" s="213"/>
      <c r="K37" s="213"/>
      <c r="L37" s="213"/>
      <c r="M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</row>
    <row r="38" spans="1:34">
      <c r="A38" s="206"/>
      <c r="B38" s="213"/>
      <c r="C38" s="214"/>
      <c r="D38" s="213"/>
      <c r="E38" s="227"/>
      <c r="F38" s="213"/>
      <c r="G38" s="227"/>
      <c r="H38" s="213"/>
      <c r="I38" s="213"/>
      <c r="J38" s="213"/>
      <c r="K38" s="213"/>
      <c r="L38" s="213"/>
      <c r="M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</row>
    <row r="39" spans="1:34">
      <c r="A39" s="213"/>
      <c r="B39" s="213"/>
      <c r="C39" s="214"/>
      <c r="D39" s="213"/>
      <c r="E39" s="227"/>
      <c r="F39" s="213"/>
      <c r="G39" s="227"/>
      <c r="H39" s="213"/>
      <c r="I39" s="213"/>
      <c r="J39" s="213"/>
      <c r="K39" s="213"/>
      <c r="L39" s="213"/>
      <c r="M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</row>
    <row r="40" spans="1:34">
      <c r="A40" s="213"/>
      <c r="B40" s="213"/>
      <c r="C40" s="214"/>
      <c r="D40" s="213"/>
      <c r="E40" s="227"/>
      <c r="F40" s="213"/>
      <c r="G40" s="227"/>
      <c r="H40" s="213"/>
      <c r="I40" s="213"/>
      <c r="J40" s="213"/>
      <c r="K40" s="213"/>
      <c r="L40" s="213"/>
      <c r="M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</row>
    <row r="41" spans="1:34">
      <c r="A41" s="213"/>
      <c r="B41" s="213"/>
      <c r="C41" s="214"/>
      <c r="D41" s="213"/>
      <c r="E41" s="227"/>
      <c r="F41" s="213"/>
      <c r="G41" s="227"/>
      <c r="H41" s="213"/>
      <c r="I41" s="213"/>
      <c r="J41" s="213"/>
      <c r="K41" s="213"/>
      <c r="L41" s="213"/>
      <c r="M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</row>
    <row r="42" spans="1:34" ht="14.25" customHeight="1">
      <c r="A42" s="213"/>
      <c r="B42" s="213"/>
      <c r="C42" s="214"/>
      <c r="D42" s="213"/>
      <c r="E42" s="227"/>
      <c r="F42" s="213"/>
      <c r="G42" s="227"/>
      <c r="H42" s="213"/>
      <c r="I42" s="213"/>
      <c r="J42" s="213"/>
      <c r="K42" s="213"/>
      <c r="L42" s="213"/>
      <c r="M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</row>
    <row r="43" spans="1:34">
      <c r="A43" s="221"/>
      <c r="B43" s="221"/>
      <c r="C43" s="228"/>
      <c r="D43" s="221"/>
      <c r="E43" s="227"/>
      <c r="F43" s="213"/>
      <c r="G43" s="227"/>
      <c r="H43" s="213"/>
      <c r="I43" s="213"/>
      <c r="J43" s="213"/>
      <c r="K43" s="213"/>
      <c r="L43" s="213"/>
      <c r="M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</row>
    <row r="44" spans="1:34" ht="14.25" customHeight="1">
      <c r="A44" s="213"/>
      <c r="B44" s="213"/>
      <c r="C44" s="214"/>
      <c r="D44" s="213"/>
      <c r="E44" s="227"/>
      <c r="F44" s="213"/>
      <c r="G44" s="227"/>
      <c r="H44" s="213"/>
      <c r="I44" s="213"/>
      <c r="J44" s="213"/>
      <c r="K44" s="213"/>
      <c r="L44" s="213"/>
      <c r="M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zoomScale="90" zoomScaleNormal="90" workbookViewId="0">
      <selection activeCell="H44" sqref="H44"/>
    </sheetView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375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213" customFormat="1" ht="15" thickBot="1">
      <c r="B8" s="566">
        <f>'10+_UNIDADES_2025'!N7</f>
        <v>459</v>
      </c>
      <c r="F8" s="213">
        <f>'10+_UNIDADES_2025'!N8</f>
        <v>477</v>
      </c>
      <c r="J8" s="566">
        <f>'10+_UNIDADES_2025'!N9</f>
        <v>330</v>
      </c>
      <c r="N8" s="566">
        <f>'10+_UNIDADES_2025'!N10</f>
        <v>232</v>
      </c>
    </row>
    <row r="9" spans="1:15" s="83" customFormat="1" ht="41.25" customHeight="1" thickBot="1">
      <c r="A9" s="1087" t="str">
        <f>'10+_UNIDADES_2025'!A7</f>
        <v>Secretaria Municipal da Saúde</v>
      </c>
      <c r="B9" s="1088"/>
      <c r="C9" s="1089"/>
      <c r="E9" s="1087" t="str">
        <f>'10+_UNIDADES_2025'!A8</f>
        <v>Companhia de Engenharia de Tráfego</v>
      </c>
      <c r="F9" s="1088"/>
      <c r="G9" s="1089"/>
      <c r="I9" s="1087" t="str">
        <f>'10+_UNIDADES_2025'!A9</f>
        <v>Secretaria Municipal das Subprefeituras</v>
      </c>
      <c r="J9" s="1088"/>
      <c r="K9" s="1089"/>
      <c r="M9" s="1087" t="str">
        <f>'10+_UNIDADES_2025'!A10</f>
        <v>Secretaria Executiva de Limpeza Urbana</v>
      </c>
      <c r="N9" s="1088"/>
      <c r="O9" s="1089"/>
    </row>
    <row r="10" spans="1:15" ht="15.75" thickBot="1">
      <c r="A10" s="554" t="s">
        <v>5</v>
      </c>
      <c r="B10" s="87" t="s">
        <v>307</v>
      </c>
      <c r="C10" s="289" t="s">
        <v>308</v>
      </c>
      <c r="E10" s="555" t="s">
        <v>5</v>
      </c>
      <c r="F10" s="87" t="s">
        <v>307</v>
      </c>
      <c r="G10" s="289" t="s">
        <v>308</v>
      </c>
      <c r="I10" s="554" t="s">
        <v>5</v>
      </c>
      <c r="J10" s="87" t="s">
        <v>307</v>
      </c>
      <c r="K10" s="289" t="s">
        <v>308</v>
      </c>
      <c r="M10" s="555" t="s">
        <v>5</v>
      </c>
      <c r="N10" s="84" t="s">
        <v>307</v>
      </c>
      <c r="O10" s="290" t="s">
        <v>308</v>
      </c>
    </row>
    <row r="11" spans="1:15" s="206" customFormat="1" ht="15">
      <c r="A11" s="761">
        <v>45658</v>
      </c>
      <c r="B11" s="766">
        <f>'10+_UNIDADES_2025'!M7</f>
        <v>611</v>
      </c>
      <c r="C11" s="767">
        <f>((B11-B8)/B8)*100</f>
        <v>33.115468409586057</v>
      </c>
      <c r="E11" s="761">
        <v>45658</v>
      </c>
      <c r="F11" s="768">
        <f>'10+_UNIDADES_2025'!M8</f>
        <v>360</v>
      </c>
      <c r="G11" s="767">
        <f>((F11-F8)/F8)*100</f>
        <v>-24.528301886792452</v>
      </c>
      <c r="I11" s="761">
        <v>45658</v>
      </c>
      <c r="J11" s="768">
        <f>'10+_UNIDADES_2025'!M9</f>
        <v>584</v>
      </c>
      <c r="K11" s="767">
        <f>((J11-J8)/J8)*100</f>
        <v>76.969696969696969</v>
      </c>
      <c r="M11" s="761">
        <v>45658</v>
      </c>
      <c r="N11" s="557">
        <f>'10+_UNIDADES_2025'!M10</f>
        <v>531</v>
      </c>
      <c r="O11" s="760">
        <f>((N11-N8)/N8)*100</f>
        <v>128.87931034482759</v>
      </c>
    </row>
    <row r="12" spans="1:15" s="206" customFormat="1" ht="15">
      <c r="A12" s="344">
        <v>45689</v>
      </c>
      <c r="B12" s="719">
        <f>'10+_UNIDADES_2025'!L7</f>
        <v>643</v>
      </c>
      <c r="C12" s="720">
        <f t="shared" ref="C12:C18" si="0">((B12-B11)/B11)*100</f>
        <v>5.2373158756137483</v>
      </c>
      <c r="E12" s="344">
        <v>45689</v>
      </c>
      <c r="F12" s="721">
        <f>'10+_UNIDADES_2025'!L8</f>
        <v>385</v>
      </c>
      <c r="G12" s="720">
        <f t="shared" ref="G12:G17" si="1">((F12-F11)/F11)*100</f>
        <v>6.9444444444444446</v>
      </c>
      <c r="I12" s="344">
        <v>45689</v>
      </c>
      <c r="J12" s="721">
        <f>'10+_UNIDADES_2025'!L9</f>
        <v>588</v>
      </c>
      <c r="K12" s="720">
        <f t="shared" ref="K12:K17" si="2">((J12-J11)/J11)*100</f>
        <v>0.68493150684931503</v>
      </c>
      <c r="M12" s="344">
        <v>45689</v>
      </c>
      <c r="N12" s="340">
        <f>'10+_UNIDADES_2025'!L10</f>
        <v>650</v>
      </c>
      <c r="O12" s="341">
        <f t="shared" ref="O12:O17" si="3">((N12-N11)/N11)*100</f>
        <v>22.410546139359699</v>
      </c>
    </row>
    <row r="13" spans="1:15" s="206" customFormat="1" ht="15">
      <c r="A13" s="344">
        <v>45717</v>
      </c>
      <c r="B13" s="719">
        <f>'10+_UNIDADES_2025'!K7</f>
        <v>735</v>
      </c>
      <c r="C13" s="720">
        <f t="shared" si="0"/>
        <v>14.307931570762053</v>
      </c>
      <c r="E13" s="344">
        <v>45717</v>
      </c>
      <c r="F13" s="721">
        <f>'10+_UNIDADES_2025'!K8</f>
        <v>397</v>
      </c>
      <c r="G13" s="720">
        <f t="shared" si="1"/>
        <v>3.116883116883117</v>
      </c>
      <c r="I13" s="344">
        <v>45717</v>
      </c>
      <c r="J13" s="721">
        <f>'10+_UNIDADES_2025'!K9</f>
        <v>599</v>
      </c>
      <c r="K13" s="720">
        <f t="shared" si="2"/>
        <v>1.870748299319728</v>
      </c>
      <c r="M13" s="344">
        <v>45717</v>
      </c>
      <c r="N13" s="340">
        <f>'10+_UNIDADES_2025'!K10</f>
        <v>629</v>
      </c>
      <c r="O13" s="341">
        <f t="shared" si="3"/>
        <v>-3.2307692307692308</v>
      </c>
    </row>
    <row r="14" spans="1:15" s="206" customFormat="1" ht="15">
      <c r="A14" s="344">
        <v>45748</v>
      </c>
      <c r="B14" s="719">
        <f>'10+_UNIDADES_2025'!J$7</f>
        <v>702</v>
      </c>
      <c r="C14" s="720">
        <f t="shared" si="0"/>
        <v>-4.4897959183673466</v>
      </c>
      <c r="E14" s="344">
        <v>45748</v>
      </c>
      <c r="F14" s="721">
        <f>'10+_UNIDADES_2025'!J$8</f>
        <v>366</v>
      </c>
      <c r="G14" s="720">
        <f t="shared" si="1"/>
        <v>-7.8085642317380355</v>
      </c>
      <c r="I14" s="344">
        <v>45748</v>
      </c>
      <c r="J14" s="721">
        <f>'10+_UNIDADES_2025'!J$9</f>
        <v>577</v>
      </c>
      <c r="K14" s="720">
        <f t="shared" si="2"/>
        <v>-3.672787979966611</v>
      </c>
      <c r="M14" s="344">
        <v>45748</v>
      </c>
      <c r="N14" s="340">
        <f>'10+_UNIDADES_2025'!J$10</f>
        <v>468</v>
      </c>
      <c r="O14" s="341">
        <f t="shared" si="3"/>
        <v>-25.596184419713829</v>
      </c>
    </row>
    <row r="15" spans="1:15" s="206" customFormat="1" ht="15">
      <c r="A15" s="344">
        <v>45778</v>
      </c>
      <c r="B15" s="719">
        <f>'10+_UNIDADES_2025'!I$7</f>
        <v>710</v>
      </c>
      <c r="C15" s="720">
        <f t="shared" si="0"/>
        <v>1.1396011396011396</v>
      </c>
      <c r="E15" s="344">
        <v>45778</v>
      </c>
      <c r="F15" s="721">
        <f>'10+_UNIDADES_2025'!I$8</f>
        <v>401</v>
      </c>
      <c r="G15" s="720">
        <f t="shared" si="1"/>
        <v>9.5628415300546443</v>
      </c>
      <c r="I15" s="344">
        <v>45778</v>
      </c>
      <c r="J15" s="721">
        <f>'10+_UNIDADES_2025'!I$9</f>
        <v>529</v>
      </c>
      <c r="K15" s="720">
        <f t="shared" si="2"/>
        <v>-8.3188908145580598</v>
      </c>
      <c r="M15" s="344">
        <v>45778</v>
      </c>
      <c r="N15" s="340">
        <f>'10+_UNIDADES_2025'!I$10</f>
        <v>448</v>
      </c>
      <c r="O15" s="341">
        <f t="shared" si="3"/>
        <v>-4.2735042735042734</v>
      </c>
    </row>
    <row r="16" spans="1:15" s="206" customFormat="1" ht="15">
      <c r="A16" s="344">
        <v>45809</v>
      </c>
      <c r="B16" s="719">
        <f>'10+_UNIDADES_2025'!H$7</f>
        <v>601</v>
      </c>
      <c r="C16" s="720">
        <f t="shared" si="0"/>
        <v>-15.352112676056336</v>
      </c>
      <c r="E16" s="344">
        <v>45809</v>
      </c>
      <c r="F16" s="721">
        <f>'10+_UNIDADES_2025'!H$8</f>
        <v>423</v>
      </c>
      <c r="G16" s="720">
        <f t="shared" si="1"/>
        <v>5.4862842892768073</v>
      </c>
      <c r="I16" s="344">
        <v>45809</v>
      </c>
      <c r="J16" s="721">
        <f>'10+_UNIDADES_2025'!H$9</f>
        <v>495</v>
      </c>
      <c r="K16" s="720">
        <f t="shared" si="2"/>
        <v>-6.4272211720226844</v>
      </c>
      <c r="M16" s="344">
        <v>45809</v>
      </c>
      <c r="N16" s="340">
        <f>'10+_UNIDADES_2025'!H$10</f>
        <v>276</v>
      </c>
      <c r="O16" s="341">
        <f t="shared" si="3"/>
        <v>-38.392857142857146</v>
      </c>
    </row>
    <row r="17" spans="1:15" s="206" customFormat="1" ht="15">
      <c r="A17" s="344">
        <v>45839</v>
      </c>
      <c r="B17" s="719">
        <f>'10+_UNIDADES_2025'!G$7</f>
        <v>631</v>
      </c>
      <c r="C17" s="720">
        <f t="shared" si="0"/>
        <v>4.9916805324459235</v>
      </c>
      <c r="E17" s="344">
        <v>45839</v>
      </c>
      <c r="F17" s="721">
        <f>'10+_UNIDADES_2025'!G$8</f>
        <v>744</v>
      </c>
      <c r="G17" s="720">
        <f t="shared" si="1"/>
        <v>75.886524822695037</v>
      </c>
      <c r="I17" s="344">
        <v>45839</v>
      </c>
      <c r="J17" s="721">
        <f>'10+_UNIDADES_2025'!G$9</f>
        <v>428</v>
      </c>
      <c r="K17" s="720">
        <f t="shared" si="2"/>
        <v>-13.535353535353536</v>
      </c>
      <c r="M17" s="344">
        <v>45839</v>
      </c>
      <c r="N17" s="340">
        <f>'10+_UNIDADES_2025'!G$10</f>
        <v>304</v>
      </c>
      <c r="O17" s="341">
        <f t="shared" si="3"/>
        <v>10.144927536231885</v>
      </c>
    </row>
    <row r="18" spans="1:15" s="206" customFormat="1" ht="15">
      <c r="A18" s="344">
        <v>45870</v>
      </c>
      <c r="B18" s="719">
        <f>'10+_UNIDADES_2025'!F$7</f>
        <v>566</v>
      </c>
      <c r="C18" s="720">
        <f t="shared" si="0"/>
        <v>-10.301109350237718</v>
      </c>
      <c r="E18" s="344">
        <v>45870</v>
      </c>
      <c r="F18" s="721">
        <f>'10+_UNIDADES_2025'!F$8</f>
        <v>577</v>
      </c>
      <c r="G18" s="720">
        <f>((F18-F17)/F17)*100</f>
        <v>-22.446236559139784</v>
      </c>
      <c r="I18" s="344">
        <v>45870</v>
      </c>
      <c r="J18" s="721">
        <f>'10+_UNIDADES_2025'!F$9</f>
        <v>391</v>
      </c>
      <c r="K18" s="720">
        <f>((J18-J17)/J17)*100</f>
        <v>-8.6448598130841123</v>
      </c>
      <c r="M18" s="344">
        <v>45870</v>
      </c>
      <c r="N18" s="340">
        <f>'10+_UNIDADES_2025'!F$10</f>
        <v>296</v>
      </c>
      <c r="O18" s="341">
        <f>((N18-N17)/N17)*100</f>
        <v>-2.6315789473684208</v>
      </c>
    </row>
    <row r="19" spans="1:15" s="206" customFormat="1" ht="15">
      <c r="A19" s="344">
        <v>45901</v>
      </c>
      <c r="B19" s="719">
        <f>'10+_UNIDADES_2025'!E$7</f>
        <v>712</v>
      </c>
      <c r="C19" s="720">
        <f>((B19-B18)/B18)*100</f>
        <v>25.795053003533567</v>
      </c>
      <c r="E19" s="344">
        <v>45901</v>
      </c>
      <c r="F19" s="721">
        <f>'10+_UNIDADES_2025'!E$8</f>
        <v>765</v>
      </c>
      <c r="G19" s="720">
        <f>((F19-F18)/F18)*100</f>
        <v>32.582322357019066</v>
      </c>
      <c r="I19" s="344">
        <v>45901</v>
      </c>
      <c r="J19" s="721">
        <f>'10+_UNIDADES_2025'!E$9</f>
        <v>413</v>
      </c>
      <c r="K19" s="720">
        <f>((J19-J18)/J18)*100</f>
        <v>5.6265984654731458</v>
      </c>
      <c r="M19" s="344">
        <v>45901</v>
      </c>
      <c r="N19" s="340">
        <f>'10+_UNIDADES_2025'!E$10</f>
        <v>366</v>
      </c>
      <c r="O19" s="341">
        <f>((N19-N18)/N18)*100</f>
        <v>23.648648648648649</v>
      </c>
    </row>
    <row r="20" spans="1:15" s="206" customFormat="1" ht="15">
      <c r="A20" s="344">
        <v>45931</v>
      </c>
      <c r="B20" s="719">
        <f>'10+_UNIDADES_2025'!D$7</f>
        <v>928</v>
      </c>
      <c r="C20" s="720">
        <f>((B20-B19)/B19)*100</f>
        <v>30.337078651685395</v>
      </c>
      <c r="E20" s="344">
        <v>45931</v>
      </c>
      <c r="F20" s="721">
        <f>'10+_UNIDADES_2025'!D$8</f>
        <v>656</v>
      </c>
      <c r="G20" s="720">
        <f>((F20-F19)/F19)*100</f>
        <v>-14.248366013071895</v>
      </c>
      <c r="I20" s="344">
        <v>45931</v>
      </c>
      <c r="J20" s="721">
        <f>'10+_UNIDADES_2025'!D$9</f>
        <v>371</v>
      </c>
      <c r="K20" s="720">
        <f>((J20-J19)/J19)*100</f>
        <v>-10.16949152542373</v>
      </c>
      <c r="M20" s="344">
        <v>45931</v>
      </c>
      <c r="N20" s="340">
        <f>'10+_UNIDADES_2025'!D$10</f>
        <v>509</v>
      </c>
      <c r="O20" s="341">
        <f>((N20-N19)/N19)*100</f>
        <v>39.071038251366119</v>
      </c>
    </row>
    <row r="21" spans="1:15" s="206" customFormat="1" ht="15">
      <c r="A21" s="344">
        <v>45962</v>
      </c>
      <c r="B21" s="719">
        <f>'10+_UNIDADES_2025'!C$7</f>
        <v>877</v>
      </c>
      <c r="C21" s="720">
        <f>((B21-B20)/B20)*100</f>
        <v>-5.4956896551724137</v>
      </c>
      <c r="E21" s="344">
        <v>45962</v>
      </c>
      <c r="F21" s="721">
        <f>'10+_UNIDADES_2025'!C$8</f>
        <v>616</v>
      </c>
      <c r="G21" s="720">
        <f>((F21-F20)/F20)*100</f>
        <v>-6.0975609756097562</v>
      </c>
      <c r="I21" s="344">
        <v>45962</v>
      </c>
      <c r="J21" s="721">
        <f>'10+_UNIDADES_2025'!C$9</f>
        <v>319</v>
      </c>
      <c r="K21" s="720">
        <f>((J21-J20)/J20)*100</f>
        <v>-14.016172506738545</v>
      </c>
      <c r="M21" s="344">
        <v>45962</v>
      </c>
      <c r="N21" s="340">
        <f>'10+_UNIDADES_2025'!C$10</f>
        <v>422</v>
      </c>
      <c r="O21" s="341">
        <f>((N21-N20)/N20)*100</f>
        <v>-17.092337917485263</v>
      </c>
    </row>
    <row r="22" spans="1:15" s="206" customFormat="1" ht="15.75" thickBot="1">
      <c r="A22" s="556">
        <v>45992</v>
      </c>
      <c r="B22" s="569">
        <f>'10+_UNIDADES_2025'!B$7</f>
        <v>0</v>
      </c>
      <c r="C22" s="568">
        <f>((B22-B21)/B21)*100</f>
        <v>-100</v>
      </c>
      <c r="E22" s="556">
        <v>45992</v>
      </c>
      <c r="F22" s="567">
        <f>'10+_UNIDADES_2025'!B$8</f>
        <v>0</v>
      </c>
      <c r="G22" s="568">
        <f>((F22-F21)/F21)*100</f>
        <v>-100</v>
      </c>
      <c r="I22" s="556">
        <v>45992</v>
      </c>
      <c r="J22" s="567">
        <f>'10+_UNIDADES_2025'!B$9</f>
        <v>0</v>
      </c>
      <c r="K22" s="568">
        <f>((J22-J21)/J21)*100</f>
        <v>-100</v>
      </c>
      <c r="M22" s="556">
        <v>45992</v>
      </c>
      <c r="N22" s="546">
        <f>'10+_UNIDADES_2025'!B$10</f>
        <v>0</v>
      </c>
      <c r="O22" s="547">
        <f>((N22-N21)/N21)*100</f>
        <v>-100</v>
      </c>
    </row>
    <row r="23" spans="1:15">
      <c r="B23" s="9"/>
      <c r="C23" s="9"/>
    </row>
    <row r="24" spans="1:15" s="213" customFormat="1" ht="15" thickBot="1">
      <c r="B24" s="566">
        <f>'10+_UNIDADES_2025'!N11</f>
        <v>186</v>
      </c>
      <c r="F24" s="566">
        <f>'10+_UNIDADES_2025'!N12</f>
        <v>278</v>
      </c>
      <c r="J24" s="566">
        <f>'10+_UNIDADES_2025'!N13</f>
        <v>329</v>
      </c>
      <c r="N24" s="566">
        <f>'10+_UNIDADES_2025'!N14</f>
        <v>316</v>
      </c>
    </row>
    <row r="25" spans="1:15" ht="30.75" customHeight="1" thickBot="1">
      <c r="A25" s="1087" t="str">
        <f>'10+_UNIDADES_2025'!A11</f>
        <v>São Paulo Transportes</v>
      </c>
      <c r="B25" s="1088"/>
      <c r="C25" s="1089"/>
      <c r="E25" s="1087" t="str">
        <f>'10+_UNIDADES_2025'!A12</f>
        <v>Secretaria Municipal de Educação</v>
      </c>
      <c r="F25" s="1088"/>
      <c r="G25" s="1089"/>
      <c r="I25" s="1087" t="str">
        <f>'10+_UNIDADES_2025'!A13</f>
        <v>Secretaria Municipal de Assistência e Desenvolvimento Social</v>
      </c>
      <c r="J25" s="1088"/>
      <c r="K25" s="1089"/>
      <c r="M25" s="1087" t="str">
        <f>'10+_UNIDADES_2025'!A14</f>
        <v>Secretaria Municipal da Fazenda</v>
      </c>
      <c r="N25" s="1088"/>
      <c r="O25" s="1089"/>
    </row>
    <row r="26" spans="1:15" ht="15.75" thickBot="1">
      <c r="A26" s="554" t="s">
        <v>5</v>
      </c>
      <c r="B26" s="84" t="s">
        <v>307</v>
      </c>
      <c r="C26" s="290" t="s">
        <v>308</v>
      </c>
      <c r="E26" s="555" t="s">
        <v>5</v>
      </c>
      <c r="F26" s="84" t="s">
        <v>307</v>
      </c>
      <c r="G26" s="290" t="s">
        <v>308</v>
      </c>
      <c r="I26" s="554" t="s">
        <v>5</v>
      </c>
      <c r="J26" s="84" t="s">
        <v>307</v>
      </c>
      <c r="K26" s="290" t="s">
        <v>308</v>
      </c>
      <c r="M26" s="292" t="s">
        <v>5</v>
      </c>
      <c r="N26" s="84" t="s">
        <v>307</v>
      </c>
      <c r="O26" s="290" t="s">
        <v>308</v>
      </c>
    </row>
    <row r="27" spans="1:15" s="206" customFormat="1" ht="15">
      <c r="A27" s="761">
        <v>45658</v>
      </c>
      <c r="B27" s="557">
        <f>'10+_UNIDADES_2025'!M11</f>
        <v>307</v>
      </c>
      <c r="C27" s="760">
        <f>((B27-B24)/B24)*100</f>
        <v>65.053763440860209</v>
      </c>
      <c r="E27" s="761">
        <v>45658</v>
      </c>
      <c r="F27" s="557">
        <f>'10+_UNIDADES_2025'!M12</f>
        <v>452</v>
      </c>
      <c r="G27" s="760">
        <f>((F27-F24)/F24)*100</f>
        <v>62.589928057553955</v>
      </c>
      <c r="I27" s="761">
        <v>45658</v>
      </c>
      <c r="J27" s="557">
        <f>'10+_UNIDADES_2025'!M13</f>
        <v>368</v>
      </c>
      <c r="K27" s="760">
        <f>((J27-J24)/J24)*100</f>
        <v>11.854103343465045</v>
      </c>
      <c r="M27" s="761">
        <v>45658</v>
      </c>
      <c r="N27" s="557">
        <f>'10+_UNIDADES_2025'!M14</f>
        <v>364</v>
      </c>
      <c r="O27" s="760">
        <f>((N27-N24)/N24)*100</f>
        <v>15.18987341772152</v>
      </c>
    </row>
    <row r="28" spans="1:15" s="206" customFormat="1" ht="15">
      <c r="A28" s="344">
        <v>45689</v>
      </c>
      <c r="B28" s="340">
        <f>'10+_UNIDADES_2025'!L11</f>
        <v>455</v>
      </c>
      <c r="C28" s="341">
        <f t="shared" ref="C28:C33" si="4">((B28-B27)/B27)*100</f>
        <v>48.208469055374593</v>
      </c>
      <c r="E28" s="344">
        <v>45689</v>
      </c>
      <c r="F28" s="340">
        <f>'10+_UNIDADES_2025'!L12</f>
        <v>689</v>
      </c>
      <c r="G28" s="341">
        <f t="shared" ref="G28:G33" si="5">((F28-F27)/F27)*100</f>
        <v>52.43362831858407</v>
      </c>
      <c r="I28" s="344">
        <v>45689</v>
      </c>
      <c r="J28" s="340">
        <f>'10+_UNIDADES_2025'!L13</f>
        <v>306</v>
      </c>
      <c r="K28" s="341">
        <f t="shared" ref="K28:K33" si="6">((J28-J27)/J27)*100</f>
        <v>-16.847826086956523</v>
      </c>
      <c r="M28" s="344">
        <v>45689</v>
      </c>
      <c r="N28" s="340">
        <f>'10+_UNIDADES_2025'!L14</f>
        <v>359</v>
      </c>
      <c r="O28" s="341">
        <f t="shared" ref="O28:O33" si="7">((N28-N27)/N27)*100</f>
        <v>-1.3736263736263736</v>
      </c>
    </row>
    <row r="29" spans="1:15" s="206" customFormat="1" ht="15">
      <c r="A29" s="344">
        <v>45717</v>
      </c>
      <c r="B29" s="340">
        <f>'10+_UNIDADES_2025'!K11</f>
        <v>454</v>
      </c>
      <c r="C29" s="341">
        <f t="shared" si="4"/>
        <v>-0.21978021978021978</v>
      </c>
      <c r="E29" s="344">
        <v>45717</v>
      </c>
      <c r="F29" s="340">
        <f>'10+_UNIDADES_2025'!K12</f>
        <v>384</v>
      </c>
      <c r="G29" s="341">
        <f t="shared" si="5"/>
        <v>-44.267053701015961</v>
      </c>
      <c r="I29" s="344">
        <v>45717</v>
      </c>
      <c r="J29" s="340">
        <f>'10+_UNIDADES_2025'!K13</f>
        <v>366</v>
      </c>
      <c r="K29" s="341">
        <f t="shared" si="6"/>
        <v>19.607843137254903</v>
      </c>
      <c r="M29" s="344">
        <v>45717</v>
      </c>
      <c r="N29" s="340">
        <f>'10+_UNIDADES_2025'!K14</f>
        <v>297</v>
      </c>
      <c r="O29" s="341">
        <f t="shared" si="7"/>
        <v>-17.270194986072422</v>
      </c>
    </row>
    <row r="30" spans="1:15" s="206" customFormat="1" ht="15">
      <c r="A30" s="344">
        <v>45748</v>
      </c>
      <c r="B30" s="340">
        <f>'10+_UNIDADES_2025'!J$11</f>
        <v>440</v>
      </c>
      <c r="C30" s="341">
        <f t="shared" si="4"/>
        <v>-3.0837004405286343</v>
      </c>
      <c r="E30" s="344">
        <v>45748</v>
      </c>
      <c r="F30" s="340">
        <f>'10+_UNIDADES_2025'!J$12</f>
        <v>377</v>
      </c>
      <c r="G30" s="341">
        <f t="shared" si="5"/>
        <v>-1.8229166666666667</v>
      </c>
      <c r="I30" s="344">
        <v>45748</v>
      </c>
      <c r="J30" s="340">
        <f>'10+_UNIDADES_2025'!J$13</f>
        <v>309</v>
      </c>
      <c r="K30" s="341">
        <f t="shared" si="6"/>
        <v>-15.573770491803279</v>
      </c>
      <c r="M30" s="344">
        <v>45748</v>
      </c>
      <c r="N30" s="340">
        <f>'10+_UNIDADES_2025'!J$14</f>
        <v>331</v>
      </c>
      <c r="O30" s="341">
        <f t="shared" si="7"/>
        <v>11.447811447811448</v>
      </c>
    </row>
    <row r="31" spans="1:15" s="206" customFormat="1" ht="15">
      <c r="A31" s="344">
        <v>45778</v>
      </c>
      <c r="B31" s="340">
        <f>'10+_UNIDADES_2025'!I$11</f>
        <v>426</v>
      </c>
      <c r="C31" s="341">
        <f t="shared" si="4"/>
        <v>-3.1818181818181817</v>
      </c>
      <c r="E31" s="344">
        <v>45778</v>
      </c>
      <c r="F31" s="340">
        <f>'10+_UNIDADES_2025'!I$12</f>
        <v>338</v>
      </c>
      <c r="G31" s="341">
        <f t="shared" si="5"/>
        <v>-10.344827586206897</v>
      </c>
      <c r="I31" s="344">
        <v>45778</v>
      </c>
      <c r="J31" s="340">
        <f>'10+_UNIDADES_2025'!I$13</f>
        <v>270</v>
      </c>
      <c r="K31" s="341">
        <f t="shared" si="6"/>
        <v>-12.621359223300971</v>
      </c>
      <c r="M31" s="344">
        <v>45778</v>
      </c>
      <c r="N31" s="340">
        <f>'10+_UNIDADES_2025'!I$14</f>
        <v>293</v>
      </c>
      <c r="O31" s="341">
        <f t="shared" si="7"/>
        <v>-11.48036253776435</v>
      </c>
    </row>
    <row r="32" spans="1:15" s="206" customFormat="1" ht="15">
      <c r="A32" s="344">
        <v>45809</v>
      </c>
      <c r="B32" s="340">
        <f>'10+_UNIDADES_2025'!H$11</f>
        <v>276</v>
      </c>
      <c r="C32" s="341">
        <f t="shared" si="4"/>
        <v>-35.2112676056338</v>
      </c>
      <c r="E32" s="344">
        <v>45809</v>
      </c>
      <c r="F32" s="340">
        <f>'10+_UNIDADES_2025'!H$12</f>
        <v>252</v>
      </c>
      <c r="G32" s="341">
        <f t="shared" si="5"/>
        <v>-25.443786982248522</v>
      </c>
      <c r="I32" s="344">
        <v>45809</v>
      </c>
      <c r="J32" s="340">
        <f>'10+_UNIDADES_2025'!H$13</f>
        <v>246</v>
      </c>
      <c r="K32" s="341">
        <f t="shared" si="6"/>
        <v>-8.8888888888888893</v>
      </c>
      <c r="M32" s="344">
        <v>45809</v>
      </c>
      <c r="N32" s="340">
        <f>'10+_UNIDADES_2025'!H$14</f>
        <v>283</v>
      </c>
      <c r="O32" s="341">
        <f t="shared" si="7"/>
        <v>-3.4129692832764507</v>
      </c>
    </row>
    <row r="33" spans="1:15" s="206" customFormat="1" ht="15">
      <c r="A33" s="344">
        <v>45839</v>
      </c>
      <c r="B33" s="340">
        <f>'10+_UNIDADES_2025'!G$11</f>
        <v>302</v>
      </c>
      <c r="C33" s="341">
        <f t="shared" si="4"/>
        <v>9.4202898550724647</v>
      </c>
      <c r="E33" s="344">
        <v>45839</v>
      </c>
      <c r="F33" s="340">
        <f>'10+_UNIDADES_2025'!G$12</f>
        <v>255</v>
      </c>
      <c r="G33" s="341">
        <f t="shared" si="5"/>
        <v>1.1904761904761905</v>
      </c>
      <c r="I33" s="344">
        <v>45839</v>
      </c>
      <c r="J33" s="340">
        <f>'10+_UNIDADES_2025'!G$13</f>
        <v>461</v>
      </c>
      <c r="K33" s="341">
        <f t="shared" si="6"/>
        <v>87.398373983739845</v>
      </c>
      <c r="M33" s="344">
        <v>45839</v>
      </c>
      <c r="N33" s="340">
        <f>'10+_UNIDADES_2025'!G$14</f>
        <v>363</v>
      </c>
      <c r="O33" s="341">
        <f t="shared" si="7"/>
        <v>28.268551236749119</v>
      </c>
    </row>
    <row r="34" spans="1:15" s="206" customFormat="1" ht="15">
      <c r="A34" s="344">
        <v>45870</v>
      </c>
      <c r="B34" s="340">
        <f>'10+_UNIDADES_2025'!F$11</f>
        <v>335</v>
      </c>
      <c r="C34" s="341">
        <f>((B34-B33)/B33)*100</f>
        <v>10.927152317880795</v>
      </c>
      <c r="E34" s="344">
        <v>45870</v>
      </c>
      <c r="F34" s="340">
        <f>'10+_UNIDADES_2025'!F$12</f>
        <v>256</v>
      </c>
      <c r="G34" s="341">
        <f>((F34-F33)/F33)*100</f>
        <v>0.39215686274509803</v>
      </c>
      <c r="I34" s="344">
        <v>45870</v>
      </c>
      <c r="J34" s="340">
        <f>'10+_UNIDADES_2025'!F$13</f>
        <v>387</v>
      </c>
      <c r="K34" s="341">
        <f>((J34-J33)/J33)*100</f>
        <v>-16.052060737527114</v>
      </c>
      <c r="M34" s="344">
        <v>45870</v>
      </c>
      <c r="N34" s="340">
        <f>'10+_UNIDADES_2025'!F$14</f>
        <v>268</v>
      </c>
      <c r="O34" s="341">
        <f>((N34-N33)/N33)*100</f>
        <v>-26.170798898071624</v>
      </c>
    </row>
    <row r="35" spans="1:15" s="206" customFormat="1" ht="15">
      <c r="A35" s="344">
        <v>45901</v>
      </c>
      <c r="B35" s="340">
        <f>'10+_UNIDADES_2025'!E$11</f>
        <v>366</v>
      </c>
      <c r="C35" s="341">
        <f>((B35-B34)/B34)*100</f>
        <v>9.2537313432835813</v>
      </c>
      <c r="E35" s="344">
        <v>45901</v>
      </c>
      <c r="F35" s="340">
        <f>'10+_UNIDADES_2025'!E$12</f>
        <v>278</v>
      </c>
      <c r="G35" s="341">
        <f>((F35-F34)/F34)*100</f>
        <v>8.59375</v>
      </c>
      <c r="I35" s="344">
        <v>45901</v>
      </c>
      <c r="J35" s="340">
        <f>'10+_UNIDADES_2025'!E$13</f>
        <v>269</v>
      </c>
      <c r="K35" s="341">
        <f>((J35-J34)/J34)*100</f>
        <v>-30.490956072351423</v>
      </c>
      <c r="M35" s="344">
        <v>45901</v>
      </c>
      <c r="N35" s="340">
        <f>'10+_UNIDADES_2025'!E$14</f>
        <v>269</v>
      </c>
      <c r="O35" s="341">
        <f>((N35-N34)/N34)*100</f>
        <v>0.37313432835820892</v>
      </c>
    </row>
    <row r="36" spans="1:15" s="206" customFormat="1" ht="15">
      <c r="A36" s="344">
        <v>45931</v>
      </c>
      <c r="B36" s="340">
        <f>'10+_UNIDADES_2025'!D$11</f>
        <v>371</v>
      </c>
      <c r="C36" s="341">
        <f>((B36-B35)/B35)*100</f>
        <v>1.3661202185792349</v>
      </c>
      <c r="E36" s="344">
        <v>45931</v>
      </c>
      <c r="F36" s="340">
        <f>'10+_UNIDADES_2025'!D$12</f>
        <v>213</v>
      </c>
      <c r="G36" s="341">
        <f>((F36-F35)/F35)*100</f>
        <v>-23.381294964028775</v>
      </c>
      <c r="I36" s="344">
        <v>45931</v>
      </c>
      <c r="J36" s="340">
        <f>'10+_UNIDADES_2025'!D$13</f>
        <v>263</v>
      </c>
      <c r="K36" s="341">
        <f>((J36-J35)/J35)*100</f>
        <v>-2.2304832713754648</v>
      </c>
      <c r="M36" s="344">
        <v>45931</v>
      </c>
      <c r="N36" s="340">
        <f>'10+_UNIDADES_2025'!D$14</f>
        <v>294</v>
      </c>
      <c r="O36" s="341">
        <f>((N36-N35)/N35)*100</f>
        <v>9.2936802973977688</v>
      </c>
    </row>
    <row r="37" spans="1:15" s="206" customFormat="1" ht="15">
      <c r="A37" s="344">
        <v>45962</v>
      </c>
      <c r="B37" s="340">
        <f>'10+_UNIDADES_2025'!C$11</f>
        <v>292</v>
      </c>
      <c r="C37" s="341">
        <f>((B37-B36)/B36)*100</f>
        <v>-21.293800539083556</v>
      </c>
      <c r="E37" s="344">
        <v>45962</v>
      </c>
      <c r="F37" s="340">
        <f>'10+_UNIDADES_2025'!C$12</f>
        <v>139</v>
      </c>
      <c r="G37" s="341">
        <f>((F37-F36)/F36)*100</f>
        <v>-34.741784037558688</v>
      </c>
      <c r="I37" s="344">
        <v>45962</v>
      </c>
      <c r="J37" s="340">
        <f>'10+_UNIDADES_2025'!C$13</f>
        <v>244</v>
      </c>
      <c r="K37" s="341">
        <f>((J37-J36)/J36)*100</f>
        <v>-7.2243346007604554</v>
      </c>
      <c r="M37" s="344">
        <v>45962</v>
      </c>
      <c r="N37" s="340">
        <f>'10+_UNIDADES_2025'!C$14</f>
        <v>263</v>
      </c>
      <c r="O37" s="341">
        <f>((N37-N36)/N36)*100</f>
        <v>-10.544217687074831</v>
      </c>
    </row>
    <row r="38" spans="1:15" s="206" customFormat="1" ht="15.75" thickBot="1">
      <c r="A38" s="556">
        <v>45992</v>
      </c>
      <c r="B38" s="546">
        <f>'10+_UNIDADES_2025'!B$11</f>
        <v>0</v>
      </c>
      <c r="C38" s="547">
        <f>((B38-B37)/B37)*100</f>
        <v>-100</v>
      </c>
      <c r="E38" s="556">
        <v>45992</v>
      </c>
      <c r="F38" s="546">
        <f>'10+_UNIDADES_2025'!B$12</f>
        <v>0</v>
      </c>
      <c r="G38" s="547">
        <f>((F38-F37)/F37)*100</f>
        <v>-100</v>
      </c>
      <c r="I38" s="556">
        <v>45992</v>
      </c>
      <c r="J38" s="546">
        <f>'10+_UNIDADES_2025'!B$13</f>
        <v>0</v>
      </c>
      <c r="K38" s="547">
        <f>((J38-J37)/J37)*100</f>
        <v>-100</v>
      </c>
      <c r="M38" s="556">
        <v>45992</v>
      </c>
      <c r="N38" s="546">
        <f>'10+_UNIDADES_2025'!B$14</f>
        <v>0</v>
      </c>
      <c r="O38" s="547">
        <f>((N38-N37)/N37)*100</f>
        <v>-100</v>
      </c>
    </row>
    <row r="39" spans="1:15">
      <c r="B39" s="9"/>
      <c r="C39" s="9"/>
    </row>
    <row r="40" spans="1:15" s="213" customFormat="1" ht="15" thickBot="1">
      <c r="B40" s="566">
        <f>'10+_UNIDADES_2025'!N15</f>
        <v>284</v>
      </c>
      <c r="F40" s="566">
        <f>'10+_UNIDADES_2025'!N16</f>
        <v>115</v>
      </c>
    </row>
    <row r="41" spans="1:15" ht="30.75" customHeight="1" thickBot="1">
      <c r="A41" s="1087" t="str">
        <f>'10+_UNIDADES_2025'!A15</f>
        <v>Órgão externo</v>
      </c>
      <c r="B41" s="1088"/>
      <c r="C41" s="1089"/>
      <c r="E41" s="1087" t="str">
        <f>'10+_UNIDADES_2025'!A16</f>
        <v>Agência Reguladora de Serviços Públicos do Município</v>
      </c>
      <c r="F41" s="1088"/>
      <c r="G41" s="1089"/>
    </row>
    <row r="42" spans="1:15" ht="15.75" thickBot="1">
      <c r="A42" s="292" t="s">
        <v>5</v>
      </c>
      <c r="B42" s="84" t="s">
        <v>307</v>
      </c>
      <c r="C42" s="290" t="s">
        <v>308</v>
      </c>
      <c r="E42" s="554" t="s">
        <v>5</v>
      </c>
      <c r="F42" s="84" t="s">
        <v>307</v>
      </c>
      <c r="G42" s="290" t="s">
        <v>308</v>
      </c>
    </row>
    <row r="43" spans="1:15" s="206" customFormat="1" ht="15">
      <c r="A43" s="761">
        <v>45658</v>
      </c>
      <c r="B43" s="557">
        <f>'10+_UNIDADES_2025'!M15</f>
        <v>248</v>
      </c>
      <c r="C43" s="760">
        <f>((B43-B40)/B40)*100</f>
        <v>-12.676056338028168</v>
      </c>
      <c r="E43" s="761">
        <v>45658</v>
      </c>
      <c r="F43" s="557">
        <f>'10+_UNIDADES_2025'!M16</f>
        <v>168</v>
      </c>
      <c r="G43" s="760">
        <f>((F43-F40)/F40)*100</f>
        <v>46.086956521739133</v>
      </c>
    </row>
    <row r="44" spans="1:15" s="206" customFormat="1" ht="15">
      <c r="A44" s="344">
        <v>45689</v>
      </c>
      <c r="B44" s="340">
        <f>'10+_UNIDADES_2025'!L15</f>
        <v>535</v>
      </c>
      <c r="C44" s="341">
        <f t="shared" ref="C44:C49" si="8">((B44-B43)/B43)*100</f>
        <v>115.7258064516129</v>
      </c>
      <c r="E44" s="344">
        <v>45689</v>
      </c>
      <c r="F44" s="340">
        <f>'10+_UNIDADES_2025'!L16</f>
        <v>170</v>
      </c>
      <c r="G44" s="341">
        <f t="shared" ref="G44:G49" si="9">((F44-F43)/F43)*100</f>
        <v>1.1904761904761905</v>
      </c>
    </row>
    <row r="45" spans="1:15" s="206" customFormat="1" ht="15">
      <c r="A45" s="344">
        <v>45717</v>
      </c>
      <c r="B45" s="340">
        <f>'10+_UNIDADES_2025'!K15</f>
        <v>320</v>
      </c>
      <c r="C45" s="341">
        <f t="shared" si="8"/>
        <v>-40.186915887850468</v>
      </c>
      <c r="E45" s="344">
        <v>45717</v>
      </c>
      <c r="F45" s="340">
        <f>'10+_UNIDADES_2025'!K16</f>
        <v>148</v>
      </c>
      <c r="G45" s="341">
        <f t="shared" si="9"/>
        <v>-12.941176470588237</v>
      </c>
    </row>
    <row r="46" spans="1:15" s="206" customFormat="1" ht="15">
      <c r="A46" s="344">
        <v>45748</v>
      </c>
      <c r="B46" s="340">
        <f>'10+_UNIDADES_2025'!J$15</f>
        <v>592</v>
      </c>
      <c r="C46" s="341">
        <f t="shared" si="8"/>
        <v>85</v>
      </c>
      <c r="E46" s="344">
        <v>45748</v>
      </c>
      <c r="F46" s="340">
        <f>'10+_UNIDADES_2025'!J$16</f>
        <v>121</v>
      </c>
      <c r="G46" s="341">
        <f t="shared" si="9"/>
        <v>-18.243243243243242</v>
      </c>
    </row>
    <row r="47" spans="1:15" s="206" customFormat="1" ht="15">
      <c r="A47" s="344">
        <v>45778</v>
      </c>
      <c r="B47" s="340">
        <f>'10+_UNIDADES_2025'!I$15</f>
        <v>350</v>
      </c>
      <c r="C47" s="341">
        <f t="shared" si="8"/>
        <v>-40.878378378378379</v>
      </c>
      <c r="E47" s="344">
        <v>45778</v>
      </c>
      <c r="F47" s="340">
        <f>'10+_UNIDADES_2025'!I$16</f>
        <v>130</v>
      </c>
      <c r="G47" s="341">
        <f t="shared" si="9"/>
        <v>7.4380165289256199</v>
      </c>
    </row>
    <row r="48" spans="1:15" s="206" customFormat="1" ht="15">
      <c r="A48" s="344">
        <v>45809</v>
      </c>
      <c r="B48" s="340">
        <f>'10+_UNIDADES_2025'!H$15</f>
        <v>259</v>
      </c>
      <c r="C48" s="341">
        <f t="shared" si="8"/>
        <v>-26</v>
      </c>
      <c r="E48" s="344">
        <v>45809</v>
      </c>
      <c r="F48" s="340">
        <f>'10+_UNIDADES_2025'!H$16</f>
        <v>114</v>
      </c>
      <c r="G48" s="341">
        <f t="shared" si="9"/>
        <v>-12.307692307692308</v>
      </c>
    </row>
    <row r="49" spans="1:7" s="206" customFormat="1" ht="15">
      <c r="A49" s="344">
        <v>45839</v>
      </c>
      <c r="B49" s="340">
        <f>'10+_UNIDADES_2025'!G$15</f>
        <v>241</v>
      </c>
      <c r="C49" s="341">
        <f t="shared" si="8"/>
        <v>-6.9498069498069501</v>
      </c>
      <c r="E49" s="344">
        <v>45839</v>
      </c>
      <c r="F49" s="340">
        <f>'10+_UNIDADES_2025'!G$16</f>
        <v>131</v>
      </c>
      <c r="G49" s="341">
        <f t="shared" si="9"/>
        <v>14.912280701754385</v>
      </c>
    </row>
    <row r="50" spans="1:7" s="206" customFormat="1" ht="15">
      <c r="A50" s="344">
        <v>45870</v>
      </c>
      <c r="B50" s="340">
        <f>'10+_UNIDADES_2025'!F$15</f>
        <v>203</v>
      </c>
      <c r="C50" s="341">
        <f>((B50-B49)/B49)*100</f>
        <v>-15.767634854771783</v>
      </c>
      <c r="E50" s="344">
        <v>45870</v>
      </c>
      <c r="F50" s="340">
        <f>'10+_UNIDADES_2025'!F$16</f>
        <v>78</v>
      </c>
      <c r="G50" s="341">
        <f>((F50-F49)/F49)*100</f>
        <v>-40.458015267175576</v>
      </c>
    </row>
    <row r="51" spans="1:7" s="206" customFormat="1" ht="15">
      <c r="A51" s="344">
        <v>45901</v>
      </c>
      <c r="B51" s="340">
        <f>'10+_UNIDADES_2025'!E$15</f>
        <v>185</v>
      </c>
      <c r="C51" s="341">
        <f>((B51-B50)/B50)*100</f>
        <v>-8.8669950738916263</v>
      </c>
      <c r="E51" s="344">
        <v>45901</v>
      </c>
      <c r="F51" s="340">
        <f>'10+_UNIDADES_2025'!E$16</f>
        <v>109</v>
      </c>
      <c r="G51" s="341">
        <f>((F51-F50)/F50)*100</f>
        <v>39.743589743589745</v>
      </c>
    </row>
    <row r="52" spans="1:7" s="206" customFormat="1" ht="15">
      <c r="A52" s="344">
        <v>45931</v>
      </c>
      <c r="B52" s="340">
        <f>'10+_UNIDADES_2025'!D$15</f>
        <v>155</v>
      </c>
      <c r="C52" s="341">
        <f>((B52-B51)/B51)*100</f>
        <v>-16.216216216216218</v>
      </c>
      <c r="E52" s="344">
        <v>45931</v>
      </c>
      <c r="F52" s="340">
        <f>'10+_UNIDADES_2025'!D$16</f>
        <v>131</v>
      </c>
      <c r="G52" s="341">
        <f>((F52-F51)/F51)*100</f>
        <v>20.183486238532112</v>
      </c>
    </row>
    <row r="53" spans="1:7" s="206" customFormat="1" ht="15">
      <c r="A53" s="344">
        <v>45962</v>
      </c>
      <c r="B53" s="340">
        <f>'10+_UNIDADES_2025'!C$15</f>
        <v>172</v>
      </c>
      <c r="C53" s="341">
        <f>((B53-B52)/B52)*100</f>
        <v>10.967741935483872</v>
      </c>
      <c r="E53" s="344">
        <v>45962</v>
      </c>
      <c r="F53" s="340">
        <f>'10+_UNIDADES_2025'!C$16</f>
        <v>102</v>
      </c>
      <c r="G53" s="341">
        <f>((F53-F52)/F52)*100</f>
        <v>-22.137404580152673</v>
      </c>
    </row>
    <row r="54" spans="1:7" s="206" customFormat="1" ht="15.75" thickBot="1">
      <c r="A54" s="556">
        <v>45992</v>
      </c>
      <c r="B54" s="546">
        <f>'10+_UNIDADES_2025'!B$15</f>
        <v>0</v>
      </c>
      <c r="C54" s="547">
        <f>((B54-B53)/B53)*100</f>
        <v>-100</v>
      </c>
      <c r="E54" s="556">
        <v>45992</v>
      </c>
      <c r="F54" s="546">
        <f>'10+_UNIDADES_2025'!B$16</f>
        <v>0</v>
      </c>
      <c r="G54" s="547">
        <f>((F54-F53)/F53)*100</f>
        <v>-100</v>
      </c>
    </row>
    <row r="55" spans="1:7">
      <c r="B55" s="9"/>
      <c r="C55" s="9"/>
    </row>
    <row r="56" spans="1:7">
      <c r="B56" s="9"/>
      <c r="C56" s="9"/>
    </row>
    <row r="57" spans="1:7">
      <c r="B57" s="9"/>
      <c r="C57" s="9"/>
    </row>
    <row r="58" spans="1:7">
      <c r="B58" s="9"/>
      <c r="C58" s="9"/>
    </row>
    <row r="59" spans="1:7">
      <c r="B59" s="9"/>
      <c r="C59" s="9"/>
    </row>
    <row r="60" spans="1:7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topLeftCell="C1" zoomScaleNormal="10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</row>
    <row r="2" spans="1:15" ht="15">
      <c r="A2" s="1" t="s">
        <v>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702" t="s">
        <v>309</v>
      </c>
      <c r="B6" s="616">
        <v>45962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614" t="s">
        <v>324</v>
      </c>
      <c r="B7" s="617">
        <v>877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615" t="s">
        <v>312</v>
      </c>
      <c r="B8" s="618">
        <v>616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615" t="s">
        <v>321</v>
      </c>
      <c r="B9" s="618">
        <v>422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615" t="s">
        <v>293</v>
      </c>
      <c r="B10" s="618">
        <v>319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615" t="s">
        <v>317</v>
      </c>
      <c r="B11" s="618">
        <v>292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615" t="s">
        <v>322</v>
      </c>
      <c r="B12" s="618">
        <v>263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615" t="s">
        <v>325</v>
      </c>
      <c r="B13" s="618">
        <v>244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615" t="s">
        <v>211</v>
      </c>
      <c r="B14" s="618">
        <v>172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615" t="s">
        <v>329</v>
      </c>
      <c r="B15" s="618">
        <v>139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615" t="s">
        <v>310</v>
      </c>
      <c r="B16" s="618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420" t="s">
        <v>8</v>
      </c>
      <c r="B17" s="382">
        <f>SUM(B7:B16)</f>
        <v>3446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206" customFormat="1" ht="15">
      <c r="A18" s="776"/>
      <c r="B18" s="775"/>
    </row>
    <row r="19" spans="1:31" s="206" customFormat="1" ht="45">
      <c r="A19" s="701" t="s">
        <v>372</v>
      </c>
      <c r="B19" s="750"/>
    </row>
    <row r="20" spans="1:31" s="309" customFormat="1" ht="15.75" customHeight="1">
      <c r="A20" s="317"/>
      <c r="B20" s="829"/>
    </row>
    <row r="21" spans="1:31" s="309" customFormat="1">
      <c r="A21" s="307"/>
      <c r="B21" s="830"/>
    </row>
    <row r="22" spans="1:31" s="213" customFormat="1" ht="15" customHeight="1">
      <c r="A22" s="751"/>
      <c r="B22" s="213" t="str">
        <f>A7</f>
        <v>Secretaria Municipal da Saúde</v>
      </c>
      <c r="C22" s="213" t="str">
        <f>A8</f>
        <v>Companhia de Engenharia de Tráfego</v>
      </c>
      <c r="D22" s="213" t="str">
        <f>A9</f>
        <v>Secretaria Executiva de Limpeza Urbana</v>
      </c>
      <c r="E22" s="213" t="str">
        <f>A10</f>
        <v>Secretaria Municipal das Subprefeituras</v>
      </c>
      <c r="F22" s="213" t="str">
        <f>A11</f>
        <v>São Paulo Transportes</v>
      </c>
      <c r="G22" s="213" t="str">
        <f>A12</f>
        <v>Secretaria Municipal da Fazenda</v>
      </c>
      <c r="H22" s="213" t="str">
        <f>A13</f>
        <v>Secretaria Municipal de Assistência e Desenvolvimento Social</v>
      </c>
      <c r="I22" s="213" t="str">
        <f>A14</f>
        <v>Órgão externo</v>
      </c>
      <c r="J22" s="213" t="str">
        <f>A15</f>
        <v>Secretaria Municipal de Educação</v>
      </c>
      <c r="K22" s="213" t="str">
        <f>A16</f>
        <v>Agência Reguladora de Serviços Públicos do Município</v>
      </c>
      <c r="L22" s="213" t="s">
        <v>8</v>
      </c>
    </row>
    <row r="23" spans="1:31" s="213" customFormat="1">
      <c r="A23" s="216"/>
      <c r="B23" s="213">
        <f>B7</f>
        <v>877</v>
      </c>
      <c r="C23" s="213">
        <f>B8</f>
        <v>616</v>
      </c>
      <c r="D23" s="213">
        <f>B9</f>
        <v>422</v>
      </c>
      <c r="E23" s="213">
        <f>B10</f>
        <v>319</v>
      </c>
      <c r="F23" s="213">
        <f>B11</f>
        <v>292</v>
      </c>
      <c r="G23" s="213">
        <f>B12</f>
        <v>263</v>
      </c>
      <c r="H23" s="213">
        <f>B13</f>
        <v>244</v>
      </c>
      <c r="I23" s="213">
        <f>B14</f>
        <v>172</v>
      </c>
      <c r="J23" s="213">
        <f>B15</f>
        <v>139</v>
      </c>
      <c r="K23" s="213">
        <f>B16</f>
        <v>102</v>
      </c>
      <c r="L23" s="217"/>
      <c r="S23" s="218"/>
      <c r="T23" s="219"/>
      <c r="U23" s="219"/>
      <c r="V23" s="219"/>
      <c r="W23" s="219"/>
      <c r="X23" s="219"/>
      <c r="Y23" s="219"/>
      <c r="Z23" s="214"/>
      <c r="AA23" s="219"/>
      <c r="AB23" s="219"/>
      <c r="AC23" s="219"/>
      <c r="AD23" s="219"/>
      <c r="AE23" s="220"/>
    </row>
    <row r="24" spans="1:31" s="213" customFormat="1" ht="16.5" customHeight="1">
      <c r="A24" s="221"/>
      <c r="L24" s="217"/>
      <c r="S24" s="218"/>
      <c r="T24" s="219"/>
      <c r="U24" s="219"/>
      <c r="V24" s="219"/>
      <c r="W24" s="219"/>
      <c r="X24" s="219"/>
      <c r="Y24" s="219"/>
      <c r="Z24" s="214"/>
      <c r="AA24" s="219"/>
      <c r="AB24" s="219"/>
      <c r="AC24" s="219"/>
      <c r="AD24" s="219"/>
      <c r="AE24" s="220"/>
    </row>
    <row r="25" spans="1:31" s="213" customFormat="1" ht="15">
      <c r="A25" s="216"/>
      <c r="K25" s="213">
        <v>350</v>
      </c>
      <c r="L25" s="448">
        <f>UNIDADES!C71</f>
        <v>4796</v>
      </c>
      <c r="S25" s="218"/>
      <c r="T25" s="219"/>
      <c r="U25" s="219"/>
      <c r="V25" s="219"/>
      <c r="W25" s="219"/>
      <c r="X25" s="219"/>
      <c r="Y25" s="219"/>
      <c r="Z25" s="214"/>
      <c r="AA25" s="219"/>
      <c r="AB25" s="219"/>
      <c r="AC25" s="219"/>
      <c r="AD25" s="219"/>
      <c r="AE25" s="220"/>
    </row>
    <row r="26" spans="1:31" s="309" customFormat="1" ht="15">
      <c r="B26" s="314"/>
      <c r="H26" s="410"/>
      <c r="S26" s="313"/>
      <c r="T26" s="314"/>
      <c r="U26" s="314"/>
      <c r="V26" s="314"/>
      <c r="W26" s="314"/>
      <c r="X26" s="314"/>
      <c r="Y26" s="314"/>
      <c r="Z26" s="315"/>
      <c r="AA26" s="314"/>
      <c r="AB26" s="314"/>
      <c r="AC26" s="314"/>
      <c r="AD26" s="314"/>
      <c r="AE26" s="316"/>
    </row>
    <row r="27" spans="1:31" s="206" customFormat="1">
      <c r="B27" s="210"/>
      <c r="S27" s="209"/>
      <c r="T27" s="210"/>
      <c r="U27" s="210"/>
      <c r="V27" s="210"/>
      <c r="W27" s="210"/>
      <c r="X27" s="210"/>
      <c r="Y27" s="210"/>
      <c r="Z27" s="207"/>
      <c r="AA27" s="210"/>
      <c r="AB27" s="210"/>
      <c r="AC27" s="210"/>
      <c r="AD27" s="210"/>
      <c r="AE27" s="211"/>
    </row>
    <row r="28" spans="1:31" s="206" customFormat="1">
      <c r="B28" s="210"/>
      <c r="S28" s="209"/>
      <c r="T28" s="210"/>
      <c r="U28" s="210"/>
      <c r="V28" s="210"/>
      <c r="W28" s="210"/>
      <c r="X28" s="210"/>
      <c r="Y28" s="210"/>
      <c r="Z28" s="207"/>
      <c r="AA28" s="210"/>
      <c r="AB28" s="210"/>
      <c r="AC28" s="210"/>
      <c r="AD28" s="210"/>
      <c r="AE28" s="211"/>
    </row>
    <row r="29" spans="1:31" s="206" customFormat="1">
      <c r="B29" s="210"/>
      <c r="S29" s="209"/>
      <c r="T29" s="210"/>
      <c r="U29" s="210"/>
      <c r="V29" s="210"/>
      <c r="W29" s="210"/>
      <c r="X29" s="210"/>
      <c r="Y29" s="210"/>
      <c r="Z29" s="207"/>
      <c r="AA29" s="210"/>
      <c r="AB29" s="210"/>
      <c r="AC29" s="210"/>
      <c r="AD29" s="210"/>
      <c r="AE29" s="211"/>
    </row>
    <row r="30" spans="1:31" s="206" customFormat="1">
      <c r="B30" s="210"/>
      <c r="S30" s="209"/>
      <c r="T30" s="210"/>
      <c r="U30" s="210"/>
      <c r="V30" s="210"/>
      <c r="W30" s="210"/>
      <c r="X30" s="210"/>
      <c r="Y30" s="210"/>
      <c r="Z30" s="207"/>
      <c r="AA30" s="210"/>
      <c r="AB30" s="210"/>
      <c r="AC30" s="210"/>
      <c r="AD30" s="210"/>
      <c r="AE30" s="211"/>
    </row>
    <row r="31" spans="1:31" s="206" customFormat="1">
      <c r="B31" s="210"/>
      <c r="S31" s="209"/>
      <c r="T31" s="210"/>
      <c r="U31" s="210"/>
      <c r="V31" s="210"/>
      <c r="W31" s="210"/>
      <c r="X31" s="210"/>
      <c r="Y31" s="210"/>
      <c r="Z31" s="207"/>
      <c r="AA31" s="210"/>
      <c r="AB31" s="210"/>
      <c r="AC31" s="210"/>
      <c r="AD31" s="210"/>
      <c r="AE31" s="211"/>
    </row>
    <row r="32" spans="1:31" s="206" customFormat="1">
      <c r="B32" s="210"/>
      <c r="S32" s="209"/>
      <c r="T32" s="210"/>
      <c r="U32" s="210"/>
      <c r="V32" s="210"/>
      <c r="W32" s="210"/>
      <c r="X32" s="210"/>
      <c r="Y32" s="210"/>
      <c r="Z32" s="207"/>
      <c r="AA32" s="210"/>
      <c r="AB32" s="210"/>
      <c r="AC32" s="210"/>
      <c r="AD32" s="210"/>
      <c r="AE32" s="211"/>
    </row>
    <row r="33" spans="1:28" s="206" customFormat="1">
      <c r="B33" s="210"/>
    </row>
    <row r="34" spans="1:28" s="206" customFormat="1">
      <c r="B34" s="210"/>
    </row>
    <row r="35" spans="1:28">
      <c r="A35" s="76"/>
      <c r="B35" s="108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08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08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08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08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0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09" t="s">
        <v>3</v>
      </c>
      <c r="B1" s="73"/>
      <c r="C1" s="73"/>
      <c r="D1" s="73"/>
      <c r="E1" s="74"/>
      <c r="F1" s="93"/>
      <c r="G1" s="93"/>
    </row>
    <row r="2" spans="1:16">
      <c r="A2" s="94" t="s">
        <v>4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619" t="s">
        <v>376</v>
      </c>
      <c r="B4" s="111">
        <v>45992</v>
      </c>
      <c r="C4" s="112">
        <v>45962</v>
      </c>
      <c r="D4" s="113">
        <v>45931</v>
      </c>
      <c r="E4" s="111">
        <v>45901</v>
      </c>
      <c r="F4" s="112">
        <v>45870</v>
      </c>
      <c r="G4" s="113">
        <v>45839</v>
      </c>
      <c r="H4" s="111">
        <v>45809</v>
      </c>
      <c r="I4" s="111">
        <v>45778</v>
      </c>
      <c r="J4" s="111">
        <v>45748</v>
      </c>
      <c r="K4" s="111">
        <v>45717</v>
      </c>
      <c r="L4" s="111">
        <v>45689</v>
      </c>
      <c r="M4" s="112">
        <v>45658</v>
      </c>
      <c r="N4" s="67" t="s">
        <v>8</v>
      </c>
      <c r="O4" s="67" t="s">
        <v>9</v>
      </c>
      <c r="P4" s="114" t="s">
        <v>377</v>
      </c>
    </row>
    <row r="5" spans="1:16">
      <c r="A5" s="620" t="s">
        <v>378</v>
      </c>
      <c r="B5" s="581"/>
      <c r="C5" s="574">
        <v>22</v>
      </c>
      <c r="D5" s="574">
        <v>27</v>
      </c>
      <c r="E5" s="574">
        <v>20</v>
      </c>
      <c r="F5" s="574">
        <v>16</v>
      </c>
      <c r="G5" s="574">
        <v>31</v>
      </c>
      <c r="H5" s="574">
        <v>23</v>
      </c>
      <c r="I5" s="574">
        <v>29</v>
      </c>
      <c r="J5" s="574">
        <v>36</v>
      </c>
      <c r="K5" s="582">
        <v>33</v>
      </c>
      <c r="L5" s="574">
        <v>34</v>
      </c>
      <c r="M5" s="623">
        <v>18</v>
      </c>
      <c r="N5" s="624">
        <f>SUM(B5:M5)</f>
        <v>289</v>
      </c>
      <c r="O5" s="625">
        <f>AVERAGE(B5:M5)</f>
        <v>26.272727272727273</v>
      </c>
      <c r="P5" s="626">
        <f>N5/$N$37*100</f>
        <v>2.1937148929710033</v>
      </c>
    </row>
    <row r="6" spans="1:16">
      <c r="A6" s="621" t="s">
        <v>379</v>
      </c>
      <c r="B6" s="585"/>
      <c r="C6" s="582">
        <v>47</v>
      </c>
      <c r="D6" s="582">
        <v>82</v>
      </c>
      <c r="E6" s="582">
        <v>43</v>
      </c>
      <c r="F6" s="582">
        <v>68</v>
      </c>
      <c r="G6" s="582">
        <v>57</v>
      </c>
      <c r="H6" s="582">
        <v>52</v>
      </c>
      <c r="I6" s="582">
        <v>68</v>
      </c>
      <c r="J6" s="582">
        <v>162</v>
      </c>
      <c r="K6" s="582">
        <v>98</v>
      </c>
      <c r="L6" s="582">
        <v>74</v>
      </c>
      <c r="M6" s="627">
        <v>58</v>
      </c>
      <c r="N6" s="628">
        <f t="shared" ref="N6:N36" si="0">SUM(B6:M6)</f>
        <v>809</v>
      </c>
      <c r="O6" s="629">
        <f t="shared" ref="O6:O37" si="1">AVERAGE(B6:M6)</f>
        <v>73.545454545454547</v>
      </c>
      <c r="P6" s="630">
        <f t="shared" ref="P6:P36" si="2">N6/$N$37*100</f>
        <v>6.140883558524366</v>
      </c>
    </row>
    <row r="7" spans="1:16">
      <c r="A7" s="621" t="s">
        <v>380</v>
      </c>
      <c r="B7" s="585"/>
      <c r="C7" s="582">
        <v>39</v>
      </c>
      <c r="D7" s="582">
        <v>48</v>
      </c>
      <c r="E7" s="582">
        <v>47</v>
      </c>
      <c r="F7" s="582">
        <v>45</v>
      </c>
      <c r="G7" s="582">
        <v>47</v>
      </c>
      <c r="H7" s="582">
        <v>62</v>
      </c>
      <c r="I7" s="582">
        <v>53</v>
      </c>
      <c r="J7" s="582">
        <v>42</v>
      </c>
      <c r="K7" s="582">
        <v>48</v>
      </c>
      <c r="L7" s="582">
        <v>54</v>
      </c>
      <c r="M7" s="627">
        <v>54</v>
      </c>
      <c r="N7" s="628">
        <f t="shared" si="0"/>
        <v>539</v>
      </c>
      <c r="O7" s="629">
        <f t="shared" si="1"/>
        <v>49</v>
      </c>
      <c r="P7" s="630">
        <f t="shared" si="2"/>
        <v>4.0913921360255046</v>
      </c>
    </row>
    <row r="8" spans="1:16">
      <c r="A8" s="621" t="s">
        <v>381</v>
      </c>
      <c r="B8" s="585"/>
      <c r="C8" s="582">
        <v>50</v>
      </c>
      <c r="D8" s="582">
        <v>33</v>
      </c>
      <c r="E8" s="582">
        <v>40</v>
      </c>
      <c r="F8" s="582">
        <v>37</v>
      </c>
      <c r="G8" s="582">
        <v>38</v>
      </c>
      <c r="H8" s="582">
        <v>32</v>
      </c>
      <c r="I8" s="582">
        <v>38</v>
      </c>
      <c r="J8" s="582">
        <v>38</v>
      </c>
      <c r="K8" s="582">
        <v>43</v>
      </c>
      <c r="L8" s="582">
        <v>46</v>
      </c>
      <c r="M8" s="627">
        <v>39</v>
      </c>
      <c r="N8" s="628">
        <f t="shared" si="0"/>
        <v>434</v>
      </c>
      <c r="O8" s="629">
        <f t="shared" si="1"/>
        <v>39.454545454545453</v>
      </c>
      <c r="P8" s="630">
        <f t="shared" si="2"/>
        <v>3.2943676939426139</v>
      </c>
    </row>
    <row r="9" spans="1:16">
      <c r="A9" s="621" t="s">
        <v>382</v>
      </c>
      <c r="B9" s="585"/>
      <c r="C9" s="582">
        <v>33</v>
      </c>
      <c r="D9" s="582">
        <v>26</v>
      </c>
      <c r="E9" s="582">
        <v>32</v>
      </c>
      <c r="F9" s="582">
        <v>34</v>
      </c>
      <c r="G9" s="582">
        <v>24</v>
      </c>
      <c r="H9" s="582">
        <v>25</v>
      </c>
      <c r="I9" s="582">
        <v>37</v>
      </c>
      <c r="J9" s="582">
        <v>34</v>
      </c>
      <c r="K9" s="582">
        <v>41</v>
      </c>
      <c r="L9" s="582">
        <v>34</v>
      </c>
      <c r="M9" s="627">
        <v>40</v>
      </c>
      <c r="N9" s="628">
        <f t="shared" si="0"/>
        <v>360</v>
      </c>
      <c r="O9" s="629">
        <f t="shared" si="1"/>
        <v>32.727272727272727</v>
      </c>
      <c r="P9" s="630">
        <f t="shared" si="2"/>
        <v>2.7326552299984819</v>
      </c>
    </row>
    <row r="10" spans="1:16">
      <c r="A10" s="621" t="s">
        <v>383</v>
      </c>
      <c r="B10" s="585"/>
      <c r="C10" s="582">
        <v>38</v>
      </c>
      <c r="D10" s="582">
        <v>22</v>
      </c>
      <c r="E10" s="582">
        <v>28</v>
      </c>
      <c r="F10" s="582">
        <v>35</v>
      </c>
      <c r="G10" s="582">
        <v>29</v>
      </c>
      <c r="H10" s="582">
        <v>23</v>
      </c>
      <c r="I10" s="582">
        <v>42</v>
      </c>
      <c r="J10" s="582">
        <v>28</v>
      </c>
      <c r="K10" s="582">
        <v>41</v>
      </c>
      <c r="L10" s="582">
        <v>35</v>
      </c>
      <c r="M10" s="627">
        <v>22</v>
      </c>
      <c r="N10" s="628">
        <f t="shared" si="0"/>
        <v>343</v>
      </c>
      <c r="O10" s="629">
        <f t="shared" si="1"/>
        <v>31.181818181818183</v>
      </c>
      <c r="P10" s="630">
        <f t="shared" si="2"/>
        <v>2.6036131774707756</v>
      </c>
    </row>
    <row r="11" spans="1:16">
      <c r="A11" s="621" t="s">
        <v>384</v>
      </c>
      <c r="B11" s="585"/>
      <c r="C11" s="582">
        <v>5</v>
      </c>
      <c r="D11" s="582">
        <v>6</v>
      </c>
      <c r="E11" s="582">
        <v>1</v>
      </c>
      <c r="F11" s="582">
        <v>5</v>
      </c>
      <c r="G11" s="582">
        <v>4</v>
      </c>
      <c r="H11" s="582">
        <v>8</v>
      </c>
      <c r="I11" s="582">
        <v>6</v>
      </c>
      <c r="J11" s="582">
        <v>6</v>
      </c>
      <c r="K11" s="582">
        <v>5</v>
      </c>
      <c r="L11" s="582">
        <v>9</v>
      </c>
      <c r="M11" s="627">
        <v>8</v>
      </c>
      <c r="N11" s="628">
        <f t="shared" si="0"/>
        <v>63</v>
      </c>
      <c r="O11" s="629">
        <f t="shared" si="1"/>
        <v>5.7272727272727275</v>
      </c>
      <c r="P11" s="630">
        <f t="shared" si="2"/>
        <v>0.47821466524973438</v>
      </c>
    </row>
    <row r="12" spans="1:16">
      <c r="A12" s="621" t="s">
        <v>385</v>
      </c>
      <c r="B12" s="585"/>
      <c r="C12" s="582">
        <v>2</v>
      </c>
      <c r="D12" s="582">
        <v>15</v>
      </c>
      <c r="E12" s="582">
        <v>11</v>
      </c>
      <c r="F12" s="582">
        <v>4</v>
      </c>
      <c r="G12" s="582">
        <v>7</v>
      </c>
      <c r="H12" s="582">
        <v>8</v>
      </c>
      <c r="I12" s="582">
        <v>10</v>
      </c>
      <c r="J12" s="582">
        <v>12</v>
      </c>
      <c r="K12" s="582">
        <v>10</v>
      </c>
      <c r="L12" s="582">
        <v>13</v>
      </c>
      <c r="M12" s="627">
        <v>10</v>
      </c>
      <c r="N12" s="628">
        <f t="shared" si="0"/>
        <v>102</v>
      </c>
      <c r="O12" s="629">
        <f t="shared" si="1"/>
        <v>9.2727272727272734</v>
      </c>
      <c r="P12" s="630">
        <f t="shared" si="2"/>
        <v>0.77425231516623649</v>
      </c>
    </row>
    <row r="13" spans="1:16">
      <c r="A13" s="621" t="s">
        <v>386</v>
      </c>
      <c r="B13" s="585"/>
      <c r="C13" s="582">
        <v>15</v>
      </c>
      <c r="D13" s="582">
        <v>21</v>
      </c>
      <c r="E13" s="582">
        <v>21</v>
      </c>
      <c r="F13" s="582">
        <v>22</v>
      </c>
      <c r="G13" s="582">
        <v>26</v>
      </c>
      <c r="H13" s="582">
        <v>13</v>
      </c>
      <c r="I13" s="582">
        <v>17</v>
      </c>
      <c r="J13" s="582">
        <v>17</v>
      </c>
      <c r="K13" s="582">
        <v>20</v>
      </c>
      <c r="L13" s="582">
        <v>29</v>
      </c>
      <c r="M13" s="627">
        <v>19</v>
      </c>
      <c r="N13" s="628">
        <f t="shared" si="0"/>
        <v>220</v>
      </c>
      <c r="O13" s="629">
        <f t="shared" si="1"/>
        <v>20</v>
      </c>
      <c r="P13" s="630">
        <f t="shared" si="2"/>
        <v>1.6699559738879612</v>
      </c>
    </row>
    <row r="14" spans="1:16">
      <c r="A14" s="621" t="s">
        <v>387</v>
      </c>
      <c r="B14" s="585"/>
      <c r="C14" s="582">
        <v>7</v>
      </c>
      <c r="D14" s="582">
        <v>12</v>
      </c>
      <c r="E14" s="582">
        <v>19</v>
      </c>
      <c r="F14" s="582">
        <v>10</v>
      </c>
      <c r="G14" s="582">
        <v>25</v>
      </c>
      <c r="H14" s="582">
        <v>13</v>
      </c>
      <c r="I14" s="582">
        <v>12</v>
      </c>
      <c r="J14" s="582">
        <v>12</v>
      </c>
      <c r="K14" s="582">
        <v>22</v>
      </c>
      <c r="L14" s="582">
        <v>14</v>
      </c>
      <c r="M14" s="627">
        <v>15</v>
      </c>
      <c r="N14" s="628">
        <f t="shared" si="0"/>
        <v>161</v>
      </c>
      <c r="O14" s="629">
        <f t="shared" si="1"/>
        <v>14.636363636363637</v>
      </c>
      <c r="P14" s="630">
        <f t="shared" si="2"/>
        <v>1.2221041445270988</v>
      </c>
    </row>
    <row r="15" spans="1:16">
      <c r="A15" s="621" t="s">
        <v>388</v>
      </c>
      <c r="B15" s="585"/>
      <c r="C15" s="582">
        <v>52</v>
      </c>
      <c r="D15" s="582">
        <v>85</v>
      </c>
      <c r="E15" s="582">
        <v>76</v>
      </c>
      <c r="F15" s="582">
        <v>59</v>
      </c>
      <c r="G15" s="582">
        <v>59</v>
      </c>
      <c r="H15" s="582">
        <v>58</v>
      </c>
      <c r="I15" s="582">
        <v>71</v>
      </c>
      <c r="J15" s="582">
        <v>95</v>
      </c>
      <c r="K15" s="582">
        <v>53</v>
      </c>
      <c r="L15" s="582">
        <v>66</v>
      </c>
      <c r="M15" s="627">
        <v>74</v>
      </c>
      <c r="N15" s="628">
        <f t="shared" si="0"/>
        <v>748</v>
      </c>
      <c r="O15" s="629">
        <f t="shared" si="1"/>
        <v>68</v>
      </c>
      <c r="P15" s="630">
        <f t="shared" si="2"/>
        <v>5.6778503112190677</v>
      </c>
    </row>
    <row r="16" spans="1:16">
      <c r="A16" s="621" t="s">
        <v>389</v>
      </c>
      <c r="B16" s="585"/>
      <c r="C16" s="582">
        <v>15</v>
      </c>
      <c r="D16" s="582">
        <v>18</v>
      </c>
      <c r="E16" s="582">
        <v>25</v>
      </c>
      <c r="F16" s="582">
        <v>25</v>
      </c>
      <c r="G16" s="582">
        <v>23</v>
      </c>
      <c r="H16" s="582">
        <v>25</v>
      </c>
      <c r="I16" s="582">
        <v>40</v>
      </c>
      <c r="J16" s="582">
        <v>24</v>
      </c>
      <c r="K16" s="582">
        <v>22</v>
      </c>
      <c r="L16" s="582">
        <v>21</v>
      </c>
      <c r="M16" s="627">
        <v>28</v>
      </c>
      <c r="N16" s="628">
        <f t="shared" si="0"/>
        <v>266</v>
      </c>
      <c r="O16" s="629">
        <f t="shared" si="1"/>
        <v>24.181818181818183</v>
      </c>
      <c r="P16" s="630">
        <f t="shared" si="2"/>
        <v>2.0191285866099893</v>
      </c>
    </row>
    <row r="17" spans="1:20">
      <c r="A17" s="621" t="s">
        <v>390</v>
      </c>
      <c r="B17" s="585"/>
      <c r="C17" s="582">
        <v>41</v>
      </c>
      <c r="D17" s="582">
        <v>44</v>
      </c>
      <c r="E17" s="582">
        <v>44</v>
      </c>
      <c r="F17" s="582">
        <v>46</v>
      </c>
      <c r="G17" s="582">
        <v>55</v>
      </c>
      <c r="H17" s="582">
        <v>35</v>
      </c>
      <c r="I17" s="582">
        <v>58</v>
      </c>
      <c r="J17" s="582">
        <v>51</v>
      </c>
      <c r="K17" s="582">
        <v>53</v>
      </c>
      <c r="L17" s="582">
        <v>58</v>
      </c>
      <c r="M17" s="627">
        <v>68</v>
      </c>
      <c r="N17" s="628">
        <f t="shared" si="0"/>
        <v>553</v>
      </c>
      <c r="O17" s="629">
        <f t="shared" si="1"/>
        <v>50.272727272727273</v>
      </c>
      <c r="P17" s="630">
        <f t="shared" si="2"/>
        <v>4.1976620616365565</v>
      </c>
    </row>
    <row r="18" spans="1:20">
      <c r="A18" s="621" t="s">
        <v>391</v>
      </c>
      <c r="B18" s="585"/>
      <c r="C18" s="582">
        <v>18</v>
      </c>
      <c r="D18" s="582">
        <v>22</v>
      </c>
      <c r="E18" s="582">
        <v>12</v>
      </c>
      <c r="F18" s="582">
        <v>15</v>
      </c>
      <c r="G18" s="582">
        <v>10</v>
      </c>
      <c r="H18" s="582">
        <v>8</v>
      </c>
      <c r="I18" s="582">
        <v>15</v>
      </c>
      <c r="J18" s="582">
        <v>22</v>
      </c>
      <c r="K18" s="582">
        <v>18</v>
      </c>
      <c r="L18" s="582">
        <v>32</v>
      </c>
      <c r="M18" s="627">
        <v>26</v>
      </c>
      <c r="N18" s="628">
        <f t="shared" si="0"/>
        <v>198</v>
      </c>
      <c r="O18" s="629">
        <f t="shared" si="1"/>
        <v>18</v>
      </c>
      <c r="P18" s="630">
        <f t="shared" si="2"/>
        <v>1.502960376499165</v>
      </c>
    </row>
    <row r="19" spans="1:20">
      <c r="A19" s="621" t="s">
        <v>392</v>
      </c>
      <c r="B19" s="585"/>
      <c r="C19" s="582">
        <v>16</v>
      </c>
      <c r="D19" s="582">
        <v>26</v>
      </c>
      <c r="E19" s="582">
        <v>25</v>
      </c>
      <c r="F19" s="582">
        <v>28</v>
      </c>
      <c r="G19" s="582">
        <v>39</v>
      </c>
      <c r="H19" s="582">
        <v>31</v>
      </c>
      <c r="I19" s="582">
        <v>42</v>
      </c>
      <c r="J19" s="582">
        <v>30</v>
      </c>
      <c r="K19" s="582">
        <v>37</v>
      </c>
      <c r="L19" s="582">
        <v>41</v>
      </c>
      <c r="M19" s="627">
        <v>40</v>
      </c>
      <c r="N19" s="628">
        <f t="shared" si="0"/>
        <v>355</v>
      </c>
      <c r="O19" s="629">
        <f t="shared" si="1"/>
        <v>32.272727272727273</v>
      </c>
      <c r="P19" s="630">
        <f t="shared" si="2"/>
        <v>2.6947016851373919</v>
      </c>
      <c r="Q19" s="80"/>
      <c r="T19" s="77"/>
    </row>
    <row r="20" spans="1:20">
      <c r="A20" s="621" t="s">
        <v>393</v>
      </c>
      <c r="B20" s="585"/>
      <c r="C20" s="582">
        <v>67</v>
      </c>
      <c r="D20" s="582">
        <v>86</v>
      </c>
      <c r="E20" s="582">
        <v>149</v>
      </c>
      <c r="F20" s="582">
        <v>90</v>
      </c>
      <c r="G20" s="582">
        <v>73</v>
      </c>
      <c r="H20" s="582">
        <v>45</v>
      </c>
      <c r="I20" s="582">
        <v>65</v>
      </c>
      <c r="J20" s="582">
        <v>82</v>
      </c>
      <c r="K20" s="582">
        <v>74</v>
      </c>
      <c r="L20" s="582">
        <v>73</v>
      </c>
      <c r="M20" s="627">
        <v>66</v>
      </c>
      <c r="N20" s="628">
        <f t="shared" si="0"/>
        <v>870</v>
      </c>
      <c r="O20" s="629">
        <f t="shared" si="1"/>
        <v>79.090909090909093</v>
      </c>
      <c r="P20" s="630">
        <f t="shared" si="2"/>
        <v>6.6039168058296642</v>
      </c>
      <c r="Q20" s="80"/>
      <c r="T20" s="77"/>
    </row>
    <row r="21" spans="1:20">
      <c r="A21" s="621" t="s">
        <v>394</v>
      </c>
      <c r="B21" s="585"/>
      <c r="C21" s="582">
        <v>15</v>
      </c>
      <c r="D21" s="582">
        <v>26</v>
      </c>
      <c r="E21" s="582">
        <v>34</v>
      </c>
      <c r="F21" s="582">
        <v>18</v>
      </c>
      <c r="G21" s="582">
        <v>19</v>
      </c>
      <c r="H21" s="582">
        <v>21</v>
      </c>
      <c r="I21" s="582">
        <v>34</v>
      </c>
      <c r="J21" s="582">
        <v>31</v>
      </c>
      <c r="K21" s="582">
        <v>30</v>
      </c>
      <c r="L21" s="582">
        <v>30</v>
      </c>
      <c r="M21" s="627">
        <v>21</v>
      </c>
      <c r="N21" s="628">
        <f t="shared" si="0"/>
        <v>279</v>
      </c>
      <c r="O21" s="629">
        <f t="shared" si="1"/>
        <v>25.363636363636363</v>
      </c>
      <c r="P21" s="630">
        <f t="shared" si="2"/>
        <v>2.1178078032488235</v>
      </c>
      <c r="Q21" s="80"/>
      <c r="T21" s="77"/>
    </row>
    <row r="22" spans="1:20">
      <c r="A22" s="621" t="s">
        <v>395</v>
      </c>
      <c r="B22" s="585"/>
      <c r="C22" s="582">
        <v>35</v>
      </c>
      <c r="D22" s="582">
        <v>53</v>
      </c>
      <c r="E22" s="582">
        <v>48</v>
      </c>
      <c r="F22" s="582">
        <v>59</v>
      </c>
      <c r="G22" s="582">
        <v>54</v>
      </c>
      <c r="H22" s="582">
        <v>51</v>
      </c>
      <c r="I22" s="582">
        <v>66</v>
      </c>
      <c r="J22" s="582">
        <v>60</v>
      </c>
      <c r="K22" s="582">
        <v>51</v>
      </c>
      <c r="L22" s="582">
        <v>52</v>
      </c>
      <c r="M22" s="627">
        <v>65</v>
      </c>
      <c r="N22" s="628">
        <f t="shared" si="0"/>
        <v>594</v>
      </c>
      <c r="O22" s="629">
        <f t="shared" si="1"/>
        <v>54</v>
      </c>
      <c r="P22" s="630">
        <f t="shared" si="2"/>
        <v>4.5088811294974951</v>
      </c>
      <c r="Q22" s="80"/>
      <c r="T22" s="77"/>
    </row>
    <row r="23" spans="1:20">
      <c r="A23" s="621" t="s">
        <v>396</v>
      </c>
      <c r="B23" s="585"/>
      <c r="C23" s="582">
        <v>5</v>
      </c>
      <c r="D23" s="582">
        <v>13</v>
      </c>
      <c r="E23" s="582">
        <v>7</v>
      </c>
      <c r="F23" s="582">
        <v>17</v>
      </c>
      <c r="G23" s="582">
        <v>9</v>
      </c>
      <c r="H23" s="582">
        <v>6</v>
      </c>
      <c r="I23" s="582">
        <v>11</v>
      </c>
      <c r="J23" s="582">
        <v>46</v>
      </c>
      <c r="K23" s="582">
        <v>14</v>
      </c>
      <c r="L23" s="582">
        <v>25</v>
      </c>
      <c r="M23" s="627">
        <v>12</v>
      </c>
      <c r="N23" s="628">
        <f t="shared" si="0"/>
        <v>165</v>
      </c>
      <c r="O23" s="629">
        <f t="shared" si="1"/>
        <v>15</v>
      </c>
      <c r="P23" s="630">
        <f t="shared" si="2"/>
        <v>1.2524669804159707</v>
      </c>
      <c r="Q23" s="80"/>
      <c r="T23" s="77"/>
    </row>
    <row r="24" spans="1:20">
      <c r="A24" s="621" t="s">
        <v>397</v>
      </c>
      <c r="B24" s="585"/>
      <c r="C24" s="582">
        <v>80</v>
      </c>
      <c r="D24" s="582">
        <v>35</v>
      </c>
      <c r="E24" s="582">
        <v>55</v>
      </c>
      <c r="F24" s="582">
        <v>44</v>
      </c>
      <c r="G24" s="582">
        <v>69</v>
      </c>
      <c r="H24" s="582">
        <v>49</v>
      </c>
      <c r="I24" s="582">
        <v>58</v>
      </c>
      <c r="J24" s="582">
        <v>58</v>
      </c>
      <c r="K24" s="582">
        <v>57</v>
      </c>
      <c r="L24" s="582">
        <v>65</v>
      </c>
      <c r="M24" s="627">
        <v>70</v>
      </c>
      <c r="N24" s="628">
        <f t="shared" si="0"/>
        <v>640</v>
      </c>
      <c r="O24" s="629">
        <f t="shared" si="1"/>
        <v>58.18181818181818</v>
      </c>
      <c r="P24" s="630">
        <f t="shared" si="2"/>
        <v>4.8580537422195231</v>
      </c>
      <c r="Q24" s="80"/>
      <c r="T24" s="77"/>
    </row>
    <row r="25" spans="1:20">
      <c r="A25" s="621" t="s">
        <v>398</v>
      </c>
      <c r="B25" s="585"/>
      <c r="C25" s="582">
        <v>2</v>
      </c>
      <c r="D25" s="582">
        <v>7</v>
      </c>
      <c r="E25" s="582">
        <v>5</v>
      </c>
      <c r="F25" s="582">
        <v>9</v>
      </c>
      <c r="G25" s="582">
        <v>5</v>
      </c>
      <c r="H25" s="582">
        <v>6</v>
      </c>
      <c r="I25" s="582">
        <v>6</v>
      </c>
      <c r="J25" s="582">
        <v>7</v>
      </c>
      <c r="K25" s="582">
        <v>5</v>
      </c>
      <c r="L25" s="582">
        <v>7</v>
      </c>
      <c r="M25" s="627">
        <v>8</v>
      </c>
      <c r="N25" s="628">
        <f t="shared" si="0"/>
        <v>67</v>
      </c>
      <c r="O25" s="629">
        <f t="shared" si="1"/>
        <v>6.0909090909090908</v>
      </c>
      <c r="P25" s="630">
        <f t="shared" si="2"/>
        <v>0.50857750113860634</v>
      </c>
      <c r="Q25" s="80"/>
      <c r="T25" s="77"/>
    </row>
    <row r="26" spans="1:20">
      <c r="A26" s="621" t="s">
        <v>399</v>
      </c>
      <c r="B26" s="585"/>
      <c r="C26" s="582">
        <v>33</v>
      </c>
      <c r="D26" s="582">
        <v>51</v>
      </c>
      <c r="E26" s="582">
        <v>42</v>
      </c>
      <c r="F26" s="582">
        <v>49</v>
      </c>
      <c r="G26" s="582">
        <v>46</v>
      </c>
      <c r="H26" s="582">
        <v>54</v>
      </c>
      <c r="I26" s="582">
        <v>67</v>
      </c>
      <c r="J26" s="582">
        <v>64</v>
      </c>
      <c r="K26" s="582">
        <v>37</v>
      </c>
      <c r="L26" s="582">
        <v>50</v>
      </c>
      <c r="M26" s="627">
        <v>55</v>
      </c>
      <c r="N26" s="628">
        <f t="shared" si="0"/>
        <v>548</v>
      </c>
      <c r="O26" s="629">
        <f t="shared" si="1"/>
        <v>49.81818181818182</v>
      </c>
      <c r="P26" s="630">
        <f t="shared" si="2"/>
        <v>4.159708516775467</v>
      </c>
      <c r="Q26" s="80"/>
      <c r="T26" s="77"/>
    </row>
    <row r="27" spans="1:20">
      <c r="A27" s="621" t="s">
        <v>400</v>
      </c>
      <c r="B27" s="585"/>
      <c r="C27" s="582">
        <v>37</v>
      </c>
      <c r="D27" s="582">
        <v>35</v>
      </c>
      <c r="E27" s="582">
        <v>58</v>
      </c>
      <c r="F27" s="582">
        <v>70</v>
      </c>
      <c r="G27" s="582">
        <v>52</v>
      </c>
      <c r="H27" s="582">
        <v>62</v>
      </c>
      <c r="I27" s="582">
        <v>51</v>
      </c>
      <c r="J27" s="582">
        <v>74</v>
      </c>
      <c r="K27" s="582">
        <v>82</v>
      </c>
      <c r="L27" s="582">
        <v>75</v>
      </c>
      <c r="M27" s="627">
        <v>65</v>
      </c>
      <c r="N27" s="628">
        <f t="shared" si="0"/>
        <v>661</v>
      </c>
      <c r="O27" s="629">
        <f t="shared" si="1"/>
        <v>60.090909090909093</v>
      </c>
      <c r="P27" s="630">
        <f t="shared" si="2"/>
        <v>5.0174586306361011</v>
      </c>
      <c r="Q27" s="80"/>
      <c r="T27" s="77"/>
    </row>
    <row r="28" spans="1:20">
      <c r="A28" s="621" t="s">
        <v>401</v>
      </c>
      <c r="B28" s="585"/>
      <c r="C28" s="582">
        <v>27</v>
      </c>
      <c r="D28" s="582">
        <v>46</v>
      </c>
      <c r="E28" s="582">
        <v>39</v>
      </c>
      <c r="F28" s="582">
        <v>42</v>
      </c>
      <c r="G28" s="582">
        <v>44</v>
      </c>
      <c r="H28" s="582">
        <v>44</v>
      </c>
      <c r="I28" s="582">
        <v>64</v>
      </c>
      <c r="J28" s="582">
        <v>48</v>
      </c>
      <c r="K28" s="582">
        <v>60</v>
      </c>
      <c r="L28" s="582">
        <v>47</v>
      </c>
      <c r="M28" s="627">
        <v>58</v>
      </c>
      <c r="N28" s="628">
        <f t="shared" si="0"/>
        <v>519</v>
      </c>
      <c r="O28" s="629">
        <f t="shared" si="1"/>
        <v>47.18181818181818</v>
      </c>
      <c r="P28" s="630">
        <f t="shared" si="2"/>
        <v>3.9395779565811444</v>
      </c>
      <c r="Q28" s="80"/>
      <c r="T28" s="77"/>
    </row>
    <row r="29" spans="1:20">
      <c r="A29" s="621" t="s">
        <v>402</v>
      </c>
      <c r="B29" s="585"/>
      <c r="C29" s="582">
        <v>33</v>
      </c>
      <c r="D29" s="582">
        <v>67</v>
      </c>
      <c r="E29" s="582">
        <v>49</v>
      </c>
      <c r="F29" s="582">
        <v>47</v>
      </c>
      <c r="G29" s="582">
        <v>50</v>
      </c>
      <c r="H29" s="582">
        <v>44</v>
      </c>
      <c r="I29" s="582">
        <v>36</v>
      </c>
      <c r="J29" s="582">
        <v>47</v>
      </c>
      <c r="K29" s="582">
        <v>54</v>
      </c>
      <c r="L29" s="582">
        <v>44</v>
      </c>
      <c r="M29" s="627">
        <v>51</v>
      </c>
      <c r="N29" s="628">
        <f t="shared" si="0"/>
        <v>522</v>
      </c>
      <c r="O29" s="629">
        <f t="shared" si="1"/>
        <v>47.454545454545453</v>
      </c>
      <c r="P29" s="630">
        <f t="shared" si="2"/>
        <v>3.9623500834977987</v>
      </c>
      <c r="Q29" s="80"/>
      <c r="T29" s="77"/>
    </row>
    <row r="30" spans="1:20">
      <c r="A30" s="621" t="s">
        <v>403</v>
      </c>
      <c r="B30" s="585"/>
      <c r="C30" s="582">
        <v>14</v>
      </c>
      <c r="D30" s="582">
        <v>17</v>
      </c>
      <c r="E30" s="582">
        <v>26</v>
      </c>
      <c r="F30" s="582">
        <v>16</v>
      </c>
      <c r="G30" s="582">
        <v>19</v>
      </c>
      <c r="H30" s="582">
        <v>23</v>
      </c>
      <c r="I30" s="582">
        <v>34</v>
      </c>
      <c r="J30" s="582">
        <v>28</v>
      </c>
      <c r="K30" s="582">
        <v>27</v>
      </c>
      <c r="L30" s="582">
        <v>39</v>
      </c>
      <c r="M30" s="627">
        <v>38</v>
      </c>
      <c r="N30" s="628">
        <f t="shared" si="0"/>
        <v>281</v>
      </c>
      <c r="O30" s="629">
        <f t="shared" si="1"/>
        <v>25.545454545454547</v>
      </c>
      <c r="P30" s="630">
        <f t="shared" si="2"/>
        <v>2.1329892211932595</v>
      </c>
      <c r="Q30" s="80"/>
      <c r="T30" s="77"/>
    </row>
    <row r="31" spans="1:20">
      <c r="A31" s="621" t="s">
        <v>404</v>
      </c>
      <c r="B31" s="585"/>
      <c r="C31" s="582">
        <v>16</v>
      </c>
      <c r="D31" s="582">
        <v>8</v>
      </c>
      <c r="E31" s="582">
        <v>15</v>
      </c>
      <c r="F31" s="582">
        <v>23</v>
      </c>
      <c r="G31" s="582">
        <v>17</v>
      </c>
      <c r="H31" s="582">
        <v>14</v>
      </c>
      <c r="I31" s="582">
        <v>26</v>
      </c>
      <c r="J31" s="582">
        <v>15</v>
      </c>
      <c r="K31" s="582">
        <v>18</v>
      </c>
      <c r="L31" s="582">
        <v>13</v>
      </c>
      <c r="M31" s="627">
        <v>26</v>
      </c>
      <c r="N31" s="628">
        <f t="shared" si="0"/>
        <v>191</v>
      </c>
      <c r="O31" s="629">
        <f t="shared" si="1"/>
        <v>17.363636363636363</v>
      </c>
      <c r="P31" s="630">
        <f t="shared" si="2"/>
        <v>1.449825413693639</v>
      </c>
      <c r="Q31" s="80"/>
      <c r="T31" s="77"/>
    </row>
    <row r="32" spans="1:20">
      <c r="A32" s="621" t="s">
        <v>405</v>
      </c>
      <c r="B32" s="585"/>
      <c r="C32" s="582">
        <v>9</v>
      </c>
      <c r="D32" s="582">
        <v>19</v>
      </c>
      <c r="E32" s="582">
        <v>9</v>
      </c>
      <c r="F32" s="582">
        <v>10</v>
      </c>
      <c r="G32" s="582">
        <v>17</v>
      </c>
      <c r="H32" s="582">
        <v>27</v>
      </c>
      <c r="I32" s="582">
        <v>5</v>
      </c>
      <c r="J32" s="582">
        <v>13</v>
      </c>
      <c r="K32" s="582">
        <v>10</v>
      </c>
      <c r="L32" s="582">
        <v>12</v>
      </c>
      <c r="M32" s="627">
        <v>24</v>
      </c>
      <c r="N32" s="628">
        <f t="shared" si="0"/>
        <v>155</v>
      </c>
      <c r="O32" s="629">
        <f t="shared" si="1"/>
        <v>14.090909090909092</v>
      </c>
      <c r="P32" s="630">
        <f t="shared" si="2"/>
        <v>1.1765598906937909</v>
      </c>
      <c r="Q32" s="80"/>
      <c r="T32" s="77"/>
    </row>
    <row r="33" spans="1:20">
      <c r="A33" s="621" t="s">
        <v>406</v>
      </c>
      <c r="B33" s="585"/>
      <c r="C33" s="582">
        <v>60</v>
      </c>
      <c r="D33" s="582">
        <v>121</v>
      </c>
      <c r="E33" s="582">
        <v>115</v>
      </c>
      <c r="F33" s="582">
        <v>82</v>
      </c>
      <c r="G33" s="582">
        <v>88</v>
      </c>
      <c r="H33" s="582">
        <v>107</v>
      </c>
      <c r="I33" s="582">
        <v>139</v>
      </c>
      <c r="J33" s="582">
        <v>139</v>
      </c>
      <c r="K33" s="582">
        <v>109</v>
      </c>
      <c r="L33" s="582">
        <v>101</v>
      </c>
      <c r="M33" s="627">
        <v>78</v>
      </c>
      <c r="N33" s="628">
        <f t="shared" si="0"/>
        <v>1139</v>
      </c>
      <c r="O33" s="629">
        <f t="shared" si="1"/>
        <v>103.54545454545455</v>
      </c>
      <c r="P33" s="630">
        <f t="shared" si="2"/>
        <v>8.6458175193563083</v>
      </c>
      <c r="Q33" s="80"/>
      <c r="T33" s="77"/>
    </row>
    <row r="34" spans="1:20">
      <c r="A34" s="621" t="s">
        <v>407</v>
      </c>
      <c r="B34" s="585"/>
      <c r="C34" s="582">
        <v>35</v>
      </c>
      <c r="D34" s="582">
        <v>33</v>
      </c>
      <c r="E34" s="582">
        <v>36</v>
      </c>
      <c r="F34" s="582">
        <v>27</v>
      </c>
      <c r="G34" s="582">
        <v>33</v>
      </c>
      <c r="H34" s="582">
        <v>32</v>
      </c>
      <c r="I34" s="582">
        <v>37</v>
      </c>
      <c r="J34" s="582">
        <v>43</v>
      </c>
      <c r="K34" s="582">
        <v>42</v>
      </c>
      <c r="L34" s="582">
        <v>36</v>
      </c>
      <c r="M34" s="627">
        <v>38</v>
      </c>
      <c r="N34" s="628">
        <f t="shared" si="0"/>
        <v>392</v>
      </c>
      <c r="O34" s="629">
        <f t="shared" si="1"/>
        <v>35.636363636363633</v>
      </c>
      <c r="P34" s="630">
        <f t="shared" si="2"/>
        <v>2.9755579171094579</v>
      </c>
      <c r="Q34" s="80"/>
      <c r="T34" s="77"/>
    </row>
    <row r="35" spans="1:20">
      <c r="A35" s="621" t="s">
        <v>408</v>
      </c>
      <c r="B35" s="585"/>
      <c r="C35" s="582">
        <v>32</v>
      </c>
      <c r="D35" s="582">
        <v>44</v>
      </c>
      <c r="E35" s="582">
        <v>37</v>
      </c>
      <c r="F35" s="582">
        <v>33</v>
      </c>
      <c r="G35" s="582">
        <v>46</v>
      </c>
      <c r="H35" s="582">
        <v>30</v>
      </c>
      <c r="I35" s="582">
        <v>41</v>
      </c>
      <c r="J35" s="582">
        <v>57</v>
      </c>
      <c r="K35" s="582">
        <v>56</v>
      </c>
      <c r="L35" s="582">
        <v>50</v>
      </c>
      <c r="M35" s="627">
        <v>42</v>
      </c>
      <c r="N35" s="628">
        <f t="shared" si="0"/>
        <v>468</v>
      </c>
      <c r="O35" s="629">
        <f t="shared" si="1"/>
        <v>42.545454545454547</v>
      </c>
      <c r="P35" s="630">
        <f t="shared" si="2"/>
        <v>3.5524517989980264</v>
      </c>
      <c r="Q35" s="80"/>
      <c r="T35" s="77"/>
    </row>
    <row r="36" spans="1:20" ht="15.75" thickBot="1">
      <c r="A36" s="622" t="s">
        <v>409</v>
      </c>
      <c r="B36" s="631"/>
      <c r="C36" s="588">
        <v>22</v>
      </c>
      <c r="D36" s="588">
        <v>10</v>
      </c>
      <c r="E36" s="588">
        <v>21</v>
      </c>
      <c r="F36" s="588">
        <v>15</v>
      </c>
      <c r="G36" s="588">
        <v>38</v>
      </c>
      <c r="H36" s="588">
        <v>11</v>
      </c>
      <c r="I36" s="588">
        <v>29</v>
      </c>
      <c r="J36" s="588">
        <v>21</v>
      </c>
      <c r="K36" s="582">
        <v>27</v>
      </c>
      <c r="L36" s="588">
        <v>25</v>
      </c>
      <c r="M36" s="632">
        <v>24</v>
      </c>
      <c r="N36" s="633">
        <f t="shared" si="0"/>
        <v>243</v>
      </c>
      <c r="O36" s="634">
        <f t="shared" si="1"/>
        <v>22.09090909090909</v>
      </c>
      <c r="P36" s="630">
        <f t="shared" si="2"/>
        <v>1.844542280248975</v>
      </c>
      <c r="Q36" s="80"/>
      <c r="T36" s="77"/>
    </row>
    <row r="37" spans="1:20" ht="15.75" thickBot="1">
      <c r="A37" s="635" t="s">
        <v>8</v>
      </c>
      <c r="B37" s="636"/>
      <c r="C37" s="636">
        <f>SUM(C5:C36)</f>
        <v>922</v>
      </c>
      <c r="D37" s="636">
        <f>SUM(D5:D36)</f>
        <v>1158</v>
      </c>
      <c r="E37" s="636">
        <f t="shared" ref="E37:J37" si="3">SUM(E5:E36)</f>
        <v>1189</v>
      </c>
      <c r="F37" s="636">
        <f t="shared" si="3"/>
        <v>1100</v>
      </c>
      <c r="G37" s="636">
        <f t="shared" si="3"/>
        <v>1153</v>
      </c>
      <c r="H37" s="636">
        <f t="shared" si="3"/>
        <v>1042</v>
      </c>
      <c r="I37" s="636">
        <f t="shared" si="3"/>
        <v>1307</v>
      </c>
      <c r="J37" s="636">
        <f t="shared" si="3"/>
        <v>1442</v>
      </c>
      <c r="K37" s="637">
        <f>SUM(K5:K36)</f>
        <v>1297</v>
      </c>
      <c r="L37" s="637">
        <f>SUM(L5:L36)</f>
        <v>1304</v>
      </c>
      <c r="M37" s="637">
        <f>SUM(M5:M36)</f>
        <v>1260</v>
      </c>
      <c r="N37" s="638">
        <f>SUM(N5:N36)</f>
        <v>13174</v>
      </c>
      <c r="O37" s="639">
        <f t="shared" si="1"/>
        <v>1197.6363636363637</v>
      </c>
      <c r="P37" s="640">
        <f>SUM(P5:P36)</f>
        <v>100</v>
      </c>
      <c r="Q37" s="80"/>
      <c r="T37" s="77"/>
    </row>
    <row r="38" spans="1:20">
      <c r="Q38" s="80"/>
      <c r="T38" s="77"/>
    </row>
    <row r="39" spans="1:20" ht="51" customHeight="1">
      <c r="A39" s="1079" t="s">
        <v>372</v>
      </c>
      <c r="B39" s="1079"/>
      <c r="C39" s="1079"/>
      <c r="D39" s="1079"/>
      <c r="E39" s="1079"/>
      <c r="K39" s="722" t="s">
        <v>410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254" bestFit="1" customWidth="1"/>
    <col min="12" max="12" width="7.140625" style="254" bestFit="1" customWidth="1"/>
    <col min="13" max="13" width="7.5703125" style="254" customWidth="1"/>
    <col min="14" max="14" width="9.7109375" style="254" hidden="1" customWidth="1"/>
    <col min="15" max="15" width="6.140625" style="254" bestFit="1" customWidth="1"/>
    <col min="16" max="16" width="7.85546875" style="254" bestFit="1" customWidth="1"/>
    <col min="17" max="17" width="17.85546875" style="254" customWidth="1"/>
    <col min="18" max="18" width="9.140625" customWidth="1"/>
  </cols>
  <sheetData>
    <row r="1" spans="1:19">
      <c r="A1" s="1" t="s">
        <v>3</v>
      </c>
      <c r="J1" s="222"/>
      <c r="K1" s="222"/>
      <c r="Q1" s="1047">
        <f>Subprefeituras_2025!C37</f>
        <v>922</v>
      </c>
      <c r="R1" s="254"/>
      <c r="S1" s="254"/>
    </row>
    <row r="2" spans="1:19">
      <c r="A2" s="1" t="s">
        <v>4</v>
      </c>
      <c r="J2" s="436" t="s">
        <v>410</v>
      </c>
      <c r="K2" s="222"/>
      <c r="R2" s="254"/>
      <c r="S2" s="254"/>
    </row>
    <row r="3" spans="1:19">
      <c r="A3" s="1"/>
      <c r="J3" s="222"/>
      <c r="K3" s="222"/>
      <c r="R3" s="254"/>
      <c r="S3" s="254"/>
    </row>
    <row r="4" spans="1:19">
      <c r="A4" s="1" t="s">
        <v>411</v>
      </c>
      <c r="J4" s="222"/>
      <c r="K4" s="222"/>
      <c r="R4" s="254"/>
      <c r="S4" s="254"/>
    </row>
    <row r="5" spans="1:19" ht="15.75" thickBot="1">
      <c r="J5" s="222"/>
      <c r="K5" s="222"/>
      <c r="R5" s="254"/>
      <c r="S5" s="254"/>
    </row>
    <row r="6" spans="1:19" ht="45.75" customHeight="1" thickBot="1">
      <c r="A6" s="703" t="s">
        <v>376</v>
      </c>
      <c r="B6" s="521">
        <v>45992</v>
      </c>
      <c r="C6" s="522">
        <v>45962</v>
      </c>
      <c r="D6" s="523">
        <v>45931</v>
      </c>
      <c r="E6" s="521">
        <v>45901</v>
      </c>
      <c r="F6" s="522">
        <v>45870</v>
      </c>
      <c r="G6" s="523">
        <v>45839</v>
      </c>
      <c r="H6" s="521">
        <v>45809</v>
      </c>
      <c r="I6" s="521">
        <v>45778</v>
      </c>
      <c r="J6" s="521">
        <v>45748</v>
      </c>
      <c r="K6" s="521">
        <v>45717</v>
      </c>
      <c r="L6" s="643">
        <v>45689</v>
      </c>
      <c r="M6" s="645">
        <v>45658</v>
      </c>
      <c r="N6" s="758"/>
      <c r="O6" s="294" t="s">
        <v>8</v>
      </c>
      <c r="P6" s="294" t="s">
        <v>9</v>
      </c>
      <c r="Q6" s="293" t="s">
        <v>572</v>
      </c>
    </row>
    <row r="7" spans="1:19" ht="15.75" thickBot="1">
      <c r="A7" s="620" t="s">
        <v>406</v>
      </c>
      <c r="B7" s="574"/>
      <c r="C7" s="574">
        <v>60</v>
      </c>
      <c r="D7" s="574">
        <v>121</v>
      </c>
      <c r="E7" s="574">
        <v>115</v>
      </c>
      <c r="F7" s="574">
        <v>82</v>
      </c>
      <c r="G7" s="574">
        <v>88</v>
      </c>
      <c r="H7" s="574">
        <v>107</v>
      </c>
      <c r="I7" s="574">
        <v>139</v>
      </c>
      <c r="J7" s="574">
        <v>139</v>
      </c>
      <c r="K7" s="582">
        <v>109</v>
      </c>
      <c r="L7" s="599">
        <v>101</v>
      </c>
      <c r="M7" s="644">
        <v>78</v>
      </c>
      <c r="N7" s="756">
        <v>77</v>
      </c>
      <c r="O7" s="723">
        <f>SUM(B7:M7)</f>
        <v>1139</v>
      </c>
      <c r="P7" s="646">
        <f>AVERAGE(B7:M7)</f>
        <v>103.54545454545455</v>
      </c>
      <c r="Q7" s="647">
        <f>(C7*100)/$Q$1</f>
        <v>6.5075921908893708</v>
      </c>
    </row>
    <row r="8" spans="1:19" ht="15.75" thickBot="1">
      <c r="A8" s="621" t="s">
        <v>393</v>
      </c>
      <c r="B8" s="582"/>
      <c r="C8" s="582">
        <v>67</v>
      </c>
      <c r="D8" s="582">
        <v>86</v>
      </c>
      <c r="E8" s="582">
        <v>149</v>
      </c>
      <c r="F8" s="582">
        <v>90</v>
      </c>
      <c r="G8" s="582">
        <v>73</v>
      </c>
      <c r="H8" s="582">
        <v>45</v>
      </c>
      <c r="I8" s="582">
        <v>65</v>
      </c>
      <c r="J8" s="582">
        <v>82</v>
      </c>
      <c r="K8" s="582">
        <v>74</v>
      </c>
      <c r="L8" s="603">
        <v>73</v>
      </c>
      <c r="M8" s="641">
        <v>66</v>
      </c>
      <c r="N8" s="756">
        <v>48</v>
      </c>
      <c r="O8" s="724">
        <f t="shared" ref="O8:O17" si="0">SUM(B8:M8)</f>
        <v>870</v>
      </c>
      <c r="P8" s="648">
        <f t="shared" ref="P8:P16" si="1">AVERAGE(B8:M8)</f>
        <v>79.090909090909093</v>
      </c>
      <c r="Q8" s="647">
        <f t="shared" ref="Q8:Q17" si="2">(C8*100)/$Q$1</f>
        <v>7.2668112798264639</v>
      </c>
    </row>
    <row r="9" spans="1:19" ht="15.75" thickBot="1">
      <c r="A9" s="621" t="s">
        <v>379</v>
      </c>
      <c r="B9" s="582"/>
      <c r="C9" s="582">
        <v>47</v>
      </c>
      <c r="D9" s="582">
        <v>82</v>
      </c>
      <c r="E9" s="582">
        <v>43</v>
      </c>
      <c r="F9" s="582">
        <v>68</v>
      </c>
      <c r="G9" s="582">
        <v>57</v>
      </c>
      <c r="H9" s="582">
        <v>52</v>
      </c>
      <c r="I9" s="582">
        <v>68</v>
      </c>
      <c r="J9" s="582">
        <v>162</v>
      </c>
      <c r="K9" s="582">
        <v>98</v>
      </c>
      <c r="L9" s="603">
        <v>74</v>
      </c>
      <c r="M9" s="641">
        <v>58</v>
      </c>
      <c r="N9" s="756">
        <v>45</v>
      </c>
      <c r="O9" s="724">
        <f t="shared" si="0"/>
        <v>809</v>
      </c>
      <c r="P9" s="648">
        <f t="shared" si="1"/>
        <v>73.545454545454547</v>
      </c>
      <c r="Q9" s="647">
        <f t="shared" si="2"/>
        <v>5.0976138828633406</v>
      </c>
    </row>
    <row r="10" spans="1:19" ht="15.75" thickBot="1">
      <c r="A10" s="621" t="s">
        <v>388</v>
      </c>
      <c r="B10" s="582"/>
      <c r="C10" s="582">
        <v>52</v>
      </c>
      <c r="D10" s="582">
        <v>85</v>
      </c>
      <c r="E10" s="582">
        <v>76</v>
      </c>
      <c r="F10" s="582">
        <v>59</v>
      </c>
      <c r="G10" s="582">
        <v>59</v>
      </c>
      <c r="H10" s="582">
        <v>58</v>
      </c>
      <c r="I10" s="582">
        <v>71</v>
      </c>
      <c r="J10" s="582">
        <v>95</v>
      </c>
      <c r="K10" s="582">
        <v>53</v>
      </c>
      <c r="L10" s="603">
        <v>66</v>
      </c>
      <c r="M10" s="641">
        <v>74</v>
      </c>
      <c r="N10" s="756">
        <v>45</v>
      </c>
      <c r="O10" s="724">
        <f t="shared" si="0"/>
        <v>748</v>
      </c>
      <c r="P10" s="648">
        <f t="shared" si="1"/>
        <v>68</v>
      </c>
      <c r="Q10" s="647">
        <f t="shared" si="2"/>
        <v>5.6399132321041217</v>
      </c>
    </row>
    <row r="11" spans="1:19" ht="15.75" thickBot="1">
      <c r="A11" s="621" t="s">
        <v>400</v>
      </c>
      <c r="B11" s="582"/>
      <c r="C11" s="582">
        <v>37</v>
      </c>
      <c r="D11" s="582">
        <v>35</v>
      </c>
      <c r="E11" s="582">
        <v>58</v>
      </c>
      <c r="F11" s="582">
        <v>70</v>
      </c>
      <c r="G11" s="582">
        <v>52</v>
      </c>
      <c r="H11" s="582">
        <v>62</v>
      </c>
      <c r="I11" s="582">
        <v>51</v>
      </c>
      <c r="J11" s="582">
        <v>74</v>
      </c>
      <c r="K11" s="582">
        <v>82</v>
      </c>
      <c r="L11" s="603">
        <v>75</v>
      </c>
      <c r="M11" s="641">
        <v>65</v>
      </c>
      <c r="N11" s="756">
        <v>43</v>
      </c>
      <c r="O11" s="724">
        <f t="shared" si="0"/>
        <v>661</v>
      </c>
      <c r="P11" s="648">
        <f t="shared" si="1"/>
        <v>60.090909090909093</v>
      </c>
      <c r="Q11" s="647">
        <f t="shared" si="2"/>
        <v>4.0130151843817785</v>
      </c>
    </row>
    <row r="12" spans="1:19" ht="15.75" thickBot="1">
      <c r="A12" s="621" t="s">
        <v>397</v>
      </c>
      <c r="B12" s="582"/>
      <c r="C12" s="582">
        <v>80</v>
      </c>
      <c r="D12" s="582">
        <v>35</v>
      </c>
      <c r="E12" s="582">
        <v>55</v>
      </c>
      <c r="F12" s="582">
        <v>44</v>
      </c>
      <c r="G12" s="582">
        <v>69</v>
      </c>
      <c r="H12" s="582">
        <v>49</v>
      </c>
      <c r="I12" s="582">
        <v>58</v>
      </c>
      <c r="J12" s="582">
        <v>58</v>
      </c>
      <c r="K12" s="582">
        <v>57</v>
      </c>
      <c r="L12" s="603">
        <v>65</v>
      </c>
      <c r="M12" s="641">
        <v>70</v>
      </c>
      <c r="N12" s="756">
        <v>66</v>
      </c>
      <c r="O12" s="724">
        <f t="shared" si="0"/>
        <v>640</v>
      </c>
      <c r="P12" s="648">
        <f t="shared" si="1"/>
        <v>58.18181818181818</v>
      </c>
      <c r="Q12" s="647">
        <f t="shared" si="2"/>
        <v>8.676789587852495</v>
      </c>
    </row>
    <row r="13" spans="1:19" ht="15.75" thickBot="1">
      <c r="A13" s="621" t="s">
        <v>395</v>
      </c>
      <c r="B13" s="582"/>
      <c r="C13" s="582">
        <v>35</v>
      </c>
      <c r="D13" s="582">
        <v>53</v>
      </c>
      <c r="E13" s="582">
        <v>48</v>
      </c>
      <c r="F13" s="582">
        <v>59</v>
      </c>
      <c r="G13" s="582">
        <v>54</v>
      </c>
      <c r="H13" s="582">
        <v>51</v>
      </c>
      <c r="I13" s="582">
        <v>66</v>
      </c>
      <c r="J13" s="582">
        <v>60</v>
      </c>
      <c r="K13" s="582">
        <v>51</v>
      </c>
      <c r="L13" s="603">
        <v>52</v>
      </c>
      <c r="M13" s="641">
        <v>65</v>
      </c>
      <c r="N13" s="756">
        <v>43</v>
      </c>
      <c r="O13" s="724">
        <f t="shared" si="0"/>
        <v>594</v>
      </c>
      <c r="P13" s="648">
        <f t="shared" si="1"/>
        <v>54</v>
      </c>
      <c r="Q13" s="647">
        <f t="shared" si="2"/>
        <v>3.7960954446854664</v>
      </c>
    </row>
    <row r="14" spans="1:19" ht="15.75" thickBot="1">
      <c r="A14" s="621" t="s">
        <v>390</v>
      </c>
      <c r="B14" s="582"/>
      <c r="C14" s="582">
        <v>41</v>
      </c>
      <c r="D14" s="582">
        <v>44</v>
      </c>
      <c r="E14" s="582">
        <v>44</v>
      </c>
      <c r="F14" s="582">
        <v>46</v>
      </c>
      <c r="G14" s="582">
        <v>55</v>
      </c>
      <c r="H14" s="582">
        <v>35</v>
      </c>
      <c r="I14" s="582">
        <v>58</v>
      </c>
      <c r="J14" s="582">
        <v>51</v>
      </c>
      <c r="K14" s="582">
        <v>53</v>
      </c>
      <c r="L14" s="603">
        <v>58</v>
      </c>
      <c r="M14" s="641">
        <v>68</v>
      </c>
      <c r="N14" s="756">
        <v>72</v>
      </c>
      <c r="O14" s="724">
        <f t="shared" si="0"/>
        <v>553</v>
      </c>
      <c r="P14" s="648">
        <f t="shared" si="1"/>
        <v>50.272727272727273</v>
      </c>
      <c r="Q14" s="647">
        <f t="shared" si="2"/>
        <v>4.4468546637744035</v>
      </c>
    </row>
    <row r="15" spans="1:19" ht="15.75" thickBot="1">
      <c r="A15" s="621" t="s">
        <v>399</v>
      </c>
      <c r="B15" s="582"/>
      <c r="C15" s="582">
        <v>33</v>
      </c>
      <c r="D15" s="582">
        <v>51</v>
      </c>
      <c r="E15" s="582">
        <v>42</v>
      </c>
      <c r="F15" s="582">
        <v>49</v>
      </c>
      <c r="G15" s="582">
        <v>46</v>
      </c>
      <c r="H15" s="582">
        <v>54</v>
      </c>
      <c r="I15" s="582">
        <v>67</v>
      </c>
      <c r="J15" s="582">
        <v>64</v>
      </c>
      <c r="K15" s="582">
        <v>37</v>
      </c>
      <c r="L15" s="603">
        <v>50</v>
      </c>
      <c r="M15" s="641">
        <v>55</v>
      </c>
      <c r="N15" s="756">
        <v>33</v>
      </c>
      <c r="O15" s="724">
        <f t="shared" si="0"/>
        <v>548</v>
      </c>
      <c r="P15" s="648">
        <f t="shared" si="1"/>
        <v>49.81818181818182</v>
      </c>
      <c r="Q15" s="647">
        <f t="shared" si="2"/>
        <v>3.5791757049891539</v>
      </c>
    </row>
    <row r="16" spans="1:19" ht="15.75" thickBot="1">
      <c r="A16" s="621" t="s">
        <v>380</v>
      </c>
      <c r="B16" s="582"/>
      <c r="C16" s="582">
        <v>39</v>
      </c>
      <c r="D16" s="582">
        <v>48</v>
      </c>
      <c r="E16" s="582">
        <v>47</v>
      </c>
      <c r="F16" s="582">
        <v>45</v>
      </c>
      <c r="G16" s="582">
        <v>47</v>
      </c>
      <c r="H16" s="582">
        <v>62</v>
      </c>
      <c r="I16" s="582">
        <v>53</v>
      </c>
      <c r="J16" s="582">
        <v>42</v>
      </c>
      <c r="K16" s="582">
        <v>48</v>
      </c>
      <c r="L16" s="603">
        <v>54</v>
      </c>
      <c r="M16" s="642">
        <v>54</v>
      </c>
      <c r="N16" s="756">
        <v>39</v>
      </c>
      <c r="O16" s="725">
        <f t="shared" si="0"/>
        <v>539</v>
      </c>
      <c r="P16" s="649">
        <f t="shared" si="1"/>
        <v>49</v>
      </c>
      <c r="Q16" s="647">
        <f t="shared" si="2"/>
        <v>4.2299349240780915</v>
      </c>
    </row>
    <row r="17" spans="1:34" ht="15.75" thickBot="1">
      <c r="A17" s="650" t="s">
        <v>8</v>
      </c>
      <c r="B17" s="651"/>
      <c r="C17" s="652">
        <f>SUM(C7:C16)</f>
        <v>491</v>
      </c>
      <c r="D17" s="652">
        <f>SUM(D7:D16)</f>
        <v>640</v>
      </c>
      <c r="E17" s="652">
        <f t="shared" ref="E17:J17" si="3">SUM(E7:E16)</f>
        <v>677</v>
      </c>
      <c r="F17" s="652">
        <f t="shared" si="3"/>
        <v>612</v>
      </c>
      <c r="G17" s="652">
        <f t="shared" si="3"/>
        <v>600</v>
      </c>
      <c r="H17" s="652">
        <f t="shared" si="3"/>
        <v>575</v>
      </c>
      <c r="I17" s="652">
        <f t="shared" si="3"/>
        <v>696</v>
      </c>
      <c r="J17" s="652">
        <f t="shared" si="3"/>
        <v>827</v>
      </c>
      <c r="K17" s="653">
        <f>SUM(K7:K16)</f>
        <v>662</v>
      </c>
      <c r="L17" s="653">
        <f>SUM(L7:L16)</f>
        <v>668</v>
      </c>
      <c r="M17" s="653">
        <f>SUM(M7:M16)</f>
        <v>653</v>
      </c>
      <c r="N17" s="759"/>
      <c r="O17" s="654">
        <f t="shared" si="0"/>
        <v>7101</v>
      </c>
      <c r="P17" s="655">
        <f>AVERAGE(B17:M17)</f>
        <v>645.5454545454545</v>
      </c>
      <c r="Q17" s="647">
        <f t="shared" si="2"/>
        <v>53.253796095444685</v>
      </c>
    </row>
    <row r="18" spans="1:34" s="222" customFormat="1">
      <c r="A18" s="218" t="s">
        <v>302</v>
      </c>
      <c r="N18" s="254"/>
      <c r="O18" s="223"/>
      <c r="Q18" s="224">
        <f>100-Q17</f>
        <v>46.746203904555315</v>
      </c>
    </row>
    <row r="19" spans="1:34">
      <c r="A19" s="92"/>
      <c r="B19" s="116"/>
      <c r="C19" s="116"/>
      <c r="D19" s="116"/>
      <c r="E19" s="92"/>
      <c r="F19" s="92"/>
      <c r="G19" s="92"/>
      <c r="H19" s="92"/>
      <c r="I19" s="92"/>
      <c r="J19" s="92"/>
      <c r="O19" s="269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1:34">
      <c r="A20" s="92"/>
      <c r="B20" s="116"/>
      <c r="C20" s="116"/>
      <c r="D20" s="116"/>
      <c r="E20" s="92"/>
      <c r="F20" s="92"/>
      <c r="G20" s="92"/>
      <c r="H20" s="92"/>
      <c r="I20" s="92"/>
      <c r="J20" s="92"/>
      <c r="R20" s="104"/>
      <c r="S20" s="105"/>
      <c r="T20" s="107"/>
      <c r="U20" s="105"/>
      <c r="V20" s="105"/>
      <c r="W20" s="105"/>
      <c r="X20" s="105"/>
      <c r="Y20" s="105"/>
      <c r="Z20" s="105"/>
      <c r="AA20" s="105"/>
      <c r="AB20" s="105"/>
      <c r="AC20" s="105"/>
      <c r="AD20" s="107"/>
      <c r="AE20" s="105"/>
      <c r="AF20" s="105"/>
      <c r="AG20" s="81"/>
      <c r="AH20" s="82"/>
    </row>
    <row r="21" spans="1:34">
      <c r="A21" s="92"/>
      <c r="B21" s="116"/>
      <c r="C21" s="116"/>
      <c r="D21" s="116"/>
      <c r="E21" s="92"/>
      <c r="F21" s="92"/>
      <c r="G21" s="92"/>
      <c r="H21" s="92"/>
      <c r="I21" s="92"/>
      <c r="J21" s="92"/>
      <c r="R21" s="104"/>
      <c r="S21" s="105"/>
      <c r="T21" s="107"/>
      <c r="U21" s="105"/>
      <c r="V21" s="105"/>
      <c r="W21" s="105"/>
      <c r="X21" s="105"/>
      <c r="Y21" s="105"/>
      <c r="Z21" s="105"/>
      <c r="AA21" s="105"/>
      <c r="AB21" s="105"/>
      <c r="AC21" s="105"/>
      <c r="AD21" s="107"/>
      <c r="AE21" s="105"/>
      <c r="AF21" s="105"/>
      <c r="AG21" s="81"/>
      <c r="AH21" s="82"/>
    </row>
    <row r="22" spans="1:34">
      <c r="A22" s="92"/>
      <c r="B22" s="116"/>
      <c r="C22" s="116"/>
      <c r="D22" s="116"/>
      <c r="E22" s="92"/>
      <c r="F22" s="92"/>
      <c r="G22" s="92"/>
      <c r="H22" s="92"/>
      <c r="I22" s="92"/>
      <c r="J22" s="92"/>
      <c r="R22" s="92"/>
      <c r="S22" s="92"/>
      <c r="T22" s="92"/>
      <c r="U22" s="92"/>
      <c r="V22" s="104"/>
      <c r="W22" s="105"/>
      <c r="X22" s="105"/>
      <c r="Y22" s="105"/>
      <c r="Z22" s="105"/>
      <c r="AA22" s="105"/>
      <c r="AB22" s="105"/>
      <c r="AC22" s="106"/>
      <c r="AD22" s="105"/>
      <c r="AE22" s="105"/>
      <c r="AF22" s="105"/>
      <c r="AG22" s="81"/>
      <c r="AH22" s="82"/>
    </row>
    <row r="23" spans="1:34">
      <c r="A23" s="92"/>
      <c r="B23" s="92"/>
      <c r="C23" s="92"/>
      <c r="D23" s="92"/>
      <c r="E23" s="92"/>
      <c r="F23" s="92"/>
      <c r="G23" s="92"/>
      <c r="H23" s="92"/>
      <c r="I23" s="92"/>
      <c r="J23" s="92"/>
      <c r="R23" s="92"/>
      <c r="S23" s="92"/>
      <c r="T23" s="92"/>
      <c r="U23" s="92"/>
      <c r="V23" s="104"/>
      <c r="W23" s="105"/>
      <c r="X23" s="105"/>
      <c r="Y23" s="105"/>
      <c r="Z23" s="105"/>
      <c r="AA23" s="105"/>
      <c r="AB23" s="105"/>
      <c r="AC23" s="106"/>
      <c r="AD23" s="105"/>
      <c r="AE23" s="105"/>
      <c r="AF23" s="105"/>
      <c r="AG23" s="81"/>
      <c r="AH23" s="82"/>
    </row>
    <row r="24" spans="1:34">
      <c r="A24" s="92"/>
      <c r="B24" s="92"/>
      <c r="C24" s="92"/>
      <c r="D24" s="92"/>
      <c r="E24" s="92"/>
      <c r="F24" s="92"/>
      <c r="G24" s="92"/>
      <c r="H24" s="92"/>
      <c r="I24" s="92"/>
      <c r="J24" s="92"/>
      <c r="R24" s="92"/>
      <c r="S24" s="92"/>
      <c r="T24" s="92"/>
      <c r="U24" s="92"/>
      <c r="V24" s="104"/>
      <c r="W24" s="105"/>
      <c r="X24" s="105"/>
      <c r="Y24" s="105"/>
      <c r="Z24" s="105"/>
      <c r="AA24" s="105"/>
      <c r="AB24" s="105"/>
      <c r="AC24" s="106"/>
      <c r="AD24" s="105"/>
      <c r="AE24" s="105"/>
      <c r="AF24" s="105"/>
      <c r="AG24" s="81"/>
      <c r="AH24" s="82"/>
    </row>
    <row r="25" spans="1:34">
      <c r="A25" s="92"/>
      <c r="B25" s="92"/>
      <c r="C25" s="92"/>
      <c r="D25" s="92"/>
      <c r="E25" s="92"/>
      <c r="F25" s="92"/>
      <c r="G25" s="92"/>
      <c r="H25" s="92"/>
      <c r="I25" s="92"/>
      <c r="J25" s="92"/>
      <c r="R25" s="92"/>
      <c r="S25" s="92"/>
      <c r="T25" s="92"/>
      <c r="U25" s="92"/>
      <c r="V25" s="104"/>
      <c r="W25" s="105"/>
      <c r="X25" s="105"/>
      <c r="Y25" s="105"/>
      <c r="Z25" s="105"/>
      <c r="AA25" s="105"/>
      <c r="AB25" s="105"/>
      <c r="AC25" s="106"/>
      <c r="AD25" s="105"/>
      <c r="AE25" s="105"/>
      <c r="AF25" s="105"/>
      <c r="AG25" s="81"/>
      <c r="AH25" s="82"/>
    </row>
    <row r="26" spans="1:34">
      <c r="A26" s="92"/>
      <c r="B26" s="92"/>
      <c r="C26" s="92"/>
      <c r="D26" s="92"/>
      <c r="E26" s="92"/>
      <c r="F26" s="92"/>
      <c r="G26" s="92"/>
      <c r="H26" s="92"/>
      <c r="I26" s="92"/>
      <c r="J26" s="92"/>
      <c r="R26" s="92"/>
      <c r="S26" s="92"/>
      <c r="T26" s="92"/>
      <c r="U26" s="92"/>
      <c r="V26" s="104"/>
      <c r="W26" s="105"/>
      <c r="X26" s="105"/>
      <c r="Y26" s="105"/>
      <c r="Z26" s="105"/>
      <c r="AA26" s="105"/>
      <c r="AB26" s="105"/>
      <c r="AC26" s="106"/>
      <c r="AD26" s="105"/>
      <c r="AE26" s="105"/>
      <c r="AF26" s="105"/>
      <c r="AG26" s="81"/>
      <c r="AH26" s="82"/>
    </row>
    <row r="27" spans="1:34">
      <c r="A27" s="92"/>
      <c r="B27" s="92"/>
      <c r="C27" s="92"/>
      <c r="D27" s="92"/>
      <c r="E27" s="92"/>
      <c r="F27" s="92"/>
      <c r="G27" s="92"/>
      <c r="H27" s="92"/>
      <c r="I27" s="92"/>
      <c r="J27" s="92"/>
      <c r="R27" s="92"/>
      <c r="S27" s="92"/>
      <c r="T27" s="92"/>
      <c r="U27" s="92"/>
      <c r="V27" s="104"/>
      <c r="W27" s="105"/>
      <c r="X27" s="105"/>
      <c r="Y27" s="105"/>
      <c r="Z27" s="105"/>
      <c r="AA27" s="105"/>
      <c r="AB27" s="105"/>
      <c r="AC27" s="106"/>
      <c r="AD27" s="105"/>
      <c r="AE27" s="105"/>
      <c r="AF27" s="105"/>
      <c r="AG27" s="81"/>
      <c r="AH27" s="82"/>
    </row>
    <row r="28" spans="1:34">
      <c r="A28" s="92"/>
      <c r="B28" s="92"/>
      <c r="C28" s="92"/>
      <c r="D28" s="92"/>
      <c r="E28" s="92"/>
      <c r="F28" s="92"/>
      <c r="G28" s="92"/>
      <c r="H28" s="92"/>
      <c r="I28" s="92"/>
      <c r="J28" s="92"/>
      <c r="R28" s="92"/>
      <c r="S28" s="92"/>
      <c r="T28" s="92"/>
      <c r="U28" s="92"/>
      <c r="V28" s="104"/>
      <c r="W28" s="105"/>
      <c r="X28" s="105"/>
      <c r="Y28" s="105"/>
      <c r="Z28" s="105"/>
      <c r="AA28" s="105"/>
      <c r="AB28" s="105"/>
      <c r="AC28" s="106"/>
      <c r="AD28" s="105"/>
      <c r="AE28" s="105"/>
      <c r="AF28" s="105"/>
      <c r="AG28" s="81"/>
      <c r="AH28" s="82"/>
    </row>
    <row r="29" spans="1:34">
      <c r="A29" s="92"/>
      <c r="B29" s="92"/>
      <c r="C29" s="92"/>
      <c r="D29" s="92"/>
      <c r="E29" s="92"/>
      <c r="F29" s="92"/>
      <c r="G29" s="92"/>
      <c r="H29" s="92"/>
      <c r="I29" s="92"/>
      <c r="J29" s="92"/>
      <c r="R29" s="92"/>
      <c r="S29" s="92"/>
      <c r="T29" s="92"/>
      <c r="U29" s="92"/>
      <c r="V29" s="104"/>
      <c r="W29" s="105"/>
      <c r="X29" s="105"/>
      <c r="Y29" s="105"/>
      <c r="Z29" s="105"/>
      <c r="AA29" s="105"/>
      <c r="AB29" s="105"/>
      <c r="AC29" s="106"/>
      <c r="AD29" s="105"/>
      <c r="AE29" s="105"/>
      <c r="AF29" s="105"/>
      <c r="AG29" s="81"/>
      <c r="AH29" s="82"/>
    </row>
    <row r="30" spans="1:34">
      <c r="A30" s="92"/>
      <c r="B30" s="92"/>
      <c r="C30" s="92"/>
      <c r="D30" s="92"/>
      <c r="E30" s="92"/>
      <c r="F30" s="92"/>
      <c r="G30" s="92"/>
      <c r="H30" s="92"/>
      <c r="I30" s="92"/>
      <c r="J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</row>
    <row r="31" spans="1:34">
      <c r="A31" s="92"/>
      <c r="B31" s="92"/>
      <c r="C31" s="92"/>
      <c r="D31" s="92"/>
      <c r="E31" s="92"/>
      <c r="F31" s="92"/>
      <c r="G31" s="92"/>
      <c r="H31" s="92"/>
      <c r="I31" s="92"/>
      <c r="J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</row>
    <row r="32" spans="1:34">
      <c r="A32" s="92"/>
      <c r="B32" s="92"/>
      <c r="C32" s="92"/>
      <c r="D32" s="92"/>
      <c r="E32" s="92"/>
      <c r="F32" s="92"/>
      <c r="G32" s="92"/>
      <c r="H32" s="92"/>
      <c r="I32" s="92"/>
      <c r="J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</row>
    <row r="33" spans="1:32">
      <c r="A33" s="92"/>
      <c r="B33" s="92"/>
      <c r="C33" s="92"/>
      <c r="D33" s="92"/>
      <c r="E33" s="92"/>
      <c r="F33" s="92"/>
      <c r="G33" s="92"/>
      <c r="H33" s="92"/>
      <c r="I33" s="92"/>
      <c r="J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</row>
    <row r="34" spans="1:32">
      <c r="A34" s="92"/>
      <c r="B34" s="92"/>
      <c r="C34" s="92"/>
      <c r="D34" s="92"/>
      <c r="E34" s="92"/>
      <c r="F34" s="92"/>
      <c r="G34" s="92"/>
      <c r="H34" s="92"/>
      <c r="I34" s="92"/>
      <c r="J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</row>
    <row r="35" spans="1:32">
      <c r="A35" s="92"/>
      <c r="B35" s="92"/>
      <c r="C35" s="92"/>
      <c r="D35" s="92"/>
      <c r="E35" s="92"/>
      <c r="F35" s="92"/>
      <c r="G35" s="92"/>
      <c r="H35" s="92"/>
      <c r="I35" s="92"/>
      <c r="J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1:32" ht="61.5" customHeight="1">
      <c r="A36" s="1079" t="s">
        <v>372</v>
      </c>
      <c r="B36" s="1079"/>
      <c r="C36" s="1079"/>
      <c r="D36" s="1079"/>
      <c r="E36" s="1079"/>
      <c r="F36" s="92"/>
      <c r="G36" s="92"/>
      <c r="H36" s="92"/>
      <c r="I36" s="92"/>
      <c r="J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1:32">
      <c r="A37" s="92"/>
      <c r="B37" s="92"/>
      <c r="C37" s="92"/>
      <c r="D37" s="92"/>
      <c r="E37" s="92"/>
      <c r="F37" s="92"/>
      <c r="G37" s="92"/>
      <c r="H37" s="92"/>
      <c r="I37" s="92"/>
      <c r="J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</row>
    <row r="38" spans="1:32">
      <c r="A38" s="92"/>
      <c r="B38" s="92"/>
      <c r="C38" s="92"/>
      <c r="D38" s="92"/>
      <c r="E38" s="92"/>
      <c r="F38" s="92"/>
      <c r="G38" s="92"/>
      <c r="H38" s="92"/>
      <c r="I38" s="92"/>
      <c r="J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</row>
    <row r="39" spans="1:32">
      <c r="A39" s="92"/>
      <c r="B39" s="92"/>
      <c r="C39" s="92"/>
      <c r="D39" s="92"/>
      <c r="E39" s="92"/>
      <c r="F39" s="92"/>
      <c r="G39" s="92"/>
      <c r="H39" s="92"/>
      <c r="I39" s="92"/>
      <c r="J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</row>
    <row r="40" spans="1:32">
      <c r="A40" s="92"/>
      <c r="B40" s="92"/>
      <c r="C40" s="92"/>
      <c r="D40" s="92"/>
      <c r="E40" s="92"/>
      <c r="F40" s="92"/>
      <c r="G40" s="92"/>
      <c r="H40" s="92"/>
      <c r="I40" s="92"/>
      <c r="J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</row>
    <row r="41" spans="1:32">
      <c r="A41" s="92"/>
      <c r="B41" s="92"/>
      <c r="C41" s="92"/>
      <c r="D41" s="92"/>
      <c r="E41" s="92"/>
      <c r="F41" s="92"/>
      <c r="G41" s="92"/>
      <c r="H41" s="92"/>
      <c r="I41" s="92"/>
      <c r="J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J40" sqref="J40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412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213" customFormat="1" ht="15" thickBot="1">
      <c r="B8" s="566">
        <f>'10+_SUB''s_2025'!$N7</f>
        <v>77</v>
      </c>
      <c r="F8" s="566">
        <f>'10+_SUB''s_2025'!$N8</f>
        <v>48</v>
      </c>
      <c r="J8" s="566">
        <f>'10+_SUB''s_2025'!$N9</f>
        <v>45</v>
      </c>
      <c r="N8" s="566">
        <f>'10+_SUB''s_2025'!$N10</f>
        <v>45</v>
      </c>
    </row>
    <row r="9" spans="1:15" ht="15.75" thickBot="1">
      <c r="A9" s="1092" t="str">
        <f>'10+_SUB''s_2025'!A7</f>
        <v>Sé</v>
      </c>
      <c r="B9" s="1093"/>
      <c r="C9" s="1094"/>
      <c r="E9" s="1092" t="str">
        <f>'10+_SUB''s_2025'!A8</f>
        <v>Lapa</v>
      </c>
      <c r="F9" s="1093"/>
      <c r="G9" s="1094"/>
      <c r="I9" s="1092" t="str">
        <f>'10+_SUB''s_2025'!A9</f>
        <v>Butantã</v>
      </c>
      <c r="J9" s="1093"/>
      <c r="K9" s="1094"/>
      <c r="M9" s="1092" t="str">
        <f>'10+_SUB''s_2025'!A10</f>
        <v>Ipiranga</v>
      </c>
      <c r="N9" s="1093"/>
      <c r="O9" s="1094"/>
    </row>
    <row r="10" spans="1:15" ht="15.75" thickBot="1">
      <c r="A10" s="656" t="s">
        <v>5</v>
      </c>
      <c r="B10" s="657" t="s">
        <v>307</v>
      </c>
      <c r="C10" s="289" t="s">
        <v>308</v>
      </c>
      <c r="E10" s="554" t="s">
        <v>5</v>
      </c>
      <c r="F10" s="84" t="s">
        <v>307</v>
      </c>
      <c r="G10" s="290" t="s">
        <v>308</v>
      </c>
      <c r="I10" s="554" t="s">
        <v>5</v>
      </c>
      <c r="J10" s="84" t="s">
        <v>307</v>
      </c>
      <c r="K10" s="290" t="s">
        <v>308</v>
      </c>
      <c r="M10" s="554" t="s">
        <v>5</v>
      </c>
      <c r="N10" s="84" t="s">
        <v>307</v>
      </c>
      <c r="O10" s="289" t="s">
        <v>308</v>
      </c>
    </row>
    <row r="11" spans="1:15" s="206" customFormat="1" ht="15">
      <c r="A11" s="761">
        <v>45292</v>
      </c>
      <c r="B11" s="769">
        <f>'10+_SUB''s_2025'!M7</f>
        <v>78</v>
      </c>
      <c r="C11" s="760">
        <f>((B11-B8)/B8)*100</f>
        <v>1.2987012987012987</v>
      </c>
      <c r="E11" s="770">
        <v>45292</v>
      </c>
      <c r="F11" s="557">
        <f>'10+_SUB''s_2025'!M8</f>
        <v>66</v>
      </c>
      <c r="G11" s="341">
        <f>((F11-F8)/F8)*100</f>
        <v>37.5</v>
      </c>
      <c r="I11" s="770">
        <v>45292</v>
      </c>
      <c r="J11" s="557">
        <f>'10+_SUB''s_2025'!M9</f>
        <v>58</v>
      </c>
      <c r="K11" s="341">
        <f>((J11-J8)/J8)*100</f>
        <v>28.888888888888886</v>
      </c>
      <c r="M11" s="770">
        <v>45292</v>
      </c>
      <c r="N11" s="771">
        <f>'10+_SUB''s_2025'!M10</f>
        <v>74</v>
      </c>
      <c r="O11" s="760">
        <f>((N11-N8)/N8)*100</f>
        <v>64.444444444444443</v>
      </c>
    </row>
    <row r="12" spans="1:15" s="309" customFormat="1" ht="15">
      <c r="A12" s="367">
        <v>45323</v>
      </c>
      <c r="B12" s="726">
        <f>'10+_SUB''s_2025'!L7</f>
        <v>101</v>
      </c>
      <c r="C12" s="727">
        <f>((B12-51)/51)*100</f>
        <v>98.039215686274503</v>
      </c>
      <c r="E12" s="368">
        <v>45323</v>
      </c>
      <c r="F12" s="728">
        <f>'10+_SUB''s_2025'!L8</f>
        <v>73</v>
      </c>
      <c r="G12" s="727">
        <f t="shared" ref="G12:G17" si="0">((F12-F11)/F11)*100</f>
        <v>10.606060606060606</v>
      </c>
      <c r="I12" s="368">
        <v>45323</v>
      </c>
      <c r="J12" s="728">
        <f>'10+_SUB''s_2025'!L9</f>
        <v>74</v>
      </c>
      <c r="K12" s="727">
        <f t="shared" ref="K12:K17" si="1">((J12-J11)/J11)*100</f>
        <v>27.586206896551722</v>
      </c>
      <c r="M12" s="368">
        <v>45323</v>
      </c>
      <c r="N12" s="729">
        <f>'10+_SUB''s_2025'!L10</f>
        <v>66</v>
      </c>
      <c r="O12" s="727">
        <f t="shared" ref="O12:O17" si="2">((N12-N11)/N11)*100</f>
        <v>-10.810810810810811</v>
      </c>
    </row>
    <row r="13" spans="1:15" s="206" customFormat="1" ht="15">
      <c r="A13" s="344">
        <v>45352</v>
      </c>
      <c r="B13" s="345">
        <f>'10+_SUB''s_2025'!K7</f>
        <v>109</v>
      </c>
      <c r="C13" s="341">
        <f t="shared" ref="C13:C18" si="3">((B13-B12)/B12)*100</f>
        <v>7.9207920792079207</v>
      </c>
      <c r="E13" s="338">
        <v>45352</v>
      </c>
      <c r="F13" s="340">
        <f>'10+_SUB''s_2025'!$K$8</f>
        <v>74</v>
      </c>
      <c r="G13" s="341">
        <f t="shared" si="0"/>
        <v>1.3698630136986301</v>
      </c>
      <c r="I13" s="338">
        <v>45352</v>
      </c>
      <c r="J13" s="340">
        <f>'10+_SUB''s_2025'!$K$9</f>
        <v>98</v>
      </c>
      <c r="K13" s="341">
        <f t="shared" si="1"/>
        <v>32.432432432432435</v>
      </c>
      <c r="M13" s="338">
        <v>45352</v>
      </c>
      <c r="N13" s="745">
        <f>'10+_SUB''s_2025'!$K$10</f>
        <v>53</v>
      </c>
      <c r="O13" s="341">
        <f t="shared" si="2"/>
        <v>-19.696969696969695</v>
      </c>
    </row>
    <row r="14" spans="1:15" s="206" customFormat="1" ht="15">
      <c r="A14" s="344">
        <v>45383</v>
      </c>
      <c r="B14" s="345">
        <f>'10+_SUB''s_2025'!J$7</f>
        <v>139</v>
      </c>
      <c r="C14" s="341">
        <f t="shared" si="3"/>
        <v>27.522935779816514</v>
      </c>
      <c r="E14" s="338">
        <v>45383</v>
      </c>
      <c r="F14" s="745">
        <f>'10+_SUB''s_2025'!J$8</f>
        <v>82</v>
      </c>
      <c r="G14" s="341">
        <f t="shared" si="0"/>
        <v>10.810810810810811</v>
      </c>
      <c r="I14" s="338">
        <v>45383</v>
      </c>
      <c r="J14" s="745">
        <f>'10+_SUB''s_2025'!J$9</f>
        <v>162</v>
      </c>
      <c r="K14" s="341">
        <f t="shared" si="1"/>
        <v>65.306122448979593</v>
      </c>
      <c r="M14" s="338">
        <v>45383</v>
      </c>
      <c r="N14" s="745">
        <f>'10+_SUB''s_2025'!J$10</f>
        <v>95</v>
      </c>
      <c r="O14" s="341">
        <f t="shared" si="2"/>
        <v>79.245283018867923</v>
      </c>
    </row>
    <row r="15" spans="1:15" s="206" customFormat="1" ht="15">
      <c r="A15" s="344">
        <v>45413</v>
      </c>
      <c r="B15" s="345">
        <f>'10+_SUB''s_2025'!I$7</f>
        <v>139</v>
      </c>
      <c r="C15" s="341">
        <f t="shared" si="3"/>
        <v>0</v>
      </c>
      <c r="E15" s="338">
        <v>45413</v>
      </c>
      <c r="F15" s="745">
        <f>'10+_SUB''s_2025'!I$8</f>
        <v>65</v>
      </c>
      <c r="G15" s="341">
        <f t="shared" si="0"/>
        <v>-20.73170731707317</v>
      </c>
      <c r="I15" s="338">
        <v>45413</v>
      </c>
      <c r="J15" s="745">
        <f>'10+_SUB''s_2025'!I$9</f>
        <v>68</v>
      </c>
      <c r="K15" s="341">
        <f t="shared" si="1"/>
        <v>-58.024691358024697</v>
      </c>
      <c r="M15" s="338">
        <v>45413</v>
      </c>
      <c r="N15" s="745">
        <f>'10+_SUB''s_2025'!I$10</f>
        <v>71</v>
      </c>
      <c r="O15" s="341">
        <f t="shared" si="2"/>
        <v>-25.263157894736842</v>
      </c>
    </row>
    <row r="16" spans="1:15" s="206" customFormat="1" ht="15">
      <c r="A16" s="344">
        <v>45444</v>
      </c>
      <c r="B16" s="345">
        <f>'10+_SUB''s_2025'!H$7</f>
        <v>107</v>
      </c>
      <c r="C16" s="341">
        <f t="shared" si="3"/>
        <v>-23.021582733812952</v>
      </c>
      <c r="E16" s="338">
        <v>45444</v>
      </c>
      <c r="F16" s="745">
        <f>'10+_SUB''s_2025'!H$8</f>
        <v>45</v>
      </c>
      <c r="G16" s="341">
        <f t="shared" si="0"/>
        <v>-30.76923076923077</v>
      </c>
      <c r="I16" s="338">
        <v>45444</v>
      </c>
      <c r="J16" s="745">
        <f>'10+_SUB''s_2025'!H$9</f>
        <v>52</v>
      </c>
      <c r="K16" s="341">
        <f t="shared" si="1"/>
        <v>-23.52941176470588</v>
      </c>
      <c r="M16" s="338">
        <v>45444</v>
      </c>
      <c r="N16" s="745">
        <f>'10+_SUB''s_2025'!H$10</f>
        <v>58</v>
      </c>
      <c r="O16" s="341">
        <f t="shared" si="2"/>
        <v>-18.30985915492958</v>
      </c>
    </row>
    <row r="17" spans="1:15" s="206" customFormat="1" ht="15">
      <c r="A17" s="344">
        <v>45474</v>
      </c>
      <c r="B17" s="345">
        <f>'10+_SUB''s_2025'!G$7</f>
        <v>88</v>
      </c>
      <c r="C17" s="341">
        <f t="shared" si="3"/>
        <v>-17.75700934579439</v>
      </c>
      <c r="E17" s="338">
        <v>45474</v>
      </c>
      <c r="F17" s="745">
        <f>'10+_SUB''s_2025'!G$8</f>
        <v>73</v>
      </c>
      <c r="G17" s="341">
        <f t="shared" si="0"/>
        <v>62.222222222222221</v>
      </c>
      <c r="I17" s="338">
        <v>45474</v>
      </c>
      <c r="J17" s="745">
        <f>'10+_SUB''s_2025'!G$9</f>
        <v>57</v>
      </c>
      <c r="K17" s="341">
        <f t="shared" si="1"/>
        <v>9.6153846153846168</v>
      </c>
      <c r="M17" s="338">
        <v>45474</v>
      </c>
      <c r="N17" s="745">
        <f>'10+_SUB''s_2025'!G$10</f>
        <v>59</v>
      </c>
      <c r="O17" s="341">
        <f t="shared" si="2"/>
        <v>1.7241379310344827</v>
      </c>
    </row>
    <row r="18" spans="1:15" s="206" customFormat="1" ht="15">
      <c r="A18" s="344">
        <v>45505</v>
      </c>
      <c r="B18" s="345">
        <f>'10+_SUB''s_2025'!F$7</f>
        <v>82</v>
      </c>
      <c r="C18" s="341">
        <f t="shared" si="3"/>
        <v>-6.8181818181818175</v>
      </c>
      <c r="E18" s="338">
        <v>45505</v>
      </c>
      <c r="F18" s="745">
        <f>'10+_SUB''s_2025'!F$8</f>
        <v>90</v>
      </c>
      <c r="G18" s="341">
        <f>((F18-F17)/F17)*100</f>
        <v>23.287671232876711</v>
      </c>
      <c r="I18" s="338">
        <v>45505</v>
      </c>
      <c r="J18" s="745">
        <f>'10+_SUB''s_2025'!F$9</f>
        <v>68</v>
      </c>
      <c r="K18" s="341">
        <f>((J18-J17)/J17)*100</f>
        <v>19.298245614035086</v>
      </c>
      <c r="M18" s="338">
        <v>45505</v>
      </c>
      <c r="N18" s="745">
        <f>'10+_SUB''s_2025'!F$10</f>
        <v>59</v>
      </c>
      <c r="O18" s="341">
        <f>((N18-N17)/N17)*100</f>
        <v>0</v>
      </c>
    </row>
    <row r="19" spans="1:15" s="206" customFormat="1" ht="15">
      <c r="A19" s="344">
        <v>45536</v>
      </c>
      <c r="B19" s="345">
        <f>'10+_SUB''s_2025'!E$7</f>
        <v>115</v>
      </c>
      <c r="C19" s="341">
        <f>((B19-B18)/B18)*100</f>
        <v>40.243902439024396</v>
      </c>
      <c r="E19" s="338">
        <v>45536</v>
      </c>
      <c r="F19" s="745">
        <f>'10+_SUB''s_2025'!E$8</f>
        <v>149</v>
      </c>
      <c r="G19" s="341">
        <f>((F19-F18)/F18)*100</f>
        <v>65.555555555555557</v>
      </c>
      <c r="I19" s="338">
        <v>45536</v>
      </c>
      <c r="J19" s="745">
        <f>'10+_SUB''s_2025'!E$9</f>
        <v>43</v>
      </c>
      <c r="K19" s="341">
        <f>((J19-J18)/J18)*100</f>
        <v>-36.764705882352942</v>
      </c>
      <c r="M19" s="338">
        <v>45536</v>
      </c>
      <c r="N19" s="745">
        <f>'10+_SUB''s_2025'!E$10</f>
        <v>76</v>
      </c>
      <c r="O19" s="341">
        <f>((N19-N18)/N18)*100</f>
        <v>28.8135593220339</v>
      </c>
    </row>
    <row r="20" spans="1:15" s="206" customFormat="1" ht="15">
      <c r="A20" s="344">
        <v>45566</v>
      </c>
      <c r="B20" s="345">
        <f>'10+_SUB''s_2025'!D$7</f>
        <v>121</v>
      </c>
      <c r="C20" s="341">
        <f>((B20-B19)/B19)*100</f>
        <v>5.2173913043478262</v>
      </c>
      <c r="E20" s="338">
        <v>45566</v>
      </c>
      <c r="F20" s="745">
        <f>'10+_SUB''s_2025'!D$8</f>
        <v>86</v>
      </c>
      <c r="G20" s="341">
        <f>((F20-F19)/F19)*100</f>
        <v>-42.281879194630875</v>
      </c>
      <c r="I20" s="338">
        <v>45566</v>
      </c>
      <c r="J20" s="745">
        <f>'10+_SUB''s_2025'!D$9</f>
        <v>82</v>
      </c>
      <c r="K20" s="341">
        <f>((J20-J19)/J19)*100</f>
        <v>90.697674418604649</v>
      </c>
      <c r="M20" s="338">
        <v>45566</v>
      </c>
      <c r="N20" s="745">
        <f>'10+_SUB''s_2025'!D$10</f>
        <v>85</v>
      </c>
      <c r="O20" s="341">
        <f>((N20-N19)/N19)*100</f>
        <v>11.842105263157894</v>
      </c>
    </row>
    <row r="21" spans="1:15" s="206" customFormat="1" ht="15">
      <c r="A21" s="344">
        <v>45597</v>
      </c>
      <c r="B21" s="345">
        <f>'10+_SUB''s_2025'!C$7</f>
        <v>60</v>
      </c>
      <c r="C21" s="341">
        <f>((B21-B20)/B20)*100</f>
        <v>-50.413223140495866</v>
      </c>
      <c r="E21" s="338">
        <v>45597</v>
      </c>
      <c r="F21" s="745">
        <f>'10+_SUB''s_2025'!C$8</f>
        <v>67</v>
      </c>
      <c r="G21" s="341">
        <f>((F21-F20)/F20)*100</f>
        <v>-22.093023255813954</v>
      </c>
      <c r="I21" s="338">
        <v>45597</v>
      </c>
      <c r="J21" s="745">
        <f>'10+_SUB''s_2025'!C$9</f>
        <v>47</v>
      </c>
      <c r="K21" s="341">
        <f>((J21-J20)/J20)*100</f>
        <v>-42.68292682926829</v>
      </c>
      <c r="M21" s="338">
        <v>45597</v>
      </c>
      <c r="N21" s="745">
        <f>'10+_SUB''s_2025'!C$10</f>
        <v>52</v>
      </c>
      <c r="O21" s="341">
        <f>((N21-N20)/N20)*100</f>
        <v>-38.82352941176471</v>
      </c>
    </row>
    <row r="22" spans="1:15" s="206" customFormat="1" ht="15.75" thickBot="1">
      <c r="A22" s="536">
        <v>45627</v>
      </c>
      <c r="B22" s="658">
        <f>'10+_SUB''s_2025'!B$7</f>
        <v>0</v>
      </c>
      <c r="C22" s="547">
        <f>((B22-B21)/B21)*100</f>
        <v>-100</v>
      </c>
      <c r="E22" s="534">
        <v>45627</v>
      </c>
      <c r="F22" s="659">
        <f>'10+_SUB''s_2025'!B$8</f>
        <v>0</v>
      </c>
      <c r="G22" s="547">
        <f>((F22-F21)/F21)*100</f>
        <v>-100</v>
      </c>
      <c r="I22" s="534">
        <v>45627</v>
      </c>
      <c r="J22" s="659">
        <f>'10+_SUB''s_2025'!B$9</f>
        <v>0</v>
      </c>
      <c r="K22" s="547">
        <f>((J22-J21)/J21)*100</f>
        <v>-100</v>
      </c>
      <c r="M22" s="534">
        <v>45627</v>
      </c>
      <c r="N22" s="659">
        <f>'10+_SUB''s_2025'!B$10</f>
        <v>0</v>
      </c>
      <c r="O22" s="547">
        <f>((N22-N21)/N21)*100</f>
        <v>-100</v>
      </c>
    </row>
    <row r="23" spans="1:15">
      <c r="B23" s="9"/>
      <c r="C23" s="9"/>
    </row>
    <row r="24" spans="1:15" s="213" customFormat="1" ht="15" thickBot="1">
      <c r="B24" s="566">
        <f>'10+_SUB''s_2025'!$N11</f>
        <v>43</v>
      </c>
      <c r="F24" s="566">
        <f>'10+_SUB''s_2025'!$N12</f>
        <v>66</v>
      </c>
      <c r="J24" s="566">
        <f>'10+_SUB''s_2025'!$N13</f>
        <v>43</v>
      </c>
      <c r="N24" s="566">
        <f>'10+_SUB''s_2025'!$N14</f>
        <v>72</v>
      </c>
    </row>
    <row r="25" spans="1:15" ht="15.75" thickBot="1">
      <c r="A25" s="1092" t="str">
        <f>'10+_SUB''s_2025'!A11</f>
        <v>Pirituba/Jaraguá</v>
      </c>
      <c r="B25" s="1093"/>
      <c r="C25" s="1094"/>
      <c r="E25" s="1095" t="str">
        <f>'10+_SUB''s_2025'!A12</f>
        <v>Penha</v>
      </c>
      <c r="F25" s="1096"/>
      <c r="G25" s="1097"/>
      <c r="I25" s="1095" t="str">
        <f>'10+_SUB''s_2025'!A13</f>
        <v>Mooca</v>
      </c>
      <c r="J25" s="1096"/>
      <c r="K25" s="1097"/>
      <c r="M25" s="1095" t="str">
        <f>'10+_SUB''s_2025'!A14</f>
        <v>Itaquera</v>
      </c>
      <c r="N25" s="1096"/>
      <c r="O25" s="1098"/>
    </row>
    <row r="26" spans="1:15" ht="15.75" thickBot="1">
      <c r="A26" s="282" t="s">
        <v>5</v>
      </c>
      <c r="B26" s="285" t="s">
        <v>307</v>
      </c>
      <c r="C26" s="295" t="s">
        <v>308</v>
      </c>
      <c r="E26" s="288" t="s">
        <v>5</v>
      </c>
      <c r="F26" s="5" t="s">
        <v>307</v>
      </c>
      <c r="G26" s="291" t="s">
        <v>308</v>
      </c>
      <c r="I26" s="286" t="s">
        <v>5</v>
      </c>
      <c r="J26" s="5" t="s">
        <v>307</v>
      </c>
      <c r="K26" s="287" t="s">
        <v>308</v>
      </c>
      <c r="M26" s="286" t="s">
        <v>5</v>
      </c>
      <c r="N26" s="337" t="s">
        <v>307</v>
      </c>
      <c r="O26" s="334" t="s">
        <v>308</v>
      </c>
    </row>
    <row r="27" spans="1:15" s="206" customFormat="1" ht="15">
      <c r="A27" s="770">
        <v>45292</v>
      </c>
      <c r="B27" s="557">
        <f>'10+_SUB''s_2025'!M11</f>
        <v>65</v>
      </c>
      <c r="C27" s="341">
        <f>((B27-B24)/B24)*100</f>
        <v>51.162790697674424</v>
      </c>
      <c r="E27" s="770">
        <v>45292</v>
      </c>
      <c r="F27" s="771">
        <f>'10+_SUB''s_2025'!M12</f>
        <v>70</v>
      </c>
      <c r="G27" s="772">
        <f>((F27-F24)/F24)*100</f>
        <v>6.0606060606060606</v>
      </c>
      <c r="I27" s="770">
        <v>45292</v>
      </c>
      <c r="J27" s="557">
        <f>'10+_SUB''s_2025'!M13</f>
        <v>65</v>
      </c>
      <c r="K27" s="341">
        <f>((J27-J24)/J24)*100</f>
        <v>51.162790697674424</v>
      </c>
      <c r="M27" s="770">
        <v>45292</v>
      </c>
      <c r="N27" s="557">
        <f>'10+_SUB''s_2025'!M14</f>
        <v>68</v>
      </c>
      <c r="O27" s="773">
        <f>((N27-N24)/N24)*100</f>
        <v>-5.5555555555555554</v>
      </c>
    </row>
    <row r="28" spans="1:15" s="309" customFormat="1" ht="15">
      <c r="A28" s="368">
        <v>45323</v>
      </c>
      <c r="B28" s="728">
        <f>'10+_SUB''s_2025'!L11</f>
        <v>75</v>
      </c>
      <c r="C28" s="727">
        <f t="shared" ref="C28:C33" si="4">((B28-B27)/B27)*100</f>
        <v>15.384615384615385</v>
      </c>
      <c r="E28" s="368">
        <v>45323</v>
      </c>
      <c r="F28" s="729">
        <f>'10+_SUB''s_2025'!L12</f>
        <v>65</v>
      </c>
      <c r="G28" s="730">
        <f t="shared" ref="G28:G33" si="5">((F28-F27)/F27)*100</f>
        <v>-7.1428571428571423</v>
      </c>
      <c r="I28" s="368">
        <v>45323</v>
      </c>
      <c r="J28" s="728">
        <f>'10+_SUB''s_2025'!L13</f>
        <v>52</v>
      </c>
      <c r="K28" s="727">
        <f t="shared" ref="K28:K33" si="6">((J28-J27)/J27)*100</f>
        <v>-20</v>
      </c>
      <c r="M28" s="368">
        <v>45323</v>
      </c>
      <c r="N28" s="728">
        <f>'10+_SUB''s_2025'!L14</f>
        <v>58</v>
      </c>
      <c r="O28" s="727">
        <f t="shared" ref="O28:O33" si="7">((N28-N27)/N27)*100</f>
        <v>-14.705882352941178</v>
      </c>
    </row>
    <row r="29" spans="1:15" s="206" customFormat="1" ht="15">
      <c r="A29" s="338">
        <v>45352</v>
      </c>
      <c r="B29" s="340">
        <f>'10+_SUB''s_2025'!$K$11</f>
        <v>82</v>
      </c>
      <c r="C29" s="341">
        <f t="shared" si="4"/>
        <v>9.3333333333333339</v>
      </c>
      <c r="E29" s="338">
        <v>45352</v>
      </c>
      <c r="F29" s="745">
        <f>'10+_SUB''s_2025'!$K$12</f>
        <v>57</v>
      </c>
      <c r="G29" s="746">
        <f t="shared" si="5"/>
        <v>-12.307692307692308</v>
      </c>
      <c r="I29" s="338">
        <v>45352</v>
      </c>
      <c r="J29" s="340">
        <f>'10+_SUB''s_2025'!$K$13</f>
        <v>51</v>
      </c>
      <c r="K29" s="341">
        <f t="shared" si="6"/>
        <v>-1.9230769230769231</v>
      </c>
      <c r="M29" s="338">
        <v>45352</v>
      </c>
      <c r="N29" s="340">
        <f>'10+_SUB''s_2025'!$K$14</f>
        <v>53</v>
      </c>
      <c r="O29" s="341">
        <f t="shared" si="7"/>
        <v>-8.6206896551724146</v>
      </c>
    </row>
    <row r="30" spans="1:15" s="206" customFormat="1" ht="15">
      <c r="A30" s="338">
        <v>45383</v>
      </c>
      <c r="B30" s="745">
        <f>'10+_SUB''s_2025'!J$11</f>
        <v>74</v>
      </c>
      <c r="C30" s="341">
        <f t="shared" si="4"/>
        <v>-9.7560975609756095</v>
      </c>
      <c r="E30" s="338">
        <v>45383</v>
      </c>
      <c r="F30" s="745">
        <f>'10+_SUB''s_2025'!J$12</f>
        <v>58</v>
      </c>
      <c r="G30" s="746">
        <f t="shared" si="5"/>
        <v>1.7543859649122806</v>
      </c>
      <c r="I30" s="338">
        <v>45383</v>
      </c>
      <c r="J30" s="745">
        <f>'10+_SUB''s_2025'!J$13</f>
        <v>60</v>
      </c>
      <c r="K30" s="341">
        <f t="shared" si="6"/>
        <v>17.647058823529413</v>
      </c>
      <c r="M30" s="338">
        <v>45383</v>
      </c>
      <c r="N30" s="745">
        <f>'10+_SUB''s_2025'!J$14</f>
        <v>51</v>
      </c>
      <c r="O30" s="341">
        <f t="shared" si="7"/>
        <v>-3.7735849056603774</v>
      </c>
    </row>
    <row r="31" spans="1:15" s="206" customFormat="1" ht="15">
      <c r="A31" s="338">
        <v>45413</v>
      </c>
      <c r="B31" s="745">
        <f>'10+_SUB''s_2025'!I$11</f>
        <v>51</v>
      </c>
      <c r="C31" s="341">
        <f t="shared" si="4"/>
        <v>-31.081081081081081</v>
      </c>
      <c r="E31" s="338">
        <v>45413</v>
      </c>
      <c r="F31" s="745">
        <f>'10+_SUB''s_2025'!I$12</f>
        <v>58</v>
      </c>
      <c r="G31" s="746">
        <f t="shared" si="5"/>
        <v>0</v>
      </c>
      <c r="I31" s="338">
        <v>45413</v>
      </c>
      <c r="J31" s="745">
        <f>'10+_SUB''s_2025'!I$13</f>
        <v>66</v>
      </c>
      <c r="K31" s="341">
        <f t="shared" si="6"/>
        <v>10</v>
      </c>
      <c r="M31" s="338">
        <v>45413</v>
      </c>
      <c r="N31" s="745">
        <f>'10+_SUB''s_2025'!I$14</f>
        <v>58</v>
      </c>
      <c r="O31" s="341">
        <f t="shared" si="7"/>
        <v>13.725490196078432</v>
      </c>
    </row>
    <row r="32" spans="1:15" s="206" customFormat="1" ht="15">
      <c r="A32" s="338">
        <v>45444</v>
      </c>
      <c r="B32" s="745">
        <f>'10+_SUB''s_2025'!H$11</f>
        <v>62</v>
      </c>
      <c r="C32" s="341">
        <f t="shared" si="4"/>
        <v>21.568627450980394</v>
      </c>
      <c r="E32" s="338">
        <v>45444</v>
      </c>
      <c r="F32" s="745">
        <f>'10+_SUB''s_2025'!H$12</f>
        <v>49</v>
      </c>
      <c r="G32" s="746">
        <f t="shared" si="5"/>
        <v>-15.517241379310345</v>
      </c>
      <c r="I32" s="338">
        <v>45444</v>
      </c>
      <c r="J32" s="745">
        <f>'10+_SUB''s_2025'!H$13</f>
        <v>51</v>
      </c>
      <c r="K32" s="341">
        <f t="shared" si="6"/>
        <v>-22.727272727272727</v>
      </c>
      <c r="M32" s="338">
        <v>45444</v>
      </c>
      <c r="N32" s="745">
        <f>'10+_SUB''s_2025'!H$14</f>
        <v>35</v>
      </c>
      <c r="O32" s="341">
        <f t="shared" si="7"/>
        <v>-39.655172413793103</v>
      </c>
    </row>
    <row r="33" spans="1:15" s="206" customFormat="1" ht="15">
      <c r="A33" s="338">
        <v>45474</v>
      </c>
      <c r="B33" s="745">
        <f>'10+_SUB''s_2025'!G$11</f>
        <v>52</v>
      </c>
      <c r="C33" s="341">
        <f t="shared" si="4"/>
        <v>-16.129032258064516</v>
      </c>
      <c r="E33" s="338">
        <v>45474</v>
      </c>
      <c r="F33" s="745">
        <f>'10+_SUB''s_2025'!G$12</f>
        <v>69</v>
      </c>
      <c r="G33" s="746">
        <f t="shared" si="5"/>
        <v>40.816326530612244</v>
      </c>
      <c r="I33" s="338">
        <v>45474</v>
      </c>
      <c r="J33" s="745">
        <f>'10+_SUB''s_2025'!G$13</f>
        <v>54</v>
      </c>
      <c r="K33" s="341">
        <f t="shared" si="6"/>
        <v>5.8823529411764701</v>
      </c>
      <c r="M33" s="338">
        <v>45474</v>
      </c>
      <c r="N33" s="745">
        <f>'10+_SUB''s_2025'!G$14</f>
        <v>55</v>
      </c>
      <c r="O33" s="341">
        <f t="shared" si="7"/>
        <v>57.142857142857139</v>
      </c>
    </row>
    <row r="34" spans="1:15" s="206" customFormat="1" ht="15">
      <c r="A34" s="338">
        <v>45505</v>
      </c>
      <c r="B34" s="745">
        <f>'10+_SUB''s_2025'!F$11</f>
        <v>70</v>
      </c>
      <c r="C34" s="341">
        <f>((B34-B33)/B33)*100</f>
        <v>34.615384615384613</v>
      </c>
      <c r="E34" s="338">
        <v>45505</v>
      </c>
      <c r="F34" s="745">
        <f>'10+_SUB''s_2025'!F$12</f>
        <v>44</v>
      </c>
      <c r="G34" s="746">
        <f>((F34-F33)/F33)*100</f>
        <v>-36.231884057971016</v>
      </c>
      <c r="I34" s="338">
        <v>45505</v>
      </c>
      <c r="J34" s="745">
        <f>'10+_SUB''s_2025'!F$13</f>
        <v>59</v>
      </c>
      <c r="K34" s="341">
        <f>((J34-J33)/J33)*100</f>
        <v>9.2592592592592595</v>
      </c>
      <c r="M34" s="338">
        <v>45505</v>
      </c>
      <c r="N34" s="745">
        <f>'10+_SUB''s_2025'!F$14</f>
        <v>46</v>
      </c>
      <c r="O34" s="341">
        <f>((N34-N33)/N33)*100</f>
        <v>-16.363636363636363</v>
      </c>
    </row>
    <row r="35" spans="1:15" s="206" customFormat="1" ht="15">
      <c r="A35" s="338">
        <v>45536</v>
      </c>
      <c r="B35" s="745">
        <f>'10+_SUB''s_2025'!E$11</f>
        <v>58</v>
      </c>
      <c r="C35" s="341">
        <f>((B35-B34)/B34)*100</f>
        <v>-17.142857142857142</v>
      </c>
      <c r="E35" s="338">
        <v>45536</v>
      </c>
      <c r="F35" s="745">
        <f>'10+_SUB''s_2025'!E$12</f>
        <v>55</v>
      </c>
      <c r="G35" s="746">
        <f>((F35-F34)/F34)*100</f>
        <v>25</v>
      </c>
      <c r="I35" s="338">
        <v>45536</v>
      </c>
      <c r="J35" s="745">
        <f>'10+_SUB''s_2025'!E$13</f>
        <v>48</v>
      </c>
      <c r="K35" s="341">
        <f>((J35-J34)/J34)*100</f>
        <v>-18.64406779661017</v>
      </c>
      <c r="M35" s="338">
        <v>45536</v>
      </c>
      <c r="N35" s="745">
        <f>'10+_SUB''s_2025'!E$14</f>
        <v>44</v>
      </c>
      <c r="O35" s="341">
        <f>((N35-N34)/N34)*100</f>
        <v>-4.3478260869565215</v>
      </c>
    </row>
    <row r="36" spans="1:15" s="206" customFormat="1" ht="15">
      <c r="A36" s="338">
        <v>45566</v>
      </c>
      <c r="B36" s="745">
        <f>'10+_SUB''s_2025'!D$11</f>
        <v>35</v>
      </c>
      <c r="C36" s="341">
        <f>((B36-B35)/B35)*100</f>
        <v>-39.655172413793103</v>
      </c>
      <c r="E36" s="338">
        <v>45566</v>
      </c>
      <c r="F36" s="745">
        <f>'10+_SUB''s_2025'!D$12</f>
        <v>35</v>
      </c>
      <c r="G36" s="746">
        <f>((F36-F35)/F35)*100</f>
        <v>-36.363636363636367</v>
      </c>
      <c r="I36" s="338">
        <v>45566</v>
      </c>
      <c r="J36" s="745">
        <f>'10+_SUB''s_2025'!D$13</f>
        <v>53</v>
      </c>
      <c r="K36" s="341">
        <f>((J36-J35)/J35)*100</f>
        <v>10.416666666666668</v>
      </c>
      <c r="M36" s="338">
        <v>45566</v>
      </c>
      <c r="N36" s="745">
        <f>'10+_SUB''s_2025'!D$14</f>
        <v>44</v>
      </c>
      <c r="O36" s="341">
        <f>((N36-N35)/N35)*100</f>
        <v>0</v>
      </c>
    </row>
    <row r="37" spans="1:15" s="206" customFormat="1" ht="15">
      <c r="A37" s="338">
        <v>45597</v>
      </c>
      <c r="B37" s="745">
        <f>'10+_SUB''s_2025'!C$11</f>
        <v>37</v>
      </c>
      <c r="C37" s="341">
        <f>((B37-B36)/B36)*100</f>
        <v>5.7142857142857144</v>
      </c>
      <c r="E37" s="338">
        <v>45597</v>
      </c>
      <c r="F37" s="745">
        <f>'10+_SUB''s_2025'!C$12</f>
        <v>80</v>
      </c>
      <c r="G37" s="746">
        <f>((F37-F36)/F36)*100</f>
        <v>128.57142857142858</v>
      </c>
      <c r="I37" s="338">
        <v>45597</v>
      </c>
      <c r="J37" s="745">
        <f>'10+_SUB''s_2025'!C$13</f>
        <v>35</v>
      </c>
      <c r="K37" s="341">
        <f>((J37-J36)/J36)*100</f>
        <v>-33.962264150943398</v>
      </c>
      <c r="M37" s="338">
        <v>45597</v>
      </c>
      <c r="N37" s="745">
        <f>'10+_SUB''s_2025'!C$14</f>
        <v>41</v>
      </c>
      <c r="O37" s="341">
        <f>((N37-N36)/N36)*100</f>
        <v>-6.8181818181818175</v>
      </c>
    </row>
    <row r="38" spans="1:15" s="206" customFormat="1" ht="15.75" thickBot="1">
      <c r="A38" s="534">
        <v>45627</v>
      </c>
      <c r="B38" s="659">
        <f>'10+_SUB''s_2025'!B$11</f>
        <v>0</v>
      </c>
      <c r="C38" s="547">
        <f>((B38-B37)/B37)*100</f>
        <v>-100</v>
      </c>
      <c r="E38" s="534">
        <v>45627</v>
      </c>
      <c r="F38" s="659">
        <f>'10+_SUB''s_2025'!B$12</f>
        <v>0</v>
      </c>
      <c r="G38" s="660">
        <f>((F38-F37)/F37)*100</f>
        <v>-100</v>
      </c>
      <c r="I38" s="534">
        <v>45627</v>
      </c>
      <c r="J38" s="659">
        <f>'10+_SUB''s_2025'!B$13</f>
        <v>0</v>
      </c>
      <c r="K38" s="547">
        <f>((J38-J37)/J37)*100</f>
        <v>-100</v>
      </c>
      <c r="M38" s="534">
        <v>45627</v>
      </c>
      <c r="N38" s="659">
        <f>'10+_SUB''s_2025'!B$14</f>
        <v>0</v>
      </c>
      <c r="O38" s="547">
        <f>((N38-N37)/N37)*100</f>
        <v>-100</v>
      </c>
    </row>
    <row r="40" spans="1:15" s="213" customFormat="1" ht="15" thickBot="1">
      <c r="B40" s="566">
        <f>'10+_SUB''s_2025'!$N15</f>
        <v>33</v>
      </c>
      <c r="C40" s="227"/>
      <c r="F40" s="566">
        <f>'10+_SUB''s_2025'!$N16</f>
        <v>39</v>
      </c>
    </row>
    <row r="41" spans="1:15" ht="15.75" thickBot="1">
      <c r="A41" s="1095" t="str">
        <f>'10+_SUB''s_2025'!A15</f>
        <v>Pinheiros</v>
      </c>
      <c r="B41" s="1096"/>
      <c r="C41" s="1097"/>
      <c r="E41" s="1095" t="str">
        <f>'10+_SUB''s_2025'!A16</f>
        <v>Campo Limpo</v>
      </c>
      <c r="F41" s="1096"/>
      <c r="G41" s="1097"/>
    </row>
    <row r="42" spans="1:15" ht="15.75" thickBot="1">
      <c r="A42" s="288" t="s">
        <v>5</v>
      </c>
      <c r="B42" s="5" t="s">
        <v>307</v>
      </c>
      <c r="C42" s="287" t="s">
        <v>308</v>
      </c>
      <c r="E42" s="288" t="s">
        <v>5</v>
      </c>
      <c r="F42" s="5" t="s">
        <v>307</v>
      </c>
      <c r="G42" s="287" t="s">
        <v>308</v>
      </c>
    </row>
    <row r="43" spans="1:15" s="206" customFormat="1" ht="15">
      <c r="A43" s="770">
        <v>45292</v>
      </c>
      <c r="B43" s="557">
        <f>'10+_SUB''s_2025'!M15</f>
        <v>55</v>
      </c>
      <c r="C43" s="341">
        <f>((B43-B40)/B40)*100</f>
        <v>66.666666666666657</v>
      </c>
      <c r="E43" s="770">
        <v>45292</v>
      </c>
      <c r="F43" s="774">
        <f>'10+_SUB''s_2025'!M16</f>
        <v>54</v>
      </c>
      <c r="G43" s="341">
        <f>((F43-F40)/F40)*100</f>
        <v>38.461538461538467</v>
      </c>
    </row>
    <row r="44" spans="1:15" s="309" customFormat="1" ht="15">
      <c r="A44" s="368">
        <v>45323</v>
      </c>
      <c r="B44" s="728">
        <f>'10+_SUB''s_2025'!L15</f>
        <v>50</v>
      </c>
      <c r="C44" s="727">
        <f t="shared" ref="C44:C49" si="8">((B44-B43)/B43)*100</f>
        <v>-9.0909090909090917</v>
      </c>
      <c r="E44" s="368">
        <v>45323</v>
      </c>
      <c r="F44" s="731">
        <f>'10+_SUB''s_2025'!L16</f>
        <v>54</v>
      </c>
      <c r="G44" s="727">
        <f t="shared" ref="G44:G49" si="9">((F44-F43)/F43)*100</f>
        <v>0</v>
      </c>
    </row>
    <row r="45" spans="1:15" s="206" customFormat="1" ht="15">
      <c r="A45" s="338">
        <v>45352</v>
      </c>
      <c r="B45" s="340">
        <f>'10+_SUB''s_2025'!$K$15</f>
        <v>37</v>
      </c>
      <c r="C45" s="341">
        <f t="shared" si="8"/>
        <v>-26</v>
      </c>
      <c r="E45" s="338">
        <v>45352</v>
      </c>
      <c r="F45" s="747">
        <f>'10+_SUB''s_2025'!$K$16</f>
        <v>48</v>
      </c>
      <c r="G45" s="341">
        <f t="shared" si="9"/>
        <v>-11.111111111111111</v>
      </c>
    </row>
    <row r="46" spans="1:15" s="206" customFormat="1" ht="15">
      <c r="A46" s="338">
        <v>45383</v>
      </c>
      <c r="B46" s="340">
        <f>'10+_SUB''s_2025'!J$15</f>
        <v>64</v>
      </c>
      <c r="C46" s="341">
        <f t="shared" si="8"/>
        <v>72.972972972972968</v>
      </c>
      <c r="E46" s="338">
        <v>45383</v>
      </c>
      <c r="F46" s="745">
        <f>'10+_SUB''s_2025'!J$16</f>
        <v>42</v>
      </c>
      <c r="G46" s="341">
        <f t="shared" si="9"/>
        <v>-12.5</v>
      </c>
    </row>
    <row r="47" spans="1:15" s="206" customFormat="1" ht="15">
      <c r="A47" s="338">
        <v>45413</v>
      </c>
      <c r="B47" s="340">
        <f>'10+_SUB''s_2025'!I$15</f>
        <v>67</v>
      </c>
      <c r="C47" s="341">
        <f t="shared" si="8"/>
        <v>4.6875</v>
      </c>
      <c r="E47" s="338">
        <v>45413</v>
      </c>
      <c r="F47" s="745">
        <f>'10+_SUB''s_2025'!I$16</f>
        <v>53</v>
      </c>
      <c r="G47" s="341">
        <f t="shared" si="9"/>
        <v>26.190476190476193</v>
      </c>
    </row>
    <row r="48" spans="1:15" s="206" customFormat="1" ht="15">
      <c r="A48" s="338">
        <v>45444</v>
      </c>
      <c r="B48" s="340">
        <f>'10+_SUB''s_2025'!H$15</f>
        <v>54</v>
      </c>
      <c r="C48" s="341">
        <f t="shared" si="8"/>
        <v>-19.402985074626866</v>
      </c>
      <c r="E48" s="338">
        <v>45444</v>
      </c>
      <c r="F48" s="745">
        <f>'10+_SUB''s_2025'!H$16</f>
        <v>62</v>
      </c>
      <c r="G48" s="341">
        <f t="shared" si="9"/>
        <v>16.981132075471699</v>
      </c>
    </row>
    <row r="49" spans="1:11" s="206" customFormat="1" ht="15">
      <c r="A49" s="338">
        <v>45474</v>
      </c>
      <c r="B49" s="340">
        <f>'10+_SUB''s_2025'!G$15</f>
        <v>46</v>
      </c>
      <c r="C49" s="341">
        <f t="shared" si="8"/>
        <v>-14.814814814814813</v>
      </c>
      <c r="E49" s="338">
        <v>45474</v>
      </c>
      <c r="F49" s="745">
        <f>'10+_SUB''s_2025'!G$16</f>
        <v>47</v>
      </c>
      <c r="G49" s="341">
        <f t="shared" si="9"/>
        <v>-24.193548387096776</v>
      </c>
    </row>
    <row r="50" spans="1:11" s="206" customFormat="1" ht="15">
      <c r="A50" s="338">
        <v>45505</v>
      </c>
      <c r="B50" s="340">
        <f>'10+_SUB''s_2025'!F$15</f>
        <v>49</v>
      </c>
      <c r="C50" s="341">
        <f>((B50-B49)/B49)*100</f>
        <v>6.5217391304347823</v>
      </c>
      <c r="E50" s="338">
        <v>45505</v>
      </c>
      <c r="F50" s="745">
        <f>'10+_SUB''s_2025'!F$16</f>
        <v>45</v>
      </c>
      <c r="G50" s="341">
        <f>((F50-F49)/F49)*100</f>
        <v>-4.2553191489361701</v>
      </c>
    </row>
    <row r="51" spans="1:11" s="206" customFormat="1" ht="15">
      <c r="A51" s="338">
        <v>45536</v>
      </c>
      <c r="B51" s="340">
        <f>'10+_SUB''s_2025'!E$15</f>
        <v>42</v>
      </c>
      <c r="C51" s="341">
        <f>((B51-B50)/B50)*100</f>
        <v>-14.285714285714285</v>
      </c>
      <c r="E51" s="338">
        <v>45536</v>
      </c>
      <c r="F51" s="745">
        <f>'10+_SUB''s_2025'!E$16</f>
        <v>47</v>
      </c>
      <c r="G51" s="341">
        <f>((F51-F50)/F50)*100</f>
        <v>4.4444444444444446</v>
      </c>
    </row>
    <row r="52" spans="1:11" s="206" customFormat="1" ht="15">
      <c r="A52" s="338">
        <v>45566</v>
      </c>
      <c r="B52" s="340">
        <f>'10+_SUB''s_2025'!D$15</f>
        <v>51</v>
      </c>
      <c r="C52" s="341">
        <f>((B52-B51)/B51)*100</f>
        <v>21.428571428571427</v>
      </c>
      <c r="E52" s="338">
        <v>45566</v>
      </c>
      <c r="F52" s="745">
        <f>'10+_SUB''s_2025'!D$16</f>
        <v>48</v>
      </c>
      <c r="G52" s="341">
        <f>((F52-F51)/F51)*100</f>
        <v>2.1276595744680851</v>
      </c>
    </row>
    <row r="53" spans="1:11" s="206" customFormat="1" ht="15">
      <c r="A53" s="338">
        <v>45597</v>
      </c>
      <c r="B53" s="340">
        <f>'10+_SUB''s_2025'!C$15</f>
        <v>33</v>
      </c>
      <c r="C53" s="341">
        <f>((B53-B52)/B52)*100</f>
        <v>-35.294117647058826</v>
      </c>
      <c r="E53" s="338">
        <v>45597</v>
      </c>
      <c r="F53" s="745">
        <f>'10+_SUB''s_2025'!C$16</f>
        <v>39</v>
      </c>
      <c r="G53" s="341">
        <f>((F53-F52)/F52)*100</f>
        <v>-18.75</v>
      </c>
    </row>
    <row r="54" spans="1:11" s="206" customFormat="1" ht="15.75" thickBot="1">
      <c r="A54" s="534">
        <v>45627</v>
      </c>
      <c r="B54" s="546">
        <f>'10+_SUB''s_2025'!B$15</f>
        <v>0</v>
      </c>
      <c r="C54" s="547">
        <f>((B54-B53)/B53)*100</f>
        <v>-100</v>
      </c>
      <c r="E54" s="534">
        <v>45627</v>
      </c>
      <c r="F54" s="659">
        <f>'10+_SUB''s_2025'!B$16</f>
        <v>0</v>
      </c>
      <c r="G54" s="547">
        <f>((F54-F53)/F53)*100</f>
        <v>-100</v>
      </c>
    </row>
    <row r="56" spans="1:11">
      <c r="B56" s="9"/>
      <c r="C56" s="9"/>
    </row>
    <row r="57" spans="1:11" ht="15">
      <c r="A57" s="1075"/>
      <c r="B57" s="1075"/>
      <c r="C57" s="1075"/>
      <c r="D57" s="1075"/>
      <c r="F57" s="1075"/>
      <c r="G57" s="1075"/>
      <c r="H57" s="1075"/>
      <c r="I57" s="1075"/>
      <c r="J57" s="1075"/>
      <c r="K57" s="117"/>
    </row>
    <row r="58" spans="1:11">
      <c r="A58" s="117"/>
      <c r="B58" s="9"/>
      <c r="C58" s="9"/>
    </row>
    <row r="59" spans="1:11" ht="15">
      <c r="B59" s="9"/>
      <c r="C59" s="9"/>
      <c r="F59" s="1075"/>
      <c r="G59" s="1075"/>
      <c r="H59" s="1075"/>
      <c r="I59" s="1075"/>
      <c r="J59" s="1075"/>
      <c r="K59" s="1075"/>
    </row>
    <row r="60" spans="1:11">
      <c r="B60" s="9"/>
      <c r="C60" s="9"/>
    </row>
    <row r="61" spans="1:11" ht="15">
      <c r="A61" s="1075"/>
      <c r="B61" s="1075"/>
      <c r="C61" s="1075"/>
      <c r="D61" s="1075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  <c r="I1" s="206"/>
      <c r="J1" s="206"/>
      <c r="K1" s="206"/>
      <c r="L1" s="206"/>
    </row>
    <row r="2" spans="1:15" ht="15">
      <c r="A2" s="1" t="s">
        <v>4</v>
      </c>
      <c r="C2" s="76"/>
      <c r="D2" s="76"/>
      <c r="E2" s="76"/>
      <c r="F2" s="76"/>
      <c r="G2" s="76"/>
      <c r="H2" s="76"/>
      <c r="I2" s="206"/>
      <c r="J2" s="206"/>
      <c r="K2" s="206"/>
      <c r="L2" s="20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206"/>
      <c r="J3" s="206"/>
      <c r="K3" s="206"/>
      <c r="L3" s="206"/>
      <c r="M3" s="76"/>
      <c r="N3" s="76"/>
      <c r="O3" s="76"/>
    </row>
    <row r="4" spans="1:15" ht="15">
      <c r="A4" s="1" t="s">
        <v>575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376</v>
      </c>
      <c r="B6" s="483">
        <v>45962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614" t="s">
        <v>397</v>
      </c>
      <c r="B7" s="617">
        <v>80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615" t="s">
        <v>393</v>
      </c>
      <c r="B8" s="618">
        <v>67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615" t="s">
        <v>406</v>
      </c>
      <c r="B9" s="618">
        <v>60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615" t="s">
        <v>388</v>
      </c>
      <c r="B10" s="618">
        <v>52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615" t="s">
        <v>381</v>
      </c>
      <c r="B11" s="618">
        <v>50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615" t="s">
        <v>379</v>
      </c>
      <c r="B12" s="618">
        <v>47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615" t="s">
        <v>390</v>
      </c>
      <c r="B13" s="618">
        <v>41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615" t="s">
        <v>380</v>
      </c>
      <c r="B14" s="618">
        <v>39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615" t="s">
        <v>383</v>
      </c>
      <c r="B15" s="618">
        <v>38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615" t="s">
        <v>400</v>
      </c>
      <c r="B16" s="618">
        <v>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777" t="s">
        <v>8</v>
      </c>
      <c r="B17" s="612">
        <f>SUM(B7:B16)</f>
        <v>511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213" customFormat="1" ht="15">
      <c r="A18" s="375"/>
      <c r="B18" s="376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</row>
    <row r="19" spans="1:31" s="213" customFormat="1" ht="55.5" customHeight="1">
      <c r="A19" s="696" t="s">
        <v>372</v>
      </c>
      <c r="B19" s="696"/>
      <c r="C19" s="696"/>
      <c r="D19" s="696"/>
      <c r="E19" s="696"/>
      <c r="F19" s="99"/>
      <c r="G19" s="99"/>
      <c r="H19" s="99"/>
      <c r="I19" s="99"/>
      <c r="J19" s="99"/>
      <c r="K19" s="99"/>
      <c r="L19" s="99"/>
      <c r="M19" s="99"/>
      <c r="N19" s="99"/>
      <c r="O19" s="206"/>
    </row>
    <row r="20" spans="1:31" s="213" customFormat="1" ht="15.75" customHeight="1">
      <c r="A20" s="103"/>
      <c r="B20" s="37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206"/>
    </row>
    <row r="21" spans="1:31" s="213" customFormat="1">
      <c r="A21" s="377"/>
      <c r="B21" s="378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206"/>
    </row>
    <row r="22" spans="1:31" s="213" customFormat="1" ht="15" customHeight="1">
      <c r="A22" s="380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206"/>
    </row>
    <row r="23" spans="1:31" s="213" customFormat="1">
      <c r="A23" s="377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381"/>
      <c r="M23" s="99"/>
      <c r="N23" s="99"/>
      <c r="O23" s="206"/>
      <c r="S23" s="218"/>
      <c r="T23" s="219"/>
      <c r="U23" s="219"/>
      <c r="V23" s="219"/>
      <c r="W23" s="219"/>
      <c r="X23" s="219"/>
      <c r="Y23" s="219"/>
      <c r="Z23" s="214"/>
      <c r="AA23" s="219"/>
      <c r="AB23" s="219"/>
      <c r="AC23" s="219"/>
      <c r="AD23" s="219"/>
      <c r="AE23" s="220"/>
    </row>
    <row r="24" spans="1:31" s="213" customFormat="1" ht="16.5" customHeight="1">
      <c r="A24" s="103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381"/>
      <c r="M24" s="99"/>
      <c r="N24" s="99"/>
      <c r="O24" s="206"/>
      <c r="S24" s="218"/>
      <c r="T24" s="219"/>
      <c r="U24" s="219"/>
      <c r="V24" s="219"/>
      <c r="W24" s="219"/>
      <c r="X24" s="219"/>
      <c r="Y24" s="219"/>
      <c r="Z24" s="214"/>
      <c r="AA24" s="219"/>
      <c r="AB24" s="219"/>
      <c r="AC24" s="219"/>
      <c r="AD24" s="219"/>
      <c r="AE24" s="220"/>
    </row>
    <row r="25" spans="1:31" s="213" customFormat="1">
      <c r="A25" s="377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381"/>
      <c r="M25" s="99"/>
      <c r="N25" s="99"/>
      <c r="O25" s="206"/>
      <c r="S25" s="218"/>
      <c r="T25" s="219"/>
      <c r="U25" s="219"/>
      <c r="V25" s="219"/>
      <c r="W25" s="219"/>
      <c r="X25" s="219"/>
      <c r="Y25" s="219"/>
      <c r="Z25" s="214"/>
      <c r="AA25" s="219"/>
      <c r="AB25" s="219"/>
      <c r="AC25" s="219"/>
      <c r="AD25" s="219"/>
      <c r="AE25" s="220"/>
    </row>
    <row r="26" spans="1:31" s="213" customFormat="1" ht="15">
      <c r="A26" s="99"/>
      <c r="B26" s="105"/>
      <c r="C26" s="99"/>
      <c r="D26" s="99"/>
      <c r="E26" s="99"/>
      <c r="F26" s="99"/>
      <c r="G26" s="99"/>
      <c r="H26" s="92"/>
      <c r="I26" s="99"/>
      <c r="J26" s="99"/>
      <c r="K26" s="99"/>
      <c r="L26" s="99"/>
      <c r="M26" s="99"/>
      <c r="N26" s="99"/>
      <c r="O26" s="206"/>
      <c r="S26" s="218"/>
      <c r="T26" s="219"/>
      <c r="U26" s="219"/>
      <c r="V26" s="219"/>
      <c r="W26" s="219"/>
      <c r="X26" s="219"/>
      <c r="Y26" s="219"/>
      <c r="Z26" s="214"/>
      <c r="AA26" s="219"/>
      <c r="AB26" s="219"/>
      <c r="AC26" s="219"/>
      <c r="AD26" s="219"/>
      <c r="AE26" s="220"/>
    </row>
    <row r="27" spans="1:31" s="213" customFormat="1">
      <c r="A27" s="99"/>
      <c r="B27" s="105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206"/>
      <c r="S27" s="218"/>
      <c r="T27" s="219"/>
      <c r="U27" s="219"/>
      <c r="V27" s="219"/>
      <c r="W27" s="219"/>
      <c r="X27" s="219"/>
      <c r="Y27" s="219"/>
      <c r="Z27" s="214"/>
      <c r="AA27" s="219"/>
      <c r="AB27" s="219"/>
      <c r="AC27" s="219"/>
      <c r="AD27" s="219"/>
      <c r="AE27" s="220"/>
    </row>
    <row r="28" spans="1:31" s="206" customFormat="1">
      <c r="A28" s="99"/>
      <c r="B28" s="105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S28" s="209"/>
      <c r="T28" s="210"/>
      <c r="U28" s="210"/>
      <c r="V28" s="210"/>
      <c r="W28" s="210"/>
      <c r="X28" s="210"/>
      <c r="Y28" s="210"/>
      <c r="Z28" s="207"/>
      <c r="AA28" s="210"/>
      <c r="AB28" s="210"/>
      <c r="AC28" s="210"/>
      <c r="AD28" s="210"/>
      <c r="AE28" s="211"/>
    </row>
    <row r="29" spans="1:31" s="206" customFormat="1">
      <c r="A29" s="99"/>
      <c r="B29" s="105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S29" s="209"/>
      <c r="T29" s="210"/>
      <c r="U29" s="210"/>
      <c r="V29" s="210"/>
      <c r="W29" s="210"/>
      <c r="X29" s="210"/>
      <c r="Y29" s="210"/>
      <c r="Z29" s="207"/>
      <c r="AA29" s="210"/>
      <c r="AB29" s="210"/>
      <c r="AC29" s="210"/>
      <c r="AD29" s="210"/>
      <c r="AE29" s="211"/>
    </row>
    <row r="30" spans="1:31" s="206" customFormat="1">
      <c r="A30" s="99"/>
      <c r="B30" s="10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S30" s="209"/>
      <c r="T30" s="210"/>
      <c r="U30" s="210"/>
      <c r="V30" s="210"/>
      <c r="W30" s="210"/>
      <c r="X30" s="210"/>
      <c r="Y30" s="210"/>
      <c r="Z30" s="207"/>
      <c r="AA30" s="210"/>
      <c r="AB30" s="210"/>
      <c r="AC30" s="210"/>
      <c r="AD30" s="210"/>
      <c r="AE30" s="211"/>
    </row>
    <row r="31" spans="1:31" s="206" customFormat="1">
      <c r="A31" s="99"/>
      <c r="B31" s="105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S31" s="209"/>
      <c r="T31" s="210"/>
      <c r="U31" s="210"/>
      <c r="V31" s="210"/>
      <c r="W31" s="210"/>
      <c r="X31" s="210"/>
      <c r="Y31" s="210"/>
      <c r="Z31" s="207"/>
      <c r="AA31" s="210"/>
      <c r="AB31" s="210"/>
      <c r="AC31" s="210"/>
      <c r="AD31" s="210"/>
      <c r="AE31" s="211"/>
    </row>
    <row r="32" spans="1:31" s="206" customFormat="1">
      <c r="A32" s="99"/>
      <c r="B32" s="105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S32" s="209"/>
      <c r="T32" s="210"/>
      <c r="U32" s="210"/>
      <c r="V32" s="210"/>
      <c r="W32" s="210"/>
      <c r="X32" s="210"/>
      <c r="Y32" s="210"/>
      <c r="Z32" s="207"/>
      <c r="AA32" s="210"/>
      <c r="AB32" s="210"/>
      <c r="AC32" s="210"/>
      <c r="AD32" s="210"/>
      <c r="AE32" s="211"/>
    </row>
    <row r="33" spans="1:28" s="206" customFormat="1">
      <c r="A33" s="99"/>
      <c r="B33" s="105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</row>
    <row r="34" spans="1:28" s="206" customFormat="1">
      <c r="A34" s="99"/>
      <c r="B34" s="105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</row>
    <row r="35" spans="1:28">
      <c r="A35" s="76"/>
      <c r="B35" s="108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08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08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08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08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F16" sqref="F16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3</v>
      </c>
      <c r="I1" s="254"/>
      <c r="J1" s="254"/>
      <c r="K1" s="254"/>
      <c r="L1" s="254"/>
      <c r="M1" s="254"/>
      <c r="N1" s="254"/>
      <c r="O1" s="254"/>
      <c r="P1" s="254"/>
      <c r="Q1" s="254"/>
    </row>
    <row r="2" spans="1:18">
      <c r="A2" s="1" t="s">
        <v>4</v>
      </c>
      <c r="I2" s="254"/>
      <c r="J2" s="254"/>
      <c r="K2" s="254"/>
      <c r="L2" s="254"/>
      <c r="M2" s="254"/>
      <c r="N2" s="254"/>
      <c r="O2" s="254"/>
      <c r="P2" s="254"/>
      <c r="Q2" s="254"/>
    </row>
    <row r="3" spans="1:18" ht="15.75" thickBot="1">
      <c r="I3" s="254"/>
      <c r="J3" s="254"/>
      <c r="K3" s="254"/>
      <c r="L3" s="254"/>
      <c r="M3" s="254"/>
      <c r="N3" s="254"/>
      <c r="O3" s="254"/>
      <c r="P3" s="254"/>
      <c r="Q3" s="254"/>
    </row>
    <row r="4" spans="1:18" ht="46.5" customHeight="1" thickBot="1">
      <c r="A4" s="118" t="s">
        <v>6</v>
      </c>
      <c r="B4" s="119">
        <v>45992</v>
      </c>
      <c r="C4" s="119">
        <v>45962</v>
      </c>
      <c r="D4" s="119">
        <v>45931</v>
      </c>
      <c r="E4" s="119">
        <v>45901</v>
      </c>
      <c r="F4" s="119">
        <v>45870</v>
      </c>
      <c r="G4" s="119">
        <v>45839</v>
      </c>
      <c r="H4" s="119">
        <v>45809</v>
      </c>
      <c r="I4" s="120">
        <v>45778</v>
      </c>
      <c r="J4" s="119">
        <v>45748</v>
      </c>
      <c r="K4" s="121">
        <v>45717</v>
      </c>
      <c r="L4" s="122">
        <v>45689</v>
      </c>
      <c r="M4" s="122">
        <v>45658</v>
      </c>
      <c r="N4" s="122" t="s">
        <v>8</v>
      </c>
      <c r="O4" s="123" t="s">
        <v>413</v>
      </c>
      <c r="P4" s="124" t="s">
        <v>577</v>
      </c>
      <c r="Q4" s="125" t="s">
        <v>414</v>
      </c>
    </row>
    <row r="5" spans="1:18" ht="15.75" thickBot="1">
      <c r="A5" s="126" t="s">
        <v>415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8"/>
      <c r="N5" s="129"/>
      <c r="O5" s="130"/>
      <c r="P5" s="131"/>
      <c r="Q5" s="132"/>
    </row>
    <row r="6" spans="1:18" ht="15.75" thickBot="1">
      <c r="A6" s="133" t="s">
        <v>416</v>
      </c>
      <c r="B6" s="537"/>
      <c r="C6" s="177">
        <v>106</v>
      </c>
      <c r="D6" s="484">
        <v>124</v>
      </c>
      <c r="E6" s="484">
        <v>137</v>
      </c>
      <c r="F6" s="484">
        <v>142</v>
      </c>
      <c r="G6" s="484">
        <v>138</v>
      </c>
      <c r="H6" s="484">
        <v>114</v>
      </c>
      <c r="I6" s="484">
        <v>139</v>
      </c>
      <c r="J6" s="484">
        <v>117</v>
      </c>
      <c r="K6" s="484">
        <v>111</v>
      </c>
      <c r="L6" s="484">
        <v>155</v>
      </c>
      <c r="M6" s="485">
        <v>135</v>
      </c>
      <c r="N6" s="662">
        <f>SUM(B6:M6)</f>
        <v>1418</v>
      </c>
      <c r="O6" s="663">
        <f>AVERAGE(B6:M6)</f>
        <v>128.90909090909091</v>
      </c>
      <c r="P6" s="671">
        <f>(C6/C$9)*100</f>
        <v>32.817337461300312</v>
      </c>
      <c r="Q6" s="671">
        <f>(N6/N$15)*100</f>
        <v>13.238726542806461</v>
      </c>
    </row>
    <row r="7" spans="1:18">
      <c r="A7" s="134" t="s">
        <v>417</v>
      </c>
      <c r="B7" s="538"/>
      <c r="C7" s="180">
        <v>217</v>
      </c>
      <c r="D7" s="486">
        <v>270</v>
      </c>
      <c r="E7" s="486">
        <v>236</v>
      </c>
      <c r="F7" s="486">
        <v>232</v>
      </c>
      <c r="G7" s="486">
        <v>220</v>
      </c>
      <c r="H7" s="486">
        <v>196</v>
      </c>
      <c r="I7" s="486">
        <v>267</v>
      </c>
      <c r="J7" s="486">
        <v>291</v>
      </c>
      <c r="K7" s="486">
        <v>181</v>
      </c>
      <c r="L7" s="486">
        <v>213</v>
      </c>
      <c r="M7" s="487">
        <v>219</v>
      </c>
      <c r="N7" s="664">
        <f>SUM(B7:M7)</f>
        <v>2542</v>
      </c>
      <c r="O7" s="665">
        <f>AVERAGE(B7:M7)</f>
        <v>231.09090909090909</v>
      </c>
      <c r="P7" s="671">
        <f>(C7/C$9)*100</f>
        <v>67.182662538699688</v>
      </c>
      <c r="Q7" s="683">
        <f>(N7/N$15)*100</f>
        <v>23.732611334142469</v>
      </c>
    </row>
    <row r="8" spans="1:18" ht="15.75" thickBot="1">
      <c r="A8" s="135" t="s">
        <v>418</v>
      </c>
      <c r="B8" s="539"/>
      <c r="C8" s="183">
        <v>4</v>
      </c>
      <c r="D8" s="488">
        <v>5</v>
      </c>
      <c r="E8" s="488">
        <v>4</v>
      </c>
      <c r="F8" s="488">
        <v>6</v>
      </c>
      <c r="G8" s="488">
        <v>3</v>
      </c>
      <c r="H8" s="488">
        <v>1</v>
      </c>
      <c r="I8" s="488">
        <v>3</v>
      </c>
      <c r="J8" s="488">
        <v>7</v>
      </c>
      <c r="K8" s="488">
        <v>16</v>
      </c>
      <c r="L8" s="488">
        <v>17</v>
      </c>
      <c r="M8" s="489">
        <v>7</v>
      </c>
      <c r="N8" s="666">
        <f>SUM(B8:M8)</f>
        <v>73</v>
      </c>
      <c r="O8" s="667">
        <f>AVERAGE(B8:M8)</f>
        <v>6.6363636363636367</v>
      </c>
      <c r="P8" s="672"/>
      <c r="Q8" s="683">
        <f>(N8/N$15)*100</f>
        <v>0.68154233965082622</v>
      </c>
    </row>
    <row r="9" spans="1:18" ht="34.5" customHeight="1" thickBot="1">
      <c r="A9" s="705" t="s">
        <v>419</v>
      </c>
      <c r="B9" s="447"/>
      <c r="C9" s="447">
        <f t="shared" ref="C9:N9" si="0">SUM(C6:C7)</f>
        <v>323</v>
      </c>
      <c r="D9" s="447">
        <f t="shared" si="0"/>
        <v>394</v>
      </c>
      <c r="E9" s="447">
        <f t="shared" si="0"/>
        <v>373</v>
      </c>
      <c r="F9" s="447">
        <f t="shared" si="0"/>
        <v>374</v>
      </c>
      <c r="G9" s="447">
        <f t="shared" si="0"/>
        <v>358</v>
      </c>
      <c r="H9" s="447">
        <f t="shared" si="0"/>
        <v>310</v>
      </c>
      <c r="I9" s="447">
        <f t="shared" si="0"/>
        <v>406</v>
      </c>
      <c r="J9" s="447">
        <f t="shared" si="0"/>
        <v>408</v>
      </c>
      <c r="K9" s="447">
        <f t="shared" si="0"/>
        <v>292</v>
      </c>
      <c r="L9" s="447">
        <f t="shared" si="0"/>
        <v>368</v>
      </c>
      <c r="M9" s="447">
        <f t="shared" si="0"/>
        <v>354</v>
      </c>
      <c r="N9" s="668">
        <f t="shared" si="0"/>
        <v>3960</v>
      </c>
      <c r="O9" s="742">
        <f>AVERAGE(B9:M9)</f>
        <v>360</v>
      </c>
      <c r="P9" s="673">
        <f>SUM(P6:P7)</f>
        <v>100</v>
      </c>
      <c r="Q9" s="684"/>
    </row>
    <row r="10" spans="1:18" ht="15.75" thickBot="1">
      <c r="A10" s="136" t="s">
        <v>420</v>
      </c>
      <c r="B10" s="404"/>
      <c r="C10" s="669">
        <f t="shared" ref="C10:L10" si="1">SUM(C6:C8)</f>
        <v>327</v>
      </c>
      <c r="D10" s="669">
        <f t="shared" si="1"/>
        <v>399</v>
      </c>
      <c r="E10" s="669">
        <f t="shared" si="1"/>
        <v>377</v>
      </c>
      <c r="F10" s="669">
        <f t="shared" si="1"/>
        <v>380</v>
      </c>
      <c r="G10" s="669">
        <f t="shared" si="1"/>
        <v>361</v>
      </c>
      <c r="H10" s="669">
        <f t="shared" si="1"/>
        <v>311</v>
      </c>
      <c r="I10" s="669">
        <f t="shared" si="1"/>
        <v>409</v>
      </c>
      <c r="J10" s="669">
        <f t="shared" si="1"/>
        <v>415</v>
      </c>
      <c r="K10" s="669">
        <f t="shared" si="1"/>
        <v>308</v>
      </c>
      <c r="L10" s="669">
        <f t="shared" si="1"/>
        <v>385</v>
      </c>
      <c r="M10" s="669">
        <f>SUM(M6:M8)</f>
        <v>361</v>
      </c>
      <c r="N10" s="669">
        <f>SUM(N6:N8)</f>
        <v>4033</v>
      </c>
      <c r="O10" s="670">
        <f>AVERAGE(B10:M10)</f>
        <v>366.63636363636363</v>
      </c>
      <c r="P10" s="674"/>
      <c r="Q10" s="683">
        <f>SUM(Q6:Q8)</f>
        <v>37.652880216599755</v>
      </c>
    </row>
    <row r="11" spans="1:18" ht="15.75" thickBot="1">
      <c r="A11" s="138"/>
      <c r="B11" s="139"/>
      <c r="C11" s="139"/>
      <c r="D11" s="139"/>
      <c r="E11" s="445"/>
      <c r="F11" s="139"/>
      <c r="G11" s="139"/>
      <c r="H11" s="139"/>
      <c r="I11" s="139"/>
      <c r="J11" s="139"/>
      <c r="K11" s="139"/>
      <c r="L11" s="139"/>
      <c r="M11" s="140"/>
      <c r="N11" s="141"/>
      <c r="O11" s="142"/>
      <c r="P11" s="143"/>
      <c r="Q11" s="685"/>
    </row>
    <row r="12" spans="1:18" ht="15.75" thickBot="1">
      <c r="A12" s="144" t="s">
        <v>421</v>
      </c>
      <c r="B12" s="145"/>
      <c r="C12" s="127"/>
      <c r="D12" s="127"/>
      <c r="E12" s="446"/>
      <c r="F12" s="127"/>
      <c r="G12" s="127"/>
      <c r="H12" s="127"/>
      <c r="I12" s="127"/>
      <c r="J12" s="127"/>
      <c r="K12" s="127"/>
      <c r="L12" s="127"/>
      <c r="M12" s="128"/>
      <c r="N12" s="146"/>
      <c r="O12" s="147"/>
      <c r="P12" s="148"/>
      <c r="Q12" s="686"/>
    </row>
    <row r="13" spans="1:18" ht="15.75" thickBot="1">
      <c r="A13" s="149" t="s">
        <v>421</v>
      </c>
      <c r="B13" s="540"/>
      <c r="C13" s="439">
        <v>512</v>
      </c>
      <c r="D13" s="490">
        <v>581</v>
      </c>
      <c r="E13" s="439">
        <v>617</v>
      </c>
      <c r="F13" s="439">
        <v>508</v>
      </c>
      <c r="G13" s="439">
        <v>485</v>
      </c>
      <c r="H13" s="439">
        <v>558</v>
      </c>
      <c r="I13" s="439">
        <v>665</v>
      </c>
      <c r="J13" s="439">
        <v>658</v>
      </c>
      <c r="K13" s="439">
        <v>657</v>
      </c>
      <c r="L13" s="439">
        <v>815</v>
      </c>
      <c r="M13" s="675">
        <v>622</v>
      </c>
      <c r="N13" s="676">
        <f>SUM(B13:M13)</f>
        <v>6678</v>
      </c>
      <c r="O13" s="677">
        <f>AVERAGE(B13:M13)</f>
        <v>607.09090909090912</v>
      </c>
      <c r="P13" s="150"/>
      <c r="Q13" s="683">
        <f>(N13/N$15)*100</f>
        <v>62.347119783400238</v>
      </c>
    </row>
    <row r="14" spans="1:18" ht="15.75" thickBot="1">
      <c r="A14" s="138"/>
      <c r="B14" s="139"/>
      <c r="C14" s="139"/>
      <c r="D14" s="139"/>
      <c r="E14" s="445"/>
      <c r="F14" s="139"/>
      <c r="G14" s="445"/>
      <c r="H14" s="139"/>
      <c r="I14" s="139"/>
      <c r="J14" s="139"/>
      <c r="K14" s="139"/>
      <c r="L14" s="139"/>
      <c r="M14" s="678"/>
      <c r="N14" s="679"/>
      <c r="O14" s="680"/>
      <c r="P14" s="151"/>
      <c r="Q14" s="152"/>
    </row>
    <row r="15" spans="1:18" ht="15.75" thickBot="1">
      <c r="A15" s="136" t="s">
        <v>19</v>
      </c>
      <c r="B15" s="440"/>
      <c r="C15" s="681">
        <f t="shared" ref="C15:L15" si="2">C10+C13</f>
        <v>839</v>
      </c>
      <c r="D15" s="681">
        <f t="shared" si="2"/>
        <v>980</v>
      </c>
      <c r="E15" s="681">
        <f t="shared" si="2"/>
        <v>994</v>
      </c>
      <c r="F15" s="681">
        <f t="shared" si="2"/>
        <v>888</v>
      </c>
      <c r="G15" s="681">
        <f t="shared" si="2"/>
        <v>846</v>
      </c>
      <c r="H15" s="681">
        <f t="shared" si="2"/>
        <v>869</v>
      </c>
      <c r="I15" s="681">
        <f t="shared" si="2"/>
        <v>1074</v>
      </c>
      <c r="J15" s="681">
        <f t="shared" si="2"/>
        <v>1073</v>
      </c>
      <c r="K15" s="681">
        <f t="shared" si="2"/>
        <v>965</v>
      </c>
      <c r="L15" s="681">
        <f t="shared" si="2"/>
        <v>1200</v>
      </c>
      <c r="M15" s="681">
        <f>M10+M13</f>
        <v>983</v>
      </c>
      <c r="N15" s="681">
        <f>N10+N13</f>
        <v>10711</v>
      </c>
      <c r="O15" s="682">
        <f>AVERAGE(B15:M15)</f>
        <v>973.72727272727275</v>
      </c>
      <c r="P15" s="137"/>
      <c r="Q15" s="753">
        <f>SUM(Q10:Q13)</f>
        <v>100</v>
      </c>
      <c r="R15" s="11"/>
    </row>
    <row r="16" spans="1:18" ht="15.75" thickBot="1">
      <c r="I16" s="254"/>
      <c r="J16" s="254"/>
      <c r="K16" s="254"/>
      <c r="L16" s="254"/>
      <c r="M16" s="254"/>
      <c r="N16" s="254"/>
      <c r="O16" s="254"/>
      <c r="P16" s="254"/>
      <c r="Q16" s="254"/>
    </row>
    <row r="17" spans="1:17" ht="15.75" thickBot="1">
      <c r="A17" s="1099" t="s">
        <v>422</v>
      </c>
      <c r="B17" s="1100"/>
      <c r="C17" s="1100"/>
      <c r="D17" s="153"/>
      <c r="E17" s="1099" t="s">
        <v>421</v>
      </c>
      <c r="F17" s="1100"/>
      <c r="G17" s="1100"/>
      <c r="I17" s="254"/>
      <c r="J17" s="254"/>
      <c r="K17" s="254"/>
      <c r="L17" s="254"/>
      <c r="M17" s="254"/>
      <c r="N17" s="254"/>
      <c r="O17" s="254"/>
      <c r="P17" s="254"/>
      <c r="Q17" s="254"/>
    </row>
    <row r="18" spans="1:17" ht="15.75" thickBot="1">
      <c r="A18" s="327" t="s">
        <v>5</v>
      </c>
      <c r="B18" s="325" t="s">
        <v>6</v>
      </c>
      <c r="C18" s="736" t="s">
        <v>423</v>
      </c>
      <c r="D18" s="153"/>
      <c r="E18" s="327" t="s">
        <v>5</v>
      </c>
      <c r="F18" s="325" t="s">
        <v>6</v>
      </c>
      <c r="G18" s="736" t="s">
        <v>423</v>
      </c>
      <c r="I18" s="254"/>
      <c r="J18" s="254"/>
      <c r="K18" s="254"/>
      <c r="L18" s="254"/>
      <c r="M18" s="254"/>
      <c r="N18" s="254"/>
      <c r="O18" s="254"/>
      <c r="P18" s="254"/>
      <c r="Q18" s="254"/>
    </row>
    <row r="19" spans="1:17">
      <c r="A19" s="326">
        <v>45658</v>
      </c>
      <c r="B19" s="732">
        <f>M9</f>
        <v>354</v>
      </c>
      <c r="C19" s="737">
        <f>((B19-319)/319)*100</f>
        <v>10.9717868338558</v>
      </c>
      <c r="D19" s="153"/>
      <c r="E19" s="326">
        <v>45658</v>
      </c>
      <c r="F19" s="740">
        <f>M13</f>
        <v>622</v>
      </c>
      <c r="G19" s="737">
        <f>((F19-492)/492)*100</f>
        <v>26.422764227642276</v>
      </c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7">
      <c r="A20" s="326">
        <v>45689</v>
      </c>
      <c r="B20" s="733">
        <f>L9</f>
        <v>368</v>
      </c>
      <c r="C20" s="738">
        <f>((B20-B19)/B19)*100</f>
        <v>3.9548022598870061</v>
      </c>
      <c r="D20" s="153"/>
      <c r="E20" s="326">
        <v>45689</v>
      </c>
      <c r="F20" s="741">
        <f>L13</f>
        <v>815</v>
      </c>
      <c r="G20" s="738">
        <f>((F20-F19)/F19)*100</f>
        <v>31.028938906752412</v>
      </c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7">
      <c r="A21" s="326">
        <v>45717</v>
      </c>
      <c r="B21" s="749">
        <f>K9</f>
        <v>292</v>
      </c>
      <c r="C21" s="738">
        <f>((B21-B20)/B20)*100</f>
        <v>-20.652173913043477</v>
      </c>
      <c r="D21" s="369"/>
      <c r="E21" s="326">
        <v>45717</v>
      </c>
      <c r="F21" s="741">
        <f>K13</f>
        <v>657</v>
      </c>
      <c r="G21" s="738">
        <f t="shared" ref="G21:G30" si="3">((F21-F20)/F20)*100</f>
        <v>-19.386503067484661</v>
      </c>
      <c r="I21" s="254"/>
      <c r="J21" s="254"/>
      <c r="K21" s="254"/>
      <c r="L21" s="254"/>
      <c r="M21" s="254"/>
      <c r="N21" s="254"/>
      <c r="O21" s="254"/>
      <c r="P21" s="254"/>
      <c r="Q21" s="254"/>
    </row>
    <row r="22" spans="1:17">
      <c r="A22" s="326">
        <v>45748</v>
      </c>
      <c r="B22" s="741">
        <f>J9</f>
        <v>408</v>
      </c>
      <c r="C22" s="738">
        <f t="shared" ref="C22:C29" si="4">((B22-B21)/B21)*100</f>
        <v>39.726027397260275</v>
      </c>
      <c r="D22" s="369"/>
      <c r="E22" s="326">
        <v>45748</v>
      </c>
      <c r="F22" s="741">
        <f>J13</f>
        <v>658</v>
      </c>
      <c r="G22" s="738">
        <f t="shared" si="3"/>
        <v>0.15220700152207001</v>
      </c>
      <c r="I22" s="254"/>
      <c r="J22" s="254"/>
      <c r="K22" s="254"/>
      <c r="L22" s="254"/>
      <c r="M22" s="254"/>
      <c r="N22" s="254"/>
      <c r="O22" s="254"/>
      <c r="P22" s="254"/>
      <c r="Q22" s="254"/>
    </row>
    <row r="23" spans="1:17">
      <c r="A23" s="326">
        <v>45778</v>
      </c>
      <c r="B23" s="741">
        <f>I9</f>
        <v>406</v>
      </c>
      <c r="C23" s="738">
        <f t="shared" si="4"/>
        <v>-0.49019607843137253</v>
      </c>
      <c r="D23" s="153"/>
      <c r="E23" s="326">
        <v>45778</v>
      </c>
      <c r="F23" s="741">
        <f>I13</f>
        <v>665</v>
      </c>
      <c r="G23" s="738">
        <f t="shared" si="3"/>
        <v>1.0638297872340425</v>
      </c>
    </row>
    <row r="24" spans="1:17" s="410" customFormat="1">
      <c r="A24" s="326">
        <v>45809</v>
      </c>
      <c r="B24" s="741">
        <f>H9</f>
        <v>310</v>
      </c>
      <c r="C24" s="738">
        <f t="shared" si="4"/>
        <v>-23.645320197044335</v>
      </c>
      <c r="D24" s="369"/>
      <c r="E24" s="781">
        <v>45809</v>
      </c>
      <c r="F24" s="741">
        <v>558</v>
      </c>
      <c r="G24" s="738">
        <f t="shared" si="3"/>
        <v>-16.090225563909772</v>
      </c>
    </row>
    <row r="25" spans="1:17" s="254" customFormat="1">
      <c r="A25" s="326">
        <v>45839</v>
      </c>
      <c r="B25" s="741">
        <f>G9</f>
        <v>358</v>
      </c>
      <c r="C25" s="738">
        <f t="shared" si="4"/>
        <v>15.483870967741936</v>
      </c>
      <c r="D25" s="369"/>
      <c r="E25" s="781">
        <v>45839</v>
      </c>
      <c r="F25" s="741">
        <f>G13</f>
        <v>485</v>
      </c>
      <c r="G25" s="738">
        <f t="shared" si="3"/>
        <v>-13.082437275985665</v>
      </c>
    </row>
    <row r="26" spans="1:17">
      <c r="A26" s="326">
        <v>45870</v>
      </c>
      <c r="B26" s="741">
        <f>F9</f>
        <v>374</v>
      </c>
      <c r="C26" s="738">
        <f t="shared" si="4"/>
        <v>4.4692737430167595</v>
      </c>
      <c r="D26" s="153"/>
      <c r="E26" s="326">
        <v>45870</v>
      </c>
      <c r="F26" s="741">
        <f>F13</f>
        <v>508</v>
      </c>
      <c r="G26" s="738">
        <f t="shared" si="3"/>
        <v>4.7422680412371134</v>
      </c>
    </row>
    <row r="27" spans="1:17">
      <c r="A27" s="326">
        <v>45901</v>
      </c>
      <c r="B27" s="741">
        <f>E9</f>
        <v>373</v>
      </c>
      <c r="C27" s="738">
        <f t="shared" si="4"/>
        <v>-0.26737967914438499</v>
      </c>
      <c r="D27" s="153"/>
      <c r="E27" s="326">
        <v>45901</v>
      </c>
      <c r="F27" s="741">
        <f>E13</f>
        <v>617</v>
      </c>
      <c r="G27" s="738">
        <f t="shared" si="3"/>
        <v>21.456692913385826</v>
      </c>
    </row>
    <row r="28" spans="1:17">
      <c r="A28" s="326">
        <v>45931</v>
      </c>
      <c r="B28" s="741">
        <f>D9</f>
        <v>394</v>
      </c>
      <c r="C28" s="738">
        <f t="shared" si="4"/>
        <v>5.6300268096514747</v>
      </c>
      <c r="D28" s="153"/>
      <c r="E28" s="326">
        <v>45931</v>
      </c>
      <c r="F28" s="741">
        <f>D13</f>
        <v>581</v>
      </c>
      <c r="G28" s="738">
        <f t="shared" si="3"/>
        <v>-5.8346839546191251</v>
      </c>
    </row>
    <row r="29" spans="1:17">
      <c r="A29" s="326">
        <v>45962</v>
      </c>
      <c r="B29" s="1048">
        <f>C9</f>
        <v>323</v>
      </c>
      <c r="C29" s="738">
        <f t="shared" si="4"/>
        <v>-18.020304568527919</v>
      </c>
      <c r="D29" s="153"/>
      <c r="E29" s="326">
        <v>45962</v>
      </c>
      <c r="F29" s="741">
        <f>C13</f>
        <v>512</v>
      </c>
      <c r="G29" s="738">
        <f t="shared" si="3"/>
        <v>-11.876075731497417</v>
      </c>
    </row>
    <row r="30" spans="1:17" ht="15.75" thickBot="1">
      <c r="A30" s="326">
        <v>45992</v>
      </c>
      <c r="B30" s="735"/>
      <c r="C30" s="739">
        <f>((B30-B29)/B29)*100</f>
        <v>-100</v>
      </c>
      <c r="D30" s="153"/>
      <c r="E30" s="326">
        <v>45992</v>
      </c>
      <c r="F30" s="734"/>
      <c r="G30" s="739">
        <f t="shared" si="3"/>
        <v>-100</v>
      </c>
    </row>
    <row r="31" spans="1:17" ht="15.75" thickBot="1">
      <c r="A31" s="329" t="s">
        <v>8</v>
      </c>
      <c r="B31" s="335">
        <f>SUM(B19:B30)</f>
        <v>3960</v>
      </c>
      <c r="C31" s="154"/>
      <c r="D31" s="687"/>
      <c r="E31" s="424" t="s">
        <v>8</v>
      </c>
      <c r="F31" s="335">
        <f>SUM(F19:F30)</f>
        <v>6678</v>
      </c>
      <c r="G31" s="154"/>
    </row>
    <row r="32" spans="1:17" ht="15.75" thickBot="1">
      <c r="A32" s="328" t="s">
        <v>9</v>
      </c>
      <c r="B32" s="193">
        <f>AVERAGE(B19:B30)</f>
        <v>360</v>
      </c>
      <c r="C32" s="154"/>
      <c r="D32" s="687"/>
      <c r="E32" s="688" t="s">
        <v>9</v>
      </c>
      <c r="F32" s="193">
        <f>AVERAGE(F19:F30)</f>
        <v>607.09090909090912</v>
      </c>
      <c r="G32" s="154"/>
    </row>
    <row r="33" spans="1:8" ht="17.25" customHeight="1" thickBot="1"/>
    <row r="34" spans="1:8" ht="93" customHeight="1" thickBot="1">
      <c r="A34" s="155"/>
      <c r="B34" s="156" t="s">
        <v>424</v>
      </c>
      <c r="C34" s="157" t="s">
        <v>425</v>
      </c>
      <c r="D34" s="157" t="s">
        <v>426</v>
      </c>
      <c r="E34" s="157" t="s">
        <v>427</v>
      </c>
      <c r="F34" s="157" t="s">
        <v>428</v>
      </c>
      <c r="G34" s="158" t="s">
        <v>429</v>
      </c>
      <c r="H34" s="159" t="s">
        <v>19</v>
      </c>
    </row>
    <row r="35" spans="1:8" ht="15.75" thickBot="1">
      <c r="A35" s="323" t="s">
        <v>417</v>
      </c>
      <c r="B35" s="160"/>
      <c r="C35" s="161"/>
      <c r="D35" s="161"/>
      <c r="E35" s="161"/>
      <c r="F35" s="161"/>
      <c r="G35" s="161"/>
      <c r="H35" s="524"/>
    </row>
    <row r="36" spans="1:8">
      <c r="A36" s="322">
        <v>45658</v>
      </c>
      <c r="B36" s="162">
        <v>30</v>
      </c>
      <c r="C36" s="163">
        <v>14</v>
      </c>
      <c r="D36" s="163">
        <v>84</v>
      </c>
      <c r="E36" s="163">
        <v>1</v>
      </c>
      <c r="F36" s="163">
        <v>46</v>
      </c>
      <c r="G36" s="164">
        <v>44</v>
      </c>
      <c r="H36" s="525">
        <f>SUM(B36:G36)</f>
        <v>219</v>
      </c>
    </row>
    <row r="37" spans="1:8">
      <c r="A37" s="322">
        <v>45689</v>
      </c>
      <c r="B37" s="165">
        <v>29</v>
      </c>
      <c r="C37" s="166">
        <v>9</v>
      </c>
      <c r="D37" s="166">
        <v>77</v>
      </c>
      <c r="E37" s="166">
        <v>11</v>
      </c>
      <c r="F37" s="166">
        <v>44</v>
      </c>
      <c r="G37" s="167">
        <v>43</v>
      </c>
      <c r="H37" s="526">
        <f t="shared" ref="H37:H43" si="5">SUM(B37:G37)</f>
        <v>213</v>
      </c>
    </row>
    <row r="38" spans="1:8">
      <c r="A38" s="322">
        <v>45717</v>
      </c>
      <c r="B38" s="165">
        <v>19</v>
      </c>
      <c r="C38" s="166">
        <v>7</v>
      </c>
      <c r="D38" s="166">
        <v>73</v>
      </c>
      <c r="E38" s="166">
        <v>6</v>
      </c>
      <c r="F38" s="166">
        <v>24</v>
      </c>
      <c r="G38" s="167">
        <v>52</v>
      </c>
      <c r="H38" s="526">
        <f t="shared" si="5"/>
        <v>181</v>
      </c>
    </row>
    <row r="39" spans="1:8">
      <c r="A39" s="322">
        <v>45748</v>
      </c>
      <c r="B39" s="165">
        <v>51</v>
      </c>
      <c r="C39" s="166">
        <v>15</v>
      </c>
      <c r="D39" s="166">
        <v>117</v>
      </c>
      <c r="E39" s="166">
        <v>10</v>
      </c>
      <c r="F39" s="166">
        <v>40</v>
      </c>
      <c r="G39" s="167">
        <v>58</v>
      </c>
      <c r="H39" s="526">
        <f t="shared" si="5"/>
        <v>291</v>
      </c>
    </row>
    <row r="40" spans="1:8">
      <c r="A40" s="322">
        <v>45778</v>
      </c>
      <c r="B40" s="165">
        <v>42</v>
      </c>
      <c r="C40" s="166">
        <v>9</v>
      </c>
      <c r="D40" s="166">
        <v>118</v>
      </c>
      <c r="E40" s="166">
        <v>10</v>
      </c>
      <c r="F40" s="166">
        <v>52</v>
      </c>
      <c r="G40" s="167">
        <v>36</v>
      </c>
      <c r="H40" s="526">
        <f t="shared" si="5"/>
        <v>267</v>
      </c>
    </row>
    <row r="41" spans="1:8">
      <c r="A41" s="322">
        <v>45809</v>
      </c>
      <c r="B41" s="165">
        <v>18</v>
      </c>
      <c r="C41" s="166">
        <v>9</v>
      </c>
      <c r="D41" s="166">
        <v>85</v>
      </c>
      <c r="E41" s="166">
        <v>8</v>
      </c>
      <c r="F41" s="166">
        <v>52</v>
      </c>
      <c r="G41" s="167">
        <v>24</v>
      </c>
      <c r="H41" s="526">
        <f t="shared" si="5"/>
        <v>196</v>
      </c>
    </row>
    <row r="42" spans="1:8">
      <c r="A42" s="322">
        <v>45839</v>
      </c>
      <c r="B42" s="165">
        <v>15</v>
      </c>
      <c r="C42" s="166">
        <v>6</v>
      </c>
      <c r="D42" s="166">
        <v>107</v>
      </c>
      <c r="E42" s="166">
        <v>7</v>
      </c>
      <c r="F42" s="166">
        <v>49</v>
      </c>
      <c r="G42" s="167">
        <v>36</v>
      </c>
      <c r="H42" s="526">
        <f t="shared" si="5"/>
        <v>220</v>
      </c>
    </row>
    <row r="43" spans="1:8">
      <c r="A43" s="322">
        <v>45870</v>
      </c>
      <c r="B43" s="165">
        <v>21</v>
      </c>
      <c r="C43" s="166">
        <v>7</v>
      </c>
      <c r="D43" s="166">
        <v>107</v>
      </c>
      <c r="E43" s="166">
        <v>13</v>
      </c>
      <c r="F43" s="166">
        <v>51</v>
      </c>
      <c r="G43" s="167">
        <v>33</v>
      </c>
      <c r="H43" s="526">
        <f t="shared" si="5"/>
        <v>232</v>
      </c>
    </row>
    <row r="44" spans="1:8">
      <c r="A44" s="322">
        <v>45901</v>
      </c>
      <c r="B44" s="165">
        <v>24</v>
      </c>
      <c r="C44" s="166">
        <v>6</v>
      </c>
      <c r="D44" s="166">
        <v>101</v>
      </c>
      <c r="E44" s="166">
        <v>13</v>
      </c>
      <c r="F44" s="166">
        <v>56</v>
      </c>
      <c r="G44" s="167">
        <v>36</v>
      </c>
      <c r="H44" s="526">
        <f>SUM(B44:G44)</f>
        <v>236</v>
      </c>
    </row>
    <row r="45" spans="1:8">
      <c r="A45" s="322">
        <v>45931</v>
      </c>
      <c r="B45" s="165">
        <v>32</v>
      </c>
      <c r="C45" s="166">
        <v>7</v>
      </c>
      <c r="D45" s="166">
        <v>114</v>
      </c>
      <c r="E45" s="166">
        <v>8</v>
      </c>
      <c r="F45" s="166">
        <v>69</v>
      </c>
      <c r="G45" s="167">
        <v>40</v>
      </c>
      <c r="H45" s="526">
        <f>SUM(B45:G45)</f>
        <v>270</v>
      </c>
    </row>
    <row r="46" spans="1:8">
      <c r="A46" s="322">
        <v>45962</v>
      </c>
      <c r="B46" s="165">
        <v>27</v>
      </c>
      <c r="C46" s="166">
        <v>10</v>
      </c>
      <c r="D46" s="166">
        <v>81</v>
      </c>
      <c r="E46" s="166">
        <v>11</v>
      </c>
      <c r="F46" s="166">
        <v>41</v>
      </c>
      <c r="G46" s="167">
        <v>47</v>
      </c>
      <c r="H46" s="526">
        <f>SUM(B46:G46)</f>
        <v>217</v>
      </c>
    </row>
    <row r="47" spans="1:8" ht="15.75" thickBot="1">
      <c r="A47" s="322">
        <v>45992</v>
      </c>
      <c r="B47" s="168"/>
      <c r="C47" s="169"/>
      <c r="D47" s="169"/>
      <c r="E47" s="169"/>
      <c r="F47" s="169"/>
      <c r="G47" s="170"/>
      <c r="H47" s="541">
        <f>SUM(B47:G47)</f>
        <v>0</v>
      </c>
    </row>
    <row r="48" spans="1:8" ht="15.75" thickBot="1">
      <c r="A48" s="324" t="s">
        <v>430</v>
      </c>
      <c r="B48" s="321">
        <f t="shared" ref="B48:H48" si="6">SUM(B36:B47)</f>
        <v>308</v>
      </c>
      <c r="C48" s="171">
        <f t="shared" si="6"/>
        <v>99</v>
      </c>
      <c r="D48" s="171">
        <f t="shared" si="6"/>
        <v>1064</v>
      </c>
      <c r="E48" s="171">
        <f t="shared" si="6"/>
        <v>98</v>
      </c>
      <c r="F48" s="171">
        <f t="shared" si="6"/>
        <v>524</v>
      </c>
      <c r="G48" s="171">
        <f t="shared" si="6"/>
        <v>449</v>
      </c>
      <c r="H48" s="172">
        <f t="shared" si="6"/>
        <v>2542</v>
      </c>
    </row>
    <row r="49" spans="1:8" ht="15.75" thickBot="1">
      <c r="A49" s="161"/>
      <c r="B49" s="173"/>
      <c r="C49" s="173"/>
      <c r="D49" s="173"/>
      <c r="E49" s="173"/>
      <c r="F49" s="173"/>
      <c r="G49" s="173"/>
      <c r="H49" s="173"/>
    </row>
    <row r="50" spans="1:8" ht="15.75" thickBot="1">
      <c r="A50" s="323" t="s">
        <v>416</v>
      </c>
      <c r="B50" s="174"/>
      <c r="C50" s="175"/>
      <c r="D50" s="175"/>
      <c r="E50" s="175"/>
      <c r="F50" s="175"/>
      <c r="G50" s="175"/>
      <c r="H50" s="527"/>
    </row>
    <row r="51" spans="1:8">
      <c r="A51" s="322">
        <v>45658</v>
      </c>
      <c r="B51" s="176">
        <v>9</v>
      </c>
      <c r="C51" s="177">
        <v>19</v>
      </c>
      <c r="D51" s="177">
        <v>50</v>
      </c>
      <c r="E51" s="177">
        <v>0</v>
      </c>
      <c r="F51" s="177">
        <v>25</v>
      </c>
      <c r="G51" s="178">
        <v>32</v>
      </c>
      <c r="H51" s="528">
        <f>SUM(B51:G51)</f>
        <v>135</v>
      </c>
    </row>
    <row r="52" spans="1:8">
      <c r="A52" s="322">
        <v>45689</v>
      </c>
      <c r="B52" s="179">
        <v>13</v>
      </c>
      <c r="C52" s="180">
        <v>2</v>
      </c>
      <c r="D52" s="180">
        <v>42</v>
      </c>
      <c r="E52" s="180">
        <v>4</v>
      </c>
      <c r="F52" s="180">
        <v>28</v>
      </c>
      <c r="G52" s="181">
        <v>66</v>
      </c>
      <c r="H52" s="529">
        <f t="shared" ref="H52:H57" si="7">SUM(B52:G52)</f>
        <v>155</v>
      </c>
    </row>
    <row r="53" spans="1:8">
      <c r="A53" s="322">
        <v>45717</v>
      </c>
      <c r="B53" s="179">
        <v>11</v>
      </c>
      <c r="C53" s="180">
        <v>14</v>
      </c>
      <c r="D53" s="180">
        <v>37</v>
      </c>
      <c r="E53" s="180">
        <v>3</v>
      </c>
      <c r="F53" s="180">
        <v>14</v>
      </c>
      <c r="G53" s="181">
        <v>32</v>
      </c>
      <c r="H53" s="529">
        <f t="shared" si="7"/>
        <v>111</v>
      </c>
    </row>
    <row r="54" spans="1:8">
      <c r="A54" s="322">
        <v>45748</v>
      </c>
      <c r="B54" s="179">
        <v>2</v>
      </c>
      <c r="C54" s="180">
        <v>8</v>
      </c>
      <c r="D54" s="180">
        <v>61</v>
      </c>
      <c r="E54" s="180">
        <v>3</v>
      </c>
      <c r="F54" s="180">
        <v>12</v>
      </c>
      <c r="G54" s="181">
        <v>31</v>
      </c>
      <c r="H54" s="529">
        <f t="shared" si="7"/>
        <v>117</v>
      </c>
    </row>
    <row r="55" spans="1:8">
      <c r="A55" s="322">
        <v>45778</v>
      </c>
      <c r="B55" s="179">
        <v>8</v>
      </c>
      <c r="C55" s="180">
        <v>22</v>
      </c>
      <c r="D55" s="180">
        <v>65</v>
      </c>
      <c r="E55" s="180">
        <v>2</v>
      </c>
      <c r="F55" s="180">
        <v>16</v>
      </c>
      <c r="G55" s="181">
        <v>26</v>
      </c>
      <c r="H55" s="529">
        <f t="shared" si="7"/>
        <v>139</v>
      </c>
    </row>
    <row r="56" spans="1:8">
      <c r="A56" s="322">
        <v>45809</v>
      </c>
      <c r="B56" s="179">
        <v>2</v>
      </c>
      <c r="C56" s="180">
        <v>11</v>
      </c>
      <c r="D56" s="180">
        <v>49</v>
      </c>
      <c r="E56" s="180">
        <v>2</v>
      </c>
      <c r="F56" s="180">
        <v>23</v>
      </c>
      <c r="G56" s="181">
        <v>27</v>
      </c>
      <c r="H56" s="529">
        <f t="shared" si="7"/>
        <v>114</v>
      </c>
    </row>
    <row r="57" spans="1:8">
      <c r="A57" s="322">
        <v>45839</v>
      </c>
      <c r="B57" s="179">
        <v>12</v>
      </c>
      <c r="C57" s="180">
        <v>11</v>
      </c>
      <c r="D57" s="180">
        <v>73</v>
      </c>
      <c r="E57" s="180">
        <v>0</v>
      </c>
      <c r="F57" s="180">
        <v>16</v>
      </c>
      <c r="G57" s="181">
        <v>26</v>
      </c>
      <c r="H57" s="529">
        <f t="shared" si="7"/>
        <v>138</v>
      </c>
    </row>
    <row r="58" spans="1:8">
      <c r="A58" s="322">
        <v>45870</v>
      </c>
      <c r="B58" s="179">
        <v>5</v>
      </c>
      <c r="C58" s="180">
        <v>6</v>
      </c>
      <c r="D58" s="180">
        <v>67</v>
      </c>
      <c r="E58" s="180">
        <v>0</v>
      </c>
      <c r="F58" s="180">
        <v>28</v>
      </c>
      <c r="G58" s="181">
        <v>36</v>
      </c>
      <c r="H58" s="529">
        <f>SUM(B58:G58)</f>
        <v>142</v>
      </c>
    </row>
    <row r="59" spans="1:8">
      <c r="A59" s="322">
        <v>45901</v>
      </c>
      <c r="B59" s="179">
        <v>8</v>
      </c>
      <c r="C59" s="180">
        <v>11</v>
      </c>
      <c r="D59" s="180">
        <v>72</v>
      </c>
      <c r="E59" s="180">
        <v>1</v>
      </c>
      <c r="F59" s="180">
        <v>17</v>
      </c>
      <c r="G59" s="181">
        <v>28</v>
      </c>
      <c r="H59" s="529">
        <f>SUM(B59:G59)</f>
        <v>137</v>
      </c>
    </row>
    <row r="60" spans="1:8">
      <c r="A60" s="322">
        <v>45931</v>
      </c>
      <c r="B60" s="179">
        <v>6</v>
      </c>
      <c r="C60" s="180">
        <v>10</v>
      </c>
      <c r="D60" s="180">
        <v>67</v>
      </c>
      <c r="E60" s="180">
        <v>0</v>
      </c>
      <c r="F60" s="180">
        <v>22</v>
      </c>
      <c r="G60" s="181">
        <v>19</v>
      </c>
      <c r="H60" s="529">
        <f>SUM(B60:G60)</f>
        <v>124</v>
      </c>
    </row>
    <row r="61" spans="1:8">
      <c r="A61" s="322">
        <v>45962</v>
      </c>
      <c r="B61" s="179">
        <v>11</v>
      </c>
      <c r="C61" s="180">
        <v>10</v>
      </c>
      <c r="D61" s="180">
        <v>53</v>
      </c>
      <c r="E61" s="180">
        <v>0</v>
      </c>
      <c r="F61" s="180">
        <v>17</v>
      </c>
      <c r="G61" s="181">
        <v>15</v>
      </c>
      <c r="H61" s="529">
        <f>SUM(B61:G61)</f>
        <v>106</v>
      </c>
    </row>
    <row r="62" spans="1:8" ht="15.75" thickBot="1">
      <c r="A62" s="322">
        <v>45992</v>
      </c>
      <c r="B62" s="182"/>
      <c r="C62" s="183"/>
      <c r="D62" s="183"/>
      <c r="E62" s="183"/>
      <c r="F62" s="183"/>
      <c r="G62" s="184"/>
      <c r="H62" s="530">
        <f>SUM(B62:G62)</f>
        <v>0</v>
      </c>
    </row>
    <row r="63" spans="1:8" ht="15.75" thickBot="1">
      <c r="A63" s="441" t="s">
        <v>431</v>
      </c>
      <c r="B63" s="185">
        <f t="shared" ref="B63:G63" si="8">SUM(B51:B62)</f>
        <v>87</v>
      </c>
      <c r="C63" s="185">
        <f t="shared" si="8"/>
        <v>124</v>
      </c>
      <c r="D63" s="185">
        <f t="shared" si="8"/>
        <v>636</v>
      </c>
      <c r="E63" s="185">
        <f t="shared" si="8"/>
        <v>15</v>
      </c>
      <c r="F63" s="185">
        <f t="shared" si="8"/>
        <v>218</v>
      </c>
      <c r="G63" s="186">
        <f t="shared" si="8"/>
        <v>338</v>
      </c>
      <c r="H63" s="187">
        <f>SUM(H51:H62)</f>
        <v>1418</v>
      </c>
    </row>
    <row r="64" spans="1:8" ht="15.75" thickBot="1">
      <c r="A64" s="188"/>
      <c r="B64" s="188"/>
      <c r="C64" s="188"/>
      <c r="D64" s="188"/>
      <c r="E64" s="188"/>
      <c r="F64" s="188"/>
      <c r="G64" s="188"/>
      <c r="H64" s="188"/>
    </row>
    <row r="65" spans="1:8" ht="15.75" thickBot="1">
      <c r="A65" s="189" t="s">
        <v>19</v>
      </c>
      <c r="B65" s="190">
        <f t="shared" ref="B65:G65" si="9">B48+B63</f>
        <v>395</v>
      </c>
      <c r="C65" s="190">
        <f t="shared" si="9"/>
        <v>223</v>
      </c>
      <c r="D65" s="190">
        <f t="shared" si="9"/>
        <v>1700</v>
      </c>
      <c r="E65" s="190">
        <f t="shared" si="9"/>
        <v>113</v>
      </c>
      <c r="F65" s="190">
        <f t="shared" si="9"/>
        <v>742</v>
      </c>
      <c r="G65" s="190">
        <f t="shared" si="9"/>
        <v>787</v>
      </c>
      <c r="H65" s="191">
        <f>H48+H63</f>
        <v>3960</v>
      </c>
    </row>
    <row r="67" spans="1:8" ht="90" customHeight="1">
      <c r="A67" s="1101" t="s">
        <v>432</v>
      </c>
      <c r="B67" s="1101"/>
      <c r="C67" s="1101"/>
      <c r="D67" s="1101"/>
      <c r="E67" s="1101"/>
      <c r="F67" s="1101"/>
      <c r="G67" s="1101"/>
      <c r="H67" s="1101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C9:L9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/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B3" s="544">
        <v>4919</v>
      </c>
    </row>
    <row r="4" spans="1:11" ht="15.75" thickBot="1">
      <c r="A4" s="4" t="s">
        <v>5</v>
      </c>
      <c r="B4" s="4" t="s">
        <v>6</v>
      </c>
      <c r="C4" s="4" t="s">
        <v>7</v>
      </c>
      <c r="D4" s="6"/>
      <c r="E4" s="6"/>
      <c r="F4" s="6"/>
      <c r="I4"/>
      <c r="J4"/>
    </row>
    <row r="5" spans="1:11">
      <c r="A5" s="710">
        <v>45658</v>
      </c>
      <c r="B5" s="531">
        <f>P25</f>
        <v>6307</v>
      </c>
      <c r="C5" s="708">
        <f>((B5-B3)/B3)*100</f>
        <v>28.217117300264285</v>
      </c>
      <c r="D5" s="8"/>
      <c r="E5" s="8"/>
      <c r="F5" s="8"/>
      <c r="I5"/>
      <c r="J5"/>
    </row>
    <row r="6" spans="1:11">
      <c r="A6" s="711">
        <v>45689</v>
      </c>
      <c r="B6" s="298">
        <f>O25</f>
        <v>7249</v>
      </c>
      <c r="C6" s="709">
        <f t="shared" ref="C6:C15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711">
        <v>45717</v>
      </c>
      <c r="B7" s="345">
        <f>N25</f>
        <v>6677</v>
      </c>
      <c r="C7" s="709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711">
        <v>45748</v>
      </c>
      <c r="B8" s="345">
        <f>M25</f>
        <v>6771</v>
      </c>
      <c r="C8" s="709">
        <f t="shared" si="0"/>
        <v>1.4078178822824621</v>
      </c>
      <c r="D8" s="8"/>
      <c r="E8" s="8"/>
      <c r="F8" s="8"/>
    </row>
    <row r="9" spans="1:11">
      <c r="A9" s="711">
        <v>45778</v>
      </c>
      <c r="B9" s="192">
        <f>L25</f>
        <v>6308</v>
      </c>
      <c r="C9" s="709">
        <f t="shared" si="0"/>
        <v>-6.837985526510117</v>
      </c>
      <c r="D9" s="8"/>
      <c r="E9" s="8"/>
      <c r="F9" s="8"/>
    </row>
    <row r="10" spans="1:11">
      <c r="A10" s="711">
        <v>45809</v>
      </c>
      <c r="B10" s="345">
        <f>K25</f>
        <v>5155</v>
      </c>
      <c r="C10" s="709">
        <f t="shared" si="0"/>
        <v>-18.278376664552948</v>
      </c>
      <c r="D10" s="8"/>
      <c r="E10" s="8"/>
      <c r="F10" s="8"/>
    </row>
    <row r="11" spans="1:11">
      <c r="A11" s="711">
        <v>45839</v>
      </c>
      <c r="B11" s="192">
        <f>J25</f>
        <v>6101</v>
      </c>
      <c r="C11" s="709">
        <f t="shared" si="0"/>
        <v>18.351115421920465</v>
      </c>
      <c r="D11" s="8"/>
      <c r="E11" s="8"/>
      <c r="F11" s="8"/>
    </row>
    <row r="12" spans="1:11">
      <c r="A12" s="711">
        <v>45870</v>
      </c>
      <c r="B12" s="192">
        <f>I25</f>
        <v>5561</v>
      </c>
      <c r="C12" s="709">
        <f t="shared" si="0"/>
        <v>-8.8510080314702506</v>
      </c>
      <c r="D12" s="8"/>
      <c r="E12" s="8"/>
      <c r="F12" s="8"/>
    </row>
    <row r="13" spans="1:11">
      <c r="A13" s="711">
        <v>45901</v>
      </c>
      <c r="B13" s="192">
        <f>H25</f>
        <v>5890</v>
      </c>
      <c r="C13" s="709">
        <f t="shared" si="0"/>
        <v>5.9162021219205174</v>
      </c>
      <c r="D13" s="8"/>
      <c r="E13" s="8"/>
      <c r="F13" s="8"/>
    </row>
    <row r="14" spans="1:11">
      <c r="A14" s="711">
        <v>45931</v>
      </c>
      <c r="B14" s="192">
        <f>G25</f>
        <v>6118</v>
      </c>
      <c r="C14" s="709">
        <f t="shared" si="0"/>
        <v>3.870967741935484</v>
      </c>
      <c r="D14" s="8"/>
      <c r="E14" s="8"/>
      <c r="F14" s="8"/>
      <c r="H14" s="11"/>
    </row>
    <row r="15" spans="1:11">
      <c r="A15" s="711">
        <v>45962</v>
      </c>
      <c r="B15" s="192">
        <f>F25</f>
        <v>5123</v>
      </c>
      <c r="C15" s="709">
        <f t="shared" si="0"/>
        <v>-16.263484798953908</v>
      </c>
      <c r="D15" s="8"/>
      <c r="E15" s="8"/>
      <c r="F15" s="8"/>
    </row>
    <row r="16" spans="1:11" ht="15.75" thickBot="1">
      <c r="A16" s="712">
        <v>45992</v>
      </c>
      <c r="B16" s="532"/>
      <c r="C16" s="533"/>
      <c r="D16" s="8"/>
      <c r="E16" s="8"/>
      <c r="F16" s="8"/>
    </row>
    <row r="17" spans="1:20" ht="15.75" thickBot="1">
      <c r="A17" s="12" t="s">
        <v>8</v>
      </c>
      <c r="B17" s="14">
        <f>SUM(B5:B16)</f>
        <v>67260</v>
      </c>
    </row>
    <row r="18" spans="1:20" ht="15.75" thickBot="1">
      <c r="A18" s="13" t="s">
        <v>9</v>
      </c>
      <c r="B18" s="14">
        <f>AVERAGE(B5:B16)</f>
        <v>6114.545454545455</v>
      </c>
      <c r="D18" s="15" t="s">
        <v>10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8</v>
      </c>
      <c r="R18" s="515" t="s">
        <v>11</v>
      </c>
      <c r="S18" s="516" t="s">
        <v>9</v>
      </c>
      <c r="T18" s="222"/>
    </row>
    <row r="19" spans="1:20">
      <c r="A19" s="1074"/>
      <c r="B19" s="1074"/>
      <c r="C19" s="1074"/>
      <c r="D19" s="20" t="s">
        <v>12</v>
      </c>
      <c r="E19" s="21"/>
      <c r="F19" s="22">
        <v>327</v>
      </c>
      <c r="G19" s="23">
        <v>399</v>
      </c>
      <c r="H19" s="23">
        <v>377</v>
      </c>
      <c r="I19" s="23">
        <v>380</v>
      </c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 t="shared" ref="Q19:Q24" si="1">SUM(E19:P19)</f>
        <v>4033</v>
      </c>
      <c r="R19" s="29">
        <f>(Q19/Q25)*100</f>
        <v>5.9961344038061259</v>
      </c>
      <c r="S19" s="517">
        <f t="shared" ref="S19:S24" si="2">AVERAGE(E19:P19)</f>
        <v>366.63636363636363</v>
      </c>
      <c r="T19" s="513" t="s">
        <v>12</v>
      </c>
    </row>
    <row r="20" spans="1:20" ht="15" customHeight="1">
      <c r="C20" s="30"/>
      <c r="D20" s="31" t="s">
        <v>13</v>
      </c>
      <c r="E20" s="32"/>
      <c r="F20" s="33">
        <v>76</v>
      </c>
      <c r="G20" s="34">
        <v>129</v>
      </c>
      <c r="H20" s="34">
        <v>84</v>
      </c>
      <c r="I20" s="34">
        <v>77</v>
      </c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si="1"/>
        <v>970</v>
      </c>
      <c r="R20" s="38">
        <f>(Q20/Q25)*100</f>
        <v>1.4421647338685697</v>
      </c>
      <c r="S20" s="518">
        <f t="shared" si="2"/>
        <v>88.181818181818187</v>
      </c>
      <c r="T20" s="513" t="s">
        <v>13</v>
      </c>
    </row>
    <row r="21" spans="1:20" ht="15" customHeight="1">
      <c r="C21" s="30"/>
      <c r="D21" s="693" t="s">
        <v>14</v>
      </c>
      <c r="E21" s="32"/>
      <c r="F21" s="33">
        <v>0</v>
      </c>
      <c r="G21" s="34">
        <v>0</v>
      </c>
      <c r="H21" s="34">
        <v>0</v>
      </c>
      <c r="I21" s="34">
        <v>0</v>
      </c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518">
        <f t="shared" si="2"/>
        <v>0</v>
      </c>
      <c r="T21" s="514" t="s">
        <v>15</v>
      </c>
    </row>
    <row r="22" spans="1:20">
      <c r="D22" s="31" t="s">
        <v>16</v>
      </c>
      <c r="E22" s="32"/>
      <c r="F22" s="33">
        <v>4461</v>
      </c>
      <c r="G22" s="34">
        <v>5191</v>
      </c>
      <c r="H22" s="34">
        <v>5093</v>
      </c>
      <c r="I22" s="34">
        <v>4755</v>
      </c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58789</v>
      </c>
      <c r="R22" s="38">
        <f>(Q22/Q25)*100</f>
        <v>87.405590246803442</v>
      </c>
      <c r="S22" s="518">
        <f t="shared" si="2"/>
        <v>5344.454545454545</v>
      </c>
      <c r="T22" s="513" t="s">
        <v>16</v>
      </c>
    </row>
    <row r="23" spans="1:20" ht="17.25" customHeight="1">
      <c r="D23" s="31" t="s">
        <v>17</v>
      </c>
      <c r="E23" s="32"/>
      <c r="F23" s="33">
        <v>225</v>
      </c>
      <c r="G23" s="34">
        <v>333</v>
      </c>
      <c r="H23" s="34">
        <v>291</v>
      </c>
      <c r="I23" s="34">
        <v>290</v>
      </c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2831</v>
      </c>
      <c r="R23" s="38">
        <f>(Q23/Q25)*100</f>
        <v>4.2090395480225986</v>
      </c>
      <c r="S23" s="518">
        <f t="shared" si="2"/>
        <v>257.36363636363637</v>
      </c>
      <c r="T23" s="513" t="s">
        <v>17</v>
      </c>
    </row>
    <row r="24" spans="1:20" ht="15.75" customHeight="1" thickBot="1">
      <c r="A24" s="499"/>
      <c r="B24" s="499"/>
      <c r="D24" s="31" t="s">
        <v>18</v>
      </c>
      <c r="E24" s="39"/>
      <c r="F24" s="33">
        <v>34</v>
      </c>
      <c r="G24" s="40">
        <v>66</v>
      </c>
      <c r="H24" s="40">
        <v>45</v>
      </c>
      <c r="I24" s="40">
        <v>59</v>
      </c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637</v>
      </c>
      <c r="R24" s="44">
        <f>(Q24/Q25)*100</f>
        <v>0.94707106749925651</v>
      </c>
      <c r="S24" s="519">
        <f t="shared" si="2"/>
        <v>57.909090909090907</v>
      </c>
      <c r="T24" s="513" t="s">
        <v>18</v>
      </c>
    </row>
    <row r="25" spans="1:20" ht="15.75" customHeight="1" thickBot="1">
      <c r="A25" s="499"/>
      <c r="B25" s="499"/>
      <c r="D25" s="115" t="s">
        <v>19</v>
      </c>
      <c r="E25" s="45">
        <f>SUM(E19:E24)</f>
        <v>0</v>
      </c>
      <c r="F25" s="45">
        <f>SUM(F19:F24)</f>
        <v>5123</v>
      </c>
      <c r="G25" s="45">
        <f>SUM(G19:G24)</f>
        <v>6118</v>
      </c>
      <c r="H25" s="45">
        <f>SUM(H19:H24)</f>
        <v>5890</v>
      </c>
      <c r="I25" s="45">
        <f>SUM(I19:I24)</f>
        <v>5561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 t="shared" si="3"/>
        <v>67260</v>
      </c>
      <c r="R25" s="47">
        <f t="shared" si="3"/>
        <v>99.999999999999986</v>
      </c>
      <c r="S25" s="520">
        <f>AVERAGEIF(E25:P25,"&gt;0")</f>
        <v>6114.545454545455</v>
      </c>
    </row>
    <row r="26" spans="1:20" ht="15" customHeight="1">
      <c r="A26" s="499"/>
      <c r="B26" s="499"/>
    </row>
    <row r="27" spans="1:20" ht="15" customHeight="1">
      <c r="A27" s="1073" t="s">
        <v>20</v>
      </c>
      <c r="B27" s="1073"/>
      <c r="C27" s="1073"/>
      <c r="D27" s="1073"/>
      <c r="E27" s="1073"/>
      <c r="F27" s="1073"/>
      <c r="G27" s="1073"/>
      <c r="H27" s="1073"/>
      <c r="I27" s="1073"/>
    </row>
    <row r="28" spans="1:20" ht="15" customHeight="1">
      <c r="A28" s="1073"/>
      <c r="B28" s="1073"/>
      <c r="C28" s="1073"/>
      <c r="D28" s="1073"/>
      <c r="E28" s="1073"/>
      <c r="F28" s="1073"/>
      <c r="G28" s="1073"/>
      <c r="H28" s="1073"/>
      <c r="I28" s="1073"/>
    </row>
    <row r="29" spans="1:20" ht="15" customHeight="1">
      <c r="A29" s="1073"/>
      <c r="B29" s="1073"/>
      <c r="C29" s="1073"/>
      <c r="D29" s="1073"/>
      <c r="E29" s="1073"/>
      <c r="F29" s="1073"/>
      <c r="G29" s="1073"/>
      <c r="H29" s="1073"/>
      <c r="I29" s="1073"/>
    </row>
    <row r="30" spans="1:20" ht="15" customHeight="1">
      <c r="A30" s="1073" t="s">
        <v>21</v>
      </c>
      <c r="B30" s="1073"/>
      <c r="C30" s="1073"/>
      <c r="D30" s="1073"/>
      <c r="E30" s="1073"/>
      <c r="F30" s="1073"/>
      <c r="G30" s="1073"/>
      <c r="H30" s="1073"/>
      <c r="I30" s="1073"/>
    </row>
    <row r="31" spans="1:20">
      <c r="A31" s="1073"/>
      <c r="B31" s="1073"/>
      <c r="C31" s="1073"/>
      <c r="D31" s="1073"/>
      <c r="E31" s="1073"/>
      <c r="F31" s="1073"/>
      <c r="G31" s="1073"/>
      <c r="H31" s="1073"/>
      <c r="I31" s="1073"/>
      <c r="Q31" s="3"/>
    </row>
    <row r="32" spans="1:20">
      <c r="A32" s="1073"/>
      <c r="B32" s="1073"/>
      <c r="C32" s="1073"/>
      <c r="D32" s="1073"/>
      <c r="E32" s="1073"/>
      <c r="F32" s="1073"/>
      <c r="G32" s="1073"/>
      <c r="H32" s="1073"/>
      <c r="I32" s="1073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="90" zoomScaleNormal="90" workbookViewId="0">
      <selection activeCell="F81" sqref="F81"/>
    </sheetView>
  </sheetViews>
  <sheetFormatPr defaultRowHeight="15"/>
  <cols>
    <col min="1" max="1" width="57" style="254" customWidth="1"/>
    <col min="2" max="2" width="10.5703125" style="255" bestFit="1" customWidth="1"/>
    <col min="3" max="3" width="12.5703125" style="255" bestFit="1" customWidth="1"/>
    <col min="4" max="4" width="8.7109375" style="255" customWidth="1"/>
    <col min="5" max="5" width="9.140625" style="222"/>
    <col min="6" max="6" width="66.85546875" style="222" customWidth="1"/>
    <col min="7" max="7" width="10.42578125" style="222" customWidth="1"/>
    <col min="8" max="8" width="12.85546875" style="222" customWidth="1"/>
    <col min="9" max="9" width="9.140625" style="222"/>
    <col min="10" max="10" width="2" style="222" customWidth="1"/>
    <col min="11" max="13" width="9.140625" style="222"/>
    <col min="14" max="18" width="9.140625" style="254"/>
    <col min="19" max="19" width="6.42578125" style="254" customWidth="1"/>
    <col min="20" max="16384" width="9.140625" style="254"/>
  </cols>
  <sheetData>
    <row r="1" spans="1:9">
      <c r="A1" s="1049" t="s">
        <v>3</v>
      </c>
      <c r="B1" s="1050"/>
      <c r="C1" s="1050"/>
      <c r="D1" s="1050"/>
      <c r="F1" s="1066"/>
      <c r="G1" s="1066"/>
      <c r="H1" s="1066"/>
      <c r="I1" s="1066"/>
    </row>
    <row r="2" spans="1:9" ht="15.75" thickBot="1">
      <c r="A2" s="1051" t="s">
        <v>4</v>
      </c>
      <c r="F2" s="706"/>
      <c r="G2" s="239"/>
      <c r="H2" s="239"/>
    </row>
    <row r="3" spans="1:9" ht="15.75" thickBot="1">
      <c r="A3" s="1052" t="s">
        <v>579</v>
      </c>
      <c r="B3" s="1053" t="s">
        <v>433</v>
      </c>
      <c r="C3" s="1054" t="s">
        <v>434</v>
      </c>
      <c r="D3" s="1055" t="s">
        <v>32</v>
      </c>
      <c r="F3" s="234" t="s">
        <v>579</v>
      </c>
      <c r="G3" s="297" t="s">
        <v>433</v>
      </c>
      <c r="H3" s="297" t="s">
        <v>434</v>
      </c>
      <c r="I3" s="297" t="s">
        <v>32</v>
      </c>
    </row>
    <row r="4" spans="1:9">
      <c r="A4" s="1056" t="s">
        <v>310</v>
      </c>
      <c r="B4" s="1057">
        <v>0</v>
      </c>
      <c r="C4" s="1058">
        <v>1</v>
      </c>
      <c r="D4" s="1058">
        <f t="shared" ref="D4:D68" si="0">SUM(B4:C4)</f>
        <v>1</v>
      </c>
      <c r="F4" s="1067" t="s">
        <v>435</v>
      </c>
      <c r="G4" s="239">
        <v>0</v>
      </c>
      <c r="H4" s="239">
        <v>0</v>
      </c>
      <c r="I4" s="239">
        <v>0</v>
      </c>
    </row>
    <row r="5" spans="1:9">
      <c r="A5" s="1059" t="s">
        <v>435</v>
      </c>
      <c r="B5" s="1057">
        <v>0</v>
      </c>
      <c r="C5" s="1058">
        <v>0</v>
      </c>
      <c r="D5" s="1058">
        <f t="shared" si="0"/>
        <v>0</v>
      </c>
      <c r="F5" s="1067" t="s">
        <v>313</v>
      </c>
      <c r="G5" s="239">
        <v>0</v>
      </c>
      <c r="H5" s="239">
        <v>0</v>
      </c>
      <c r="I5" s="239">
        <v>0</v>
      </c>
    </row>
    <row r="6" spans="1:9">
      <c r="A6" s="1060" t="s">
        <v>311</v>
      </c>
      <c r="B6" s="1057">
        <v>3</v>
      </c>
      <c r="C6" s="1058">
        <v>0</v>
      </c>
      <c r="D6" s="1058">
        <f t="shared" si="0"/>
        <v>3</v>
      </c>
      <c r="F6" s="1067" t="s">
        <v>314</v>
      </c>
      <c r="G6" s="239">
        <v>0</v>
      </c>
      <c r="H6" s="239">
        <v>0</v>
      </c>
      <c r="I6" s="239">
        <v>0</v>
      </c>
    </row>
    <row r="7" spans="1:9">
      <c r="A7" s="1060" t="s">
        <v>312</v>
      </c>
      <c r="B7" s="1057">
        <v>0</v>
      </c>
      <c r="C7" s="1058">
        <v>1</v>
      </c>
      <c r="D7" s="1058">
        <f t="shared" si="0"/>
        <v>1</v>
      </c>
      <c r="F7" s="1067" t="s">
        <v>437</v>
      </c>
      <c r="G7" s="239">
        <v>0</v>
      </c>
      <c r="H7" s="239">
        <v>0</v>
      </c>
      <c r="I7" s="239">
        <v>0</v>
      </c>
    </row>
    <row r="8" spans="1:9">
      <c r="A8" s="1060" t="s">
        <v>313</v>
      </c>
      <c r="B8" s="1057">
        <v>0</v>
      </c>
      <c r="C8" s="1058">
        <v>0</v>
      </c>
      <c r="D8" s="1058">
        <f t="shared" si="0"/>
        <v>0</v>
      </c>
      <c r="F8" s="1067" t="s">
        <v>560</v>
      </c>
      <c r="G8" s="239">
        <v>0</v>
      </c>
      <c r="H8" s="239">
        <v>0</v>
      </c>
      <c r="I8" s="239">
        <v>0</v>
      </c>
    </row>
    <row r="9" spans="1:9">
      <c r="A9" s="1060" t="s">
        <v>314</v>
      </c>
      <c r="B9" s="1057">
        <v>0</v>
      </c>
      <c r="C9" s="1058">
        <v>0</v>
      </c>
      <c r="D9" s="1058">
        <f t="shared" si="0"/>
        <v>0</v>
      </c>
      <c r="F9" s="1067" t="s">
        <v>315</v>
      </c>
      <c r="G9" s="239">
        <v>0</v>
      </c>
      <c r="H9" s="239">
        <v>0</v>
      </c>
      <c r="I9" s="239">
        <v>0</v>
      </c>
    </row>
    <row r="10" spans="1:9">
      <c r="A10" s="1060" t="s">
        <v>578</v>
      </c>
      <c r="B10" s="1057">
        <v>1</v>
      </c>
      <c r="C10" s="1058">
        <v>0</v>
      </c>
      <c r="D10" s="1058">
        <f t="shared" si="0"/>
        <v>1</v>
      </c>
      <c r="F10" s="1067" t="s">
        <v>316</v>
      </c>
      <c r="G10" s="239">
        <v>0</v>
      </c>
      <c r="H10" s="239">
        <v>0</v>
      </c>
      <c r="I10" s="239">
        <v>0</v>
      </c>
    </row>
    <row r="11" spans="1:9">
      <c r="A11" s="1060" t="s">
        <v>437</v>
      </c>
      <c r="B11" s="1057">
        <v>0</v>
      </c>
      <c r="C11" s="1058">
        <v>0</v>
      </c>
      <c r="D11" s="1058">
        <f t="shared" si="0"/>
        <v>0</v>
      </c>
      <c r="F11" s="1067" t="s">
        <v>436</v>
      </c>
      <c r="G11" s="239">
        <v>0</v>
      </c>
      <c r="H11" s="239">
        <v>0</v>
      </c>
      <c r="I11" s="239">
        <v>0</v>
      </c>
    </row>
    <row r="12" spans="1:9">
      <c r="A12" s="882" t="s">
        <v>560</v>
      </c>
      <c r="B12" s="1057">
        <v>0</v>
      </c>
      <c r="C12" s="1058">
        <v>0</v>
      </c>
      <c r="D12" s="1058">
        <f t="shared" si="0"/>
        <v>0</v>
      </c>
      <c r="F12" s="1067" t="s">
        <v>318</v>
      </c>
      <c r="G12" s="239">
        <v>0</v>
      </c>
      <c r="H12" s="239">
        <v>0</v>
      </c>
      <c r="I12" s="239">
        <v>0</v>
      </c>
    </row>
    <row r="13" spans="1:9">
      <c r="A13" s="1060" t="s">
        <v>438</v>
      </c>
      <c r="B13" s="1057">
        <v>0</v>
      </c>
      <c r="C13" s="1058">
        <v>90</v>
      </c>
      <c r="D13" s="1058">
        <f t="shared" si="0"/>
        <v>90</v>
      </c>
      <c r="F13" s="1067" t="s">
        <v>319</v>
      </c>
      <c r="G13" s="239">
        <v>0</v>
      </c>
      <c r="H13" s="239">
        <v>0</v>
      </c>
      <c r="I13" s="239">
        <v>0</v>
      </c>
    </row>
    <row r="14" spans="1:9">
      <c r="A14" s="1060" t="s">
        <v>211</v>
      </c>
      <c r="B14" s="1057">
        <v>0</v>
      </c>
      <c r="C14" s="1058">
        <v>5</v>
      </c>
      <c r="D14" s="1058">
        <f t="shared" si="0"/>
        <v>5</v>
      </c>
      <c r="F14" s="1067" t="s">
        <v>439</v>
      </c>
      <c r="G14" s="239">
        <v>0</v>
      </c>
      <c r="H14" s="239">
        <v>0</v>
      </c>
      <c r="I14" s="239">
        <v>0</v>
      </c>
    </row>
    <row r="15" spans="1:9">
      <c r="A15" s="1060" t="s">
        <v>315</v>
      </c>
      <c r="B15" s="1057">
        <v>0</v>
      </c>
      <c r="C15" s="1058">
        <v>0</v>
      </c>
      <c r="D15" s="1058">
        <f t="shared" si="0"/>
        <v>0</v>
      </c>
      <c r="F15" s="1067" t="s">
        <v>323</v>
      </c>
      <c r="G15" s="239">
        <v>0</v>
      </c>
      <c r="H15" s="239">
        <v>0</v>
      </c>
      <c r="I15" s="239">
        <v>0</v>
      </c>
    </row>
    <row r="16" spans="1:9">
      <c r="A16" s="1060" t="s">
        <v>316</v>
      </c>
      <c r="B16" s="1057">
        <v>0</v>
      </c>
      <c r="C16" s="1058">
        <v>0</v>
      </c>
      <c r="D16" s="1058">
        <f t="shared" si="0"/>
        <v>0</v>
      </c>
      <c r="F16" s="1067" t="s">
        <v>440</v>
      </c>
      <c r="G16" s="239">
        <v>0</v>
      </c>
      <c r="H16" s="239">
        <v>0</v>
      </c>
      <c r="I16" s="239">
        <v>0</v>
      </c>
    </row>
    <row r="17" spans="1:9">
      <c r="A17" s="1060" t="s">
        <v>317</v>
      </c>
      <c r="B17" s="1057">
        <v>2</v>
      </c>
      <c r="C17" s="1058">
        <v>7</v>
      </c>
      <c r="D17" s="1058">
        <f t="shared" si="0"/>
        <v>9</v>
      </c>
      <c r="F17" s="1067" t="s">
        <v>331</v>
      </c>
      <c r="G17" s="239">
        <v>0</v>
      </c>
      <c r="H17" s="239">
        <v>0</v>
      </c>
      <c r="I17" s="239">
        <v>0</v>
      </c>
    </row>
    <row r="18" spans="1:9">
      <c r="A18" s="1060" t="s">
        <v>436</v>
      </c>
      <c r="B18" s="1057">
        <v>0</v>
      </c>
      <c r="C18" s="1058">
        <v>0</v>
      </c>
      <c r="D18" s="1058">
        <f t="shared" si="0"/>
        <v>0</v>
      </c>
      <c r="F18" s="1067" t="s">
        <v>295</v>
      </c>
      <c r="G18" s="239">
        <v>0</v>
      </c>
      <c r="H18" s="239">
        <v>0</v>
      </c>
      <c r="I18" s="239">
        <v>0</v>
      </c>
    </row>
    <row r="19" spans="1:9">
      <c r="A19" s="1060" t="s">
        <v>318</v>
      </c>
      <c r="B19" s="1057">
        <v>0</v>
      </c>
      <c r="C19" s="1058">
        <v>0</v>
      </c>
      <c r="D19" s="1058">
        <f t="shared" si="0"/>
        <v>0</v>
      </c>
      <c r="F19" s="1067" t="s">
        <v>334</v>
      </c>
      <c r="G19" s="239">
        <v>0</v>
      </c>
      <c r="H19" s="239">
        <v>0</v>
      </c>
      <c r="I19" s="239">
        <v>0</v>
      </c>
    </row>
    <row r="20" spans="1:9">
      <c r="A20" s="1060" t="s">
        <v>319</v>
      </c>
      <c r="B20" s="1057">
        <v>0</v>
      </c>
      <c r="C20" s="1058">
        <v>0</v>
      </c>
      <c r="D20" s="1058">
        <f t="shared" si="0"/>
        <v>0</v>
      </c>
      <c r="F20" s="1067" t="s">
        <v>335</v>
      </c>
      <c r="G20" s="239">
        <v>0</v>
      </c>
      <c r="H20" s="239">
        <v>0</v>
      </c>
      <c r="I20" s="239">
        <v>0</v>
      </c>
    </row>
    <row r="21" spans="1:9">
      <c r="A21" s="1060" t="s">
        <v>320</v>
      </c>
      <c r="B21" s="1057">
        <v>1</v>
      </c>
      <c r="C21" s="1058">
        <v>0</v>
      </c>
      <c r="D21" s="1058">
        <f t="shared" si="0"/>
        <v>1</v>
      </c>
      <c r="F21" s="1067" t="s">
        <v>338</v>
      </c>
      <c r="G21" s="239">
        <v>0</v>
      </c>
      <c r="H21" s="239">
        <v>0</v>
      </c>
      <c r="I21" s="239">
        <v>0</v>
      </c>
    </row>
    <row r="22" spans="1:9">
      <c r="A22" s="1060" t="s">
        <v>321</v>
      </c>
      <c r="B22" s="1057">
        <v>0</v>
      </c>
      <c r="C22" s="1058">
        <v>1</v>
      </c>
      <c r="D22" s="1058">
        <f t="shared" si="0"/>
        <v>1</v>
      </c>
      <c r="F22" s="1067" t="s">
        <v>342</v>
      </c>
      <c r="G22" s="239">
        <v>0</v>
      </c>
      <c r="H22" s="239">
        <v>0</v>
      </c>
      <c r="I22" s="239">
        <v>0</v>
      </c>
    </row>
    <row r="23" spans="1:9">
      <c r="A23" s="1060" t="s">
        <v>439</v>
      </c>
      <c r="B23" s="1057">
        <v>0</v>
      </c>
      <c r="C23" s="1058">
        <v>0</v>
      </c>
      <c r="D23" s="1058">
        <f t="shared" si="0"/>
        <v>0</v>
      </c>
      <c r="F23" s="1067" t="s">
        <v>343</v>
      </c>
      <c r="G23" s="239">
        <v>0</v>
      </c>
      <c r="H23" s="239">
        <v>0</v>
      </c>
      <c r="I23" s="239">
        <v>0</v>
      </c>
    </row>
    <row r="24" spans="1:9">
      <c r="A24" s="1060" t="s">
        <v>322</v>
      </c>
      <c r="B24" s="1057">
        <v>0</v>
      </c>
      <c r="C24" s="1058">
        <v>1</v>
      </c>
      <c r="D24" s="1058">
        <f t="shared" si="0"/>
        <v>1</v>
      </c>
      <c r="F24" s="1067" t="s">
        <v>344</v>
      </c>
      <c r="G24" s="239">
        <v>0</v>
      </c>
      <c r="H24" s="239">
        <v>0</v>
      </c>
      <c r="I24" s="239">
        <v>0</v>
      </c>
    </row>
    <row r="25" spans="1:9">
      <c r="A25" s="1060" t="s">
        <v>323</v>
      </c>
      <c r="B25" s="1057">
        <v>0</v>
      </c>
      <c r="C25" s="1058">
        <v>0</v>
      </c>
      <c r="D25" s="1058">
        <f t="shared" si="0"/>
        <v>0</v>
      </c>
      <c r="F25" s="1067" t="s">
        <v>345</v>
      </c>
      <c r="G25" s="239">
        <v>0</v>
      </c>
      <c r="H25" s="239">
        <v>0</v>
      </c>
      <c r="I25" s="239">
        <v>0</v>
      </c>
    </row>
    <row r="26" spans="1:9">
      <c r="A26" s="1060" t="s">
        <v>324</v>
      </c>
      <c r="B26" s="1057">
        <v>23</v>
      </c>
      <c r="C26" s="1058">
        <v>36</v>
      </c>
      <c r="D26" s="1058">
        <f t="shared" si="0"/>
        <v>59</v>
      </c>
      <c r="F26" s="1067" t="s">
        <v>346</v>
      </c>
      <c r="G26" s="239">
        <v>0</v>
      </c>
      <c r="H26" s="239">
        <v>0</v>
      </c>
      <c r="I26" s="239">
        <v>0</v>
      </c>
    </row>
    <row r="27" spans="1:9">
      <c r="A27" s="1060" t="s">
        <v>293</v>
      </c>
      <c r="B27" s="1057">
        <v>3</v>
      </c>
      <c r="C27" s="1058">
        <v>6</v>
      </c>
      <c r="D27" s="1058">
        <f t="shared" si="0"/>
        <v>9</v>
      </c>
      <c r="F27" s="1067" t="s">
        <v>347</v>
      </c>
      <c r="G27" s="239">
        <v>0</v>
      </c>
      <c r="H27" s="239">
        <v>0</v>
      </c>
      <c r="I27" s="239">
        <v>0</v>
      </c>
    </row>
    <row r="28" spans="1:9">
      <c r="A28" s="1061" t="s">
        <v>325</v>
      </c>
      <c r="B28" s="1057">
        <v>8</v>
      </c>
      <c r="C28" s="1058">
        <v>9</v>
      </c>
      <c r="D28" s="1058">
        <f t="shared" si="0"/>
        <v>17</v>
      </c>
      <c r="F28" s="1067" t="s">
        <v>349</v>
      </c>
      <c r="G28" s="239">
        <v>0</v>
      </c>
      <c r="H28" s="239">
        <v>0</v>
      </c>
      <c r="I28" s="239">
        <v>0</v>
      </c>
    </row>
    <row r="29" spans="1:9">
      <c r="A29" s="1059" t="s">
        <v>440</v>
      </c>
      <c r="B29" s="1057">
        <v>0</v>
      </c>
      <c r="C29" s="1058">
        <v>0</v>
      </c>
      <c r="D29" s="1058">
        <f t="shared" si="0"/>
        <v>0</v>
      </c>
      <c r="F29" s="1067" t="s">
        <v>350</v>
      </c>
      <c r="G29" s="239">
        <v>0</v>
      </c>
      <c r="H29" s="239">
        <v>0</v>
      </c>
      <c r="I29" s="239">
        <v>0</v>
      </c>
    </row>
    <row r="30" spans="1:9">
      <c r="A30" s="1056" t="s">
        <v>326</v>
      </c>
      <c r="B30" s="1057">
        <v>4</v>
      </c>
      <c r="C30" s="1058">
        <v>1</v>
      </c>
      <c r="D30" s="1058">
        <f t="shared" si="0"/>
        <v>5</v>
      </c>
      <c r="F30" s="1067" t="s">
        <v>351</v>
      </c>
      <c r="G30" s="239">
        <v>0</v>
      </c>
      <c r="H30" s="239">
        <v>0</v>
      </c>
      <c r="I30" s="239">
        <v>0</v>
      </c>
    </row>
    <row r="31" spans="1:9">
      <c r="A31" s="1060" t="s">
        <v>327</v>
      </c>
      <c r="B31" s="1057">
        <v>0</v>
      </c>
      <c r="C31" s="1058">
        <v>1</v>
      </c>
      <c r="D31" s="1058">
        <f t="shared" si="0"/>
        <v>1</v>
      </c>
      <c r="F31" s="1067" t="s">
        <v>352</v>
      </c>
      <c r="G31" s="239">
        <v>0</v>
      </c>
      <c r="H31" s="239">
        <v>0</v>
      </c>
      <c r="I31" s="239">
        <v>0</v>
      </c>
    </row>
    <row r="32" spans="1:9">
      <c r="A32" s="1060" t="s">
        <v>328</v>
      </c>
      <c r="B32" s="1057">
        <v>7</v>
      </c>
      <c r="C32" s="1058">
        <v>3</v>
      </c>
      <c r="D32" s="1058">
        <f t="shared" si="0"/>
        <v>10</v>
      </c>
      <c r="F32" s="1067" t="s">
        <v>354</v>
      </c>
      <c r="G32" s="239">
        <v>0</v>
      </c>
      <c r="H32" s="239">
        <v>0</v>
      </c>
      <c r="I32" s="239">
        <v>0</v>
      </c>
    </row>
    <row r="33" spans="1:9">
      <c r="A33" s="1060" t="s">
        <v>329</v>
      </c>
      <c r="B33" s="1057">
        <v>37</v>
      </c>
      <c r="C33" s="1058">
        <v>42</v>
      </c>
      <c r="D33" s="1058">
        <f t="shared" si="0"/>
        <v>79</v>
      </c>
      <c r="F33" s="1067" t="s">
        <v>355</v>
      </c>
      <c r="G33" s="239">
        <v>0</v>
      </c>
      <c r="H33" s="239">
        <v>0</v>
      </c>
      <c r="I33" s="239">
        <v>0</v>
      </c>
    </row>
    <row r="34" spans="1:9">
      <c r="A34" s="1060" t="s">
        <v>330</v>
      </c>
      <c r="B34" s="1057">
        <v>4</v>
      </c>
      <c r="C34" s="1058">
        <v>1</v>
      </c>
      <c r="D34" s="1058">
        <f t="shared" si="0"/>
        <v>5</v>
      </c>
      <c r="F34" s="1067" t="s">
        <v>441</v>
      </c>
      <c r="G34" s="239">
        <v>0</v>
      </c>
      <c r="H34" s="239">
        <v>0</v>
      </c>
      <c r="I34" s="239">
        <v>0</v>
      </c>
    </row>
    <row r="35" spans="1:9">
      <c r="A35" s="1060" t="s">
        <v>331</v>
      </c>
      <c r="B35" s="1057">
        <v>0</v>
      </c>
      <c r="C35" s="1058">
        <v>0</v>
      </c>
      <c r="D35" s="1058">
        <f t="shared" si="0"/>
        <v>0</v>
      </c>
      <c r="F35" s="1067" t="s">
        <v>357</v>
      </c>
      <c r="G35" s="239">
        <v>0</v>
      </c>
      <c r="H35" s="239">
        <v>0</v>
      </c>
      <c r="I35" s="239">
        <v>0</v>
      </c>
    </row>
    <row r="36" spans="1:9">
      <c r="A36" s="1060" t="s">
        <v>332</v>
      </c>
      <c r="B36" s="1057">
        <v>1</v>
      </c>
      <c r="C36" s="1058">
        <v>2</v>
      </c>
      <c r="D36" s="1058">
        <f t="shared" si="0"/>
        <v>3</v>
      </c>
      <c r="F36" s="1067" t="s">
        <v>358</v>
      </c>
      <c r="G36" s="239">
        <v>0</v>
      </c>
      <c r="H36" s="239">
        <v>0</v>
      </c>
      <c r="I36" s="239">
        <v>0</v>
      </c>
    </row>
    <row r="37" spans="1:9">
      <c r="A37" s="1060" t="s">
        <v>295</v>
      </c>
      <c r="B37" s="1057">
        <v>0</v>
      </c>
      <c r="C37" s="1058">
        <v>0</v>
      </c>
      <c r="D37" s="1058">
        <f t="shared" si="0"/>
        <v>0</v>
      </c>
      <c r="F37" s="1067" t="s">
        <v>359</v>
      </c>
      <c r="G37" s="239">
        <v>0</v>
      </c>
      <c r="H37" s="239">
        <v>0</v>
      </c>
      <c r="I37" s="239">
        <v>0</v>
      </c>
    </row>
    <row r="38" spans="1:9">
      <c r="A38" s="1060" t="s">
        <v>333</v>
      </c>
      <c r="B38" s="1057">
        <v>1</v>
      </c>
      <c r="C38" s="1058">
        <v>1</v>
      </c>
      <c r="D38" s="1058">
        <f t="shared" si="0"/>
        <v>2</v>
      </c>
      <c r="F38" s="1068" t="s">
        <v>360</v>
      </c>
      <c r="G38" s="239">
        <v>0</v>
      </c>
      <c r="H38" s="239">
        <v>0</v>
      </c>
      <c r="I38" s="239">
        <v>0</v>
      </c>
    </row>
    <row r="39" spans="1:9">
      <c r="A39" s="1060" t="s">
        <v>334</v>
      </c>
      <c r="B39" s="1057">
        <v>0</v>
      </c>
      <c r="C39" s="1058">
        <v>0</v>
      </c>
      <c r="D39" s="1058">
        <f t="shared" si="0"/>
        <v>0</v>
      </c>
      <c r="F39" s="1067" t="s">
        <v>362</v>
      </c>
      <c r="G39" s="239">
        <v>0</v>
      </c>
      <c r="H39" s="239">
        <v>0</v>
      </c>
      <c r="I39" s="239">
        <v>0</v>
      </c>
    </row>
    <row r="40" spans="1:9">
      <c r="A40" s="1060" t="s">
        <v>335</v>
      </c>
      <c r="B40" s="1057">
        <v>0</v>
      </c>
      <c r="C40" s="1058">
        <v>0</v>
      </c>
      <c r="D40" s="1058">
        <f t="shared" si="0"/>
        <v>0</v>
      </c>
      <c r="F40" s="1067" t="s">
        <v>363</v>
      </c>
      <c r="G40" s="239">
        <v>0</v>
      </c>
      <c r="H40" s="239">
        <v>0</v>
      </c>
      <c r="I40" s="239">
        <v>0</v>
      </c>
    </row>
    <row r="41" spans="1:9">
      <c r="A41" s="1060" t="s">
        <v>336</v>
      </c>
      <c r="B41" s="1057">
        <v>5</v>
      </c>
      <c r="C41" s="1058">
        <v>1</v>
      </c>
      <c r="D41" s="1058">
        <f t="shared" si="0"/>
        <v>6</v>
      </c>
      <c r="F41" s="1067" t="s">
        <v>365</v>
      </c>
      <c r="G41" s="239">
        <v>0</v>
      </c>
      <c r="H41" s="239">
        <v>0</v>
      </c>
      <c r="I41" s="239">
        <v>0</v>
      </c>
    </row>
    <row r="42" spans="1:9">
      <c r="A42" s="1060" t="s">
        <v>337</v>
      </c>
      <c r="B42" s="1057">
        <v>0</v>
      </c>
      <c r="C42" s="1058">
        <v>1</v>
      </c>
      <c r="D42" s="1058">
        <f t="shared" si="0"/>
        <v>1</v>
      </c>
      <c r="F42" s="1067" t="s">
        <v>366</v>
      </c>
      <c r="G42" s="239">
        <v>0</v>
      </c>
      <c r="H42" s="239">
        <v>0</v>
      </c>
      <c r="I42" s="239">
        <v>0</v>
      </c>
    </row>
    <row r="43" spans="1:9">
      <c r="A43" s="1060" t="s">
        <v>338</v>
      </c>
      <c r="B43" s="1057">
        <v>0</v>
      </c>
      <c r="C43" s="1058">
        <v>0</v>
      </c>
      <c r="D43" s="1058">
        <f t="shared" si="0"/>
        <v>0</v>
      </c>
      <c r="F43" s="1067" t="s">
        <v>367</v>
      </c>
      <c r="G43" s="239">
        <v>0</v>
      </c>
      <c r="H43" s="239">
        <v>0</v>
      </c>
      <c r="I43" s="239">
        <v>0</v>
      </c>
    </row>
    <row r="44" spans="1:9">
      <c r="A44" s="1060" t="s">
        <v>339</v>
      </c>
      <c r="B44" s="1057">
        <v>2</v>
      </c>
      <c r="C44" s="1058">
        <v>2</v>
      </c>
      <c r="D44" s="1058">
        <f t="shared" si="0"/>
        <v>4</v>
      </c>
      <c r="F44" s="1067" t="s">
        <v>368</v>
      </c>
      <c r="G44" s="239">
        <v>0</v>
      </c>
      <c r="H44" s="239">
        <v>0</v>
      </c>
      <c r="I44" s="239">
        <v>0</v>
      </c>
    </row>
    <row r="45" spans="1:9">
      <c r="A45" s="1060" t="s">
        <v>340</v>
      </c>
      <c r="B45" s="1057">
        <v>1</v>
      </c>
      <c r="C45" s="1058">
        <v>0</v>
      </c>
      <c r="D45" s="1058">
        <f t="shared" si="0"/>
        <v>1</v>
      </c>
      <c r="F45" s="1067" t="s">
        <v>369</v>
      </c>
      <c r="G45" s="239">
        <v>0</v>
      </c>
      <c r="H45" s="239">
        <v>0</v>
      </c>
      <c r="I45" s="239">
        <v>0</v>
      </c>
    </row>
    <row r="46" spans="1:9">
      <c r="A46" s="1060" t="s">
        <v>341</v>
      </c>
      <c r="B46" s="1057">
        <v>2</v>
      </c>
      <c r="C46" s="1058">
        <v>2</v>
      </c>
      <c r="D46" s="1058">
        <f t="shared" si="0"/>
        <v>4</v>
      </c>
      <c r="F46" s="1067" t="s">
        <v>370</v>
      </c>
      <c r="G46" s="239">
        <v>0</v>
      </c>
      <c r="H46" s="239">
        <v>0</v>
      </c>
      <c r="I46" s="239">
        <v>0</v>
      </c>
    </row>
    <row r="47" spans="1:9">
      <c r="A47" s="1060" t="s">
        <v>342</v>
      </c>
      <c r="B47" s="1057">
        <v>0</v>
      </c>
      <c r="C47" s="1058">
        <v>0</v>
      </c>
      <c r="D47" s="1058">
        <f t="shared" si="0"/>
        <v>0</v>
      </c>
      <c r="F47" s="1067" t="s">
        <v>371</v>
      </c>
      <c r="G47" s="239">
        <v>0</v>
      </c>
      <c r="H47" s="239">
        <v>0</v>
      </c>
      <c r="I47" s="239">
        <v>0</v>
      </c>
    </row>
    <row r="48" spans="1:9">
      <c r="A48" s="1060" t="s">
        <v>343</v>
      </c>
      <c r="B48" s="1057">
        <v>0</v>
      </c>
      <c r="C48" s="1058">
        <v>0</v>
      </c>
      <c r="D48" s="1058">
        <f t="shared" si="0"/>
        <v>0</v>
      </c>
      <c r="F48" s="1067" t="s">
        <v>310</v>
      </c>
      <c r="G48" s="239">
        <v>0</v>
      </c>
      <c r="H48" s="239">
        <v>1</v>
      </c>
      <c r="I48" s="239">
        <v>1</v>
      </c>
    </row>
    <row r="49" spans="1:9">
      <c r="A49" s="1060" t="s">
        <v>344</v>
      </c>
      <c r="B49" s="1057">
        <v>0</v>
      </c>
      <c r="C49" s="1058">
        <v>0</v>
      </c>
      <c r="D49" s="1058">
        <f t="shared" si="0"/>
        <v>0</v>
      </c>
      <c r="F49" s="1067" t="s">
        <v>312</v>
      </c>
      <c r="G49" s="239">
        <v>0</v>
      </c>
      <c r="H49" s="239">
        <v>1</v>
      </c>
      <c r="I49" s="239">
        <v>1</v>
      </c>
    </row>
    <row r="50" spans="1:9">
      <c r="A50" s="1060" t="s">
        <v>345</v>
      </c>
      <c r="B50" s="1057">
        <v>0</v>
      </c>
      <c r="C50" s="1058">
        <v>0</v>
      </c>
      <c r="D50" s="1058">
        <f t="shared" si="0"/>
        <v>0</v>
      </c>
      <c r="F50" s="1067" t="s">
        <v>578</v>
      </c>
      <c r="G50" s="239">
        <v>1</v>
      </c>
      <c r="H50" s="239">
        <v>0</v>
      </c>
      <c r="I50" s="239">
        <v>1</v>
      </c>
    </row>
    <row r="51" spans="1:9">
      <c r="A51" s="1060" t="s">
        <v>346</v>
      </c>
      <c r="B51" s="1057">
        <v>0</v>
      </c>
      <c r="C51" s="1058">
        <v>0</v>
      </c>
      <c r="D51" s="1058">
        <f t="shared" si="0"/>
        <v>0</v>
      </c>
      <c r="F51" s="1067" t="s">
        <v>320</v>
      </c>
      <c r="G51" s="239">
        <v>1</v>
      </c>
      <c r="H51" s="239">
        <v>0</v>
      </c>
      <c r="I51" s="239">
        <v>1</v>
      </c>
    </row>
    <row r="52" spans="1:9">
      <c r="A52" s="1060" t="s">
        <v>347</v>
      </c>
      <c r="B52" s="1057">
        <v>0</v>
      </c>
      <c r="C52" s="1058">
        <v>0</v>
      </c>
      <c r="D52" s="1058">
        <f t="shared" si="0"/>
        <v>0</v>
      </c>
      <c r="F52" s="1067" t="s">
        <v>321</v>
      </c>
      <c r="G52" s="239">
        <v>0</v>
      </c>
      <c r="H52" s="239">
        <v>1</v>
      </c>
      <c r="I52" s="239">
        <v>1</v>
      </c>
    </row>
    <row r="53" spans="1:9">
      <c r="A53" s="1060" t="s">
        <v>348</v>
      </c>
      <c r="B53" s="1057">
        <v>0</v>
      </c>
      <c r="C53" s="1058">
        <v>1</v>
      </c>
      <c r="D53" s="1058">
        <f t="shared" si="0"/>
        <v>1</v>
      </c>
      <c r="F53" s="1067" t="s">
        <v>322</v>
      </c>
      <c r="G53" s="239">
        <v>0</v>
      </c>
      <c r="H53" s="239">
        <v>1</v>
      </c>
      <c r="I53" s="239">
        <v>1</v>
      </c>
    </row>
    <row r="54" spans="1:9">
      <c r="A54" s="1060" t="s">
        <v>349</v>
      </c>
      <c r="B54" s="1057">
        <v>0</v>
      </c>
      <c r="C54" s="1058">
        <v>0</v>
      </c>
      <c r="D54" s="1058">
        <f t="shared" si="0"/>
        <v>0</v>
      </c>
      <c r="F54" s="1068" t="s">
        <v>327</v>
      </c>
      <c r="G54" s="239">
        <v>0</v>
      </c>
      <c r="H54" s="239">
        <v>1</v>
      </c>
      <c r="I54" s="239">
        <v>1</v>
      </c>
    </row>
    <row r="55" spans="1:9">
      <c r="A55" s="1060" t="s">
        <v>350</v>
      </c>
      <c r="B55" s="1057">
        <v>0</v>
      </c>
      <c r="C55" s="1058">
        <v>0</v>
      </c>
      <c r="D55" s="1058">
        <f t="shared" si="0"/>
        <v>0</v>
      </c>
      <c r="F55" s="1067" t="s">
        <v>337</v>
      </c>
      <c r="G55" s="239">
        <v>0</v>
      </c>
      <c r="H55" s="239">
        <v>1</v>
      </c>
      <c r="I55" s="239">
        <v>1</v>
      </c>
    </row>
    <row r="56" spans="1:9">
      <c r="A56" s="1060" t="s">
        <v>351</v>
      </c>
      <c r="B56" s="1057">
        <v>0</v>
      </c>
      <c r="C56" s="1058">
        <v>0</v>
      </c>
      <c r="D56" s="1058">
        <f t="shared" si="0"/>
        <v>0</v>
      </c>
      <c r="F56" s="1067" t="s">
        <v>340</v>
      </c>
      <c r="G56" s="239">
        <v>1</v>
      </c>
      <c r="H56" s="239">
        <v>0</v>
      </c>
      <c r="I56" s="239">
        <v>1</v>
      </c>
    </row>
    <row r="57" spans="1:9">
      <c r="A57" s="1060" t="s">
        <v>352</v>
      </c>
      <c r="B57" s="1057">
        <v>0</v>
      </c>
      <c r="C57" s="1058">
        <v>0</v>
      </c>
      <c r="D57" s="1058">
        <f t="shared" si="0"/>
        <v>0</v>
      </c>
      <c r="F57" s="1067" t="s">
        <v>348</v>
      </c>
      <c r="G57" s="239">
        <v>0</v>
      </c>
      <c r="H57" s="239">
        <v>1</v>
      </c>
      <c r="I57" s="239">
        <v>1</v>
      </c>
    </row>
    <row r="58" spans="1:9">
      <c r="A58" s="1060" t="s">
        <v>353</v>
      </c>
      <c r="B58" s="1057">
        <v>0</v>
      </c>
      <c r="C58" s="1058">
        <v>1</v>
      </c>
      <c r="D58" s="1058">
        <f t="shared" si="0"/>
        <v>1</v>
      </c>
      <c r="F58" s="1067" t="s">
        <v>353</v>
      </c>
      <c r="G58" s="239">
        <v>0</v>
      </c>
      <c r="H58" s="239">
        <v>1</v>
      </c>
      <c r="I58" s="239">
        <v>1</v>
      </c>
    </row>
    <row r="59" spans="1:9">
      <c r="A59" s="1060" t="s">
        <v>354</v>
      </c>
      <c r="B59" s="1057">
        <v>0</v>
      </c>
      <c r="C59" s="1058">
        <v>0</v>
      </c>
      <c r="D59" s="1058">
        <f t="shared" si="0"/>
        <v>0</v>
      </c>
      <c r="F59" s="1067" t="s">
        <v>361</v>
      </c>
      <c r="G59" s="239">
        <v>0</v>
      </c>
      <c r="H59" s="239">
        <v>1</v>
      </c>
      <c r="I59" s="239">
        <v>1</v>
      </c>
    </row>
    <row r="60" spans="1:9">
      <c r="A60" s="1060" t="s">
        <v>355</v>
      </c>
      <c r="B60" s="1057">
        <v>0</v>
      </c>
      <c r="C60" s="1058">
        <v>0</v>
      </c>
      <c r="D60" s="1058">
        <f t="shared" si="0"/>
        <v>0</v>
      </c>
      <c r="F60" s="1067" t="s">
        <v>364</v>
      </c>
      <c r="G60" s="239">
        <v>1</v>
      </c>
      <c r="H60" s="239">
        <v>0</v>
      </c>
      <c r="I60" s="239">
        <v>1</v>
      </c>
    </row>
    <row r="61" spans="1:9">
      <c r="A61" s="1060" t="s">
        <v>441</v>
      </c>
      <c r="B61" s="1057">
        <v>0</v>
      </c>
      <c r="C61" s="1058">
        <v>0</v>
      </c>
      <c r="D61" s="1058">
        <f t="shared" si="0"/>
        <v>0</v>
      </c>
      <c r="F61" s="1067" t="s">
        <v>333</v>
      </c>
      <c r="G61" s="239">
        <v>1</v>
      </c>
      <c r="H61" s="239">
        <v>1</v>
      </c>
      <c r="I61" s="239">
        <v>2</v>
      </c>
    </row>
    <row r="62" spans="1:9">
      <c r="A62" s="1060" t="s">
        <v>357</v>
      </c>
      <c r="B62" s="1057">
        <v>0</v>
      </c>
      <c r="C62" s="1058">
        <v>0</v>
      </c>
      <c r="D62" s="1058">
        <f t="shared" si="0"/>
        <v>0</v>
      </c>
      <c r="F62" s="1067" t="s">
        <v>311</v>
      </c>
      <c r="G62" s="239">
        <v>3</v>
      </c>
      <c r="H62" s="239">
        <v>0</v>
      </c>
      <c r="I62" s="239">
        <v>3</v>
      </c>
    </row>
    <row r="63" spans="1:9">
      <c r="A63" s="1060" t="s">
        <v>358</v>
      </c>
      <c r="B63" s="1057">
        <v>0</v>
      </c>
      <c r="C63" s="1058">
        <v>0</v>
      </c>
      <c r="D63" s="1058">
        <f t="shared" si="0"/>
        <v>0</v>
      </c>
      <c r="F63" s="1067" t="s">
        <v>332</v>
      </c>
      <c r="G63" s="239">
        <v>1</v>
      </c>
      <c r="H63" s="239">
        <v>2</v>
      </c>
      <c r="I63" s="239">
        <v>3</v>
      </c>
    </row>
    <row r="64" spans="1:9">
      <c r="A64" s="1060" t="s">
        <v>359</v>
      </c>
      <c r="B64" s="1057">
        <v>0</v>
      </c>
      <c r="C64" s="1058">
        <v>0</v>
      </c>
      <c r="D64" s="1058">
        <f t="shared" si="0"/>
        <v>0</v>
      </c>
      <c r="F64" s="1067" t="s">
        <v>339</v>
      </c>
      <c r="G64" s="239">
        <v>2</v>
      </c>
      <c r="H64" s="239">
        <v>2</v>
      </c>
      <c r="I64" s="239">
        <v>4</v>
      </c>
    </row>
    <row r="65" spans="1:16">
      <c r="A65" s="1060" t="s">
        <v>360</v>
      </c>
      <c r="B65" s="1057">
        <v>0</v>
      </c>
      <c r="C65" s="1058">
        <v>0</v>
      </c>
      <c r="D65" s="1058">
        <f t="shared" si="0"/>
        <v>0</v>
      </c>
      <c r="F65" s="1067" t="s">
        <v>341</v>
      </c>
      <c r="G65" s="239">
        <v>2</v>
      </c>
      <c r="H65" s="239">
        <v>2</v>
      </c>
      <c r="I65" s="239">
        <v>4</v>
      </c>
    </row>
    <row r="66" spans="1:16">
      <c r="A66" s="1060" t="s">
        <v>361</v>
      </c>
      <c r="B66" s="1057">
        <v>0</v>
      </c>
      <c r="C66" s="1058">
        <v>1</v>
      </c>
      <c r="D66" s="1058">
        <f t="shared" si="0"/>
        <v>1</v>
      </c>
      <c r="F66" s="1067" t="s">
        <v>418</v>
      </c>
      <c r="G66" s="239">
        <v>0</v>
      </c>
      <c r="H66" s="239">
        <v>0</v>
      </c>
      <c r="I66" s="239">
        <v>4</v>
      </c>
    </row>
    <row r="67" spans="1:16">
      <c r="A67" s="1060" t="s">
        <v>362</v>
      </c>
      <c r="B67" s="1057">
        <v>0</v>
      </c>
      <c r="C67" s="1058">
        <v>0</v>
      </c>
      <c r="D67" s="1058">
        <f t="shared" si="0"/>
        <v>0</v>
      </c>
      <c r="F67" s="1067" t="s">
        <v>211</v>
      </c>
      <c r="G67" s="239">
        <v>0</v>
      </c>
      <c r="H67" s="239">
        <v>5</v>
      </c>
      <c r="I67" s="239">
        <v>5</v>
      </c>
    </row>
    <row r="68" spans="1:16">
      <c r="A68" s="1060" t="s">
        <v>363</v>
      </c>
      <c r="B68" s="1057">
        <v>0</v>
      </c>
      <c r="C68" s="1058">
        <v>0</v>
      </c>
      <c r="D68" s="1058">
        <f t="shared" si="0"/>
        <v>0</v>
      </c>
      <c r="F68" s="1067" t="s">
        <v>326</v>
      </c>
      <c r="G68" s="239">
        <v>4</v>
      </c>
      <c r="H68" s="239">
        <v>1</v>
      </c>
      <c r="I68" s="239">
        <v>5</v>
      </c>
    </row>
    <row r="69" spans="1:16">
      <c r="A69" s="1060" t="s">
        <v>364</v>
      </c>
      <c r="B69" s="1057">
        <v>1</v>
      </c>
      <c r="C69" s="1058">
        <v>0</v>
      </c>
      <c r="D69" s="1058">
        <f t="shared" ref="D69:D76" si="1">SUM(B69:C69)</f>
        <v>1</v>
      </c>
      <c r="F69" s="1067" t="s">
        <v>330</v>
      </c>
      <c r="G69" s="239">
        <v>4</v>
      </c>
      <c r="H69" s="239">
        <v>1</v>
      </c>
      <c r="I69" s="239">
        <v>5</v>
      </c>
    </row>
    <row r="70" spans="1:16">
      <c r="A70" s="1060" t="s">
        <v>365</v>
      </c>
      <c r="B70" s="1057">
        <v>0</v>
      </c>
      <c r="C70" s="1058">
        <v>0</v>
      </c>
      <c r="D70" s="1058">
        <f t="shared" si="1"/>
        <v>0</v>
      </c>
      <c r="F70" s="1067" t="s">
        <v>336</v>
      </c>
      <c r="G70" s="239">
        <v>5</v>
      </c>
      <c r="H70" s="239">
        <v>1</v>
      </c>
      <c r="I70" s="239">
        <v>6</v>
      </c>
    </row>
    <row r="71" spans="1:16">
      <c r="A71" s="1060" t="s">
        <v>366</v>
      </c>
      <c r="B71" s="1057">
        <v>0</v>
      </c>
      <c r="C71" s="1058">
        <v>0</v>
      </c>
      <c r="D71" s="1058">
        <f t="shared" si="1"/>
        <v>0</v>
      </c>
      <c r="F71" s="1067" t="s">
        <v>317</v>
      </c>
      <c r="G71" s="239">
        <v>2</v>
      </c>
      <c r="H71" s="239">
        <v>7</v>
      </c>
      <c r="I71" s="239">
        <v>9</v>
      </c>
    </row>
    <row r="72" spans="1:16" ht="15" customHeight="1">
      <c r="A72" s="1060" t="s">
        <v>367</v>
      </c>
      <c r="B72" s="1057">
        <v>0</v>
      </c>
      <c r="C72" s="1058">
        <v>0</v>
      </c>
      <c r="D72" s="1058">
        <f t="shared" si="1"/>
        <v>0</v>
      </c>
      <c r="F72" s="1067" t="s">
        <v>293</v>
      </c>
      <c r="G72" s="239">
        <v>3</v>
      </c>
      <c r="H72" s="239">
        <v>6</v>
      </c>
      <c r="I72" s="239">
        <v>9</v>
      </c>
      <c r="P72" s="696"/>
    </row>
    <row r="73" spans="1:16">
      <c r="A73" s="1060" t="s">
        <v>368</v>
      </c>
      <c r="B73" s="1057">
        <v>0</v>
      </c>
      <c r="C73" s="1058">
        <v>0</v>
      </c>
      <c r="D73" s="1058">
        <f t="shared" si="1"/>
        <v>0</v>
      </c>
      <c r="F73" s="1067" t="s">
        <v>328</v>
      </c>
      <c r="G73" s="239">
        <v>7</v>
      </c>
      <c r="H73" s="239">
        <v>3</v>
      </c>
      <c r="I73" s="239">
        <v>10</v>
      </c>
      <c r="P73" s="696"/>
    </row>
    <row r="74" spans="1:16">
      <c r="A74" s="1060" t="s">
        <v>369</v>
      </c>
      <c r="B74" s="1057">
        <v>0</v>
      </c>
      <c r="C74" s="1058">
        <v>0</v>
      </c>
      <c r="D74" s="1058">
        <f t="shared" si="1"/>
        <v>0</v>
      </c>
      <c r="F74" s="1067" t="s">
        <v>325</v>
      </c>
      <c r="G74" s="239">
        <v>8</v>
      </c>
      <c r="H74" s="239">
        <v>9</v>
      </c>
      <c r="I74" s="239">
        <v>17</v>
      </c>
      <c r="P74" s="696"/>
    </row>
    <row r="75" spans="1:16">
      <c r="A75" s="1060" t="s">
        <v>370</v>
      </c>
      <c r="B75" s="1057">
        <v>0</v>
      </c>
      <c r="C75" s="1058">
        <v>0</v>
      </c>
      <c r="D75" s="1058">
        <f t="shared" si="1"/>
        <v>0</v>
      </c>
      <c r="F75" s="1067" t="s">
        <v>324</v>
      </c>
      <c r="G75" s="239">
        <v>23</v>
      </c>
      <c r="H75" s="239">
        <v>36</v>
      </c>
      <c r="I75" s="239">
        <v>59</v>
      </c>
      <c r="L75" s="1069"/>
      <c r="M75" s="1069"/>
      <c r="N75" s="1062"/>
      <c r="O75" s="696"/>
      <c r="P75" s="696"/>
    </row>
    <row r="76" spans="1:16">
      <c r="A76" s="1060" t="s">
        <v>371</v>
      </c>
      <c r="B76" s="1057">
        <v>0</v>
      </c>
      <c r="C76" s="1058">
        <v>0</v>
      </c>
      <c r="D76" s="1058">
        <f t="shared" si="1"/>
        <v>0</v>
      </c>
      <c r="F76" s="1067" t="s">
        <v>329</v>
      </c>
      <c r="G76" s="239">
        <v>37</v>
      </c>
      <c r="H76" s="239">
        <v>42</v>
      </c>
      <c r="I76" s="239">
        <v>79</v>
      </c>
      <c r="L76" s="1069"/>
      <c r="M76" s="1069"/>
      <c r="N76" s="1062"/>
      <c r="O76" s="696"/>
      <c r="P76" s="696"/>
    </row>
    <row r="77" spans="1:16">
      <c r="A77" s="1060" t="s">
        <v>418</v>
      </c>
      <c r="B77" s="1071">
        <v>0</v>
      </c>
      <c r="C77" s="1072">
        <v>0</v>
      </c>
      <c r="D77" s="1058">
        <v>4</v>
      </c>
      <c r="F77" s="1067" t="s">
        <v>438</v>
      </c>
      <c r="G77" s="239">
        <v>0</v>
      </c>
      <c r="H77" s="239">
        <v>90</v>
      </c>
      <c r="I77" s="239">
        <v>90</v>
      </c>
      <c r="L77" s="1069"/>
      <c r="M77" s="1069"/>
      <c r="N77" s="1062"/>
      <c r="O77" s="696"/>
      <c r="P77" s="696"/>
    </row>
    <row r="78" spans="1:16">
      <c r="A78" s="1063" t="s">
        <v>8</v>
      </c>
      <c r="B78" s="1064">
        <f>SUM(B4:B77)</f>
        <v>106</v>
      </c>
      <c r="C78" s="1064">
        <f>SUM(C4:C77)</f>
        <v>217</v>
      </c>
      <c r="D78" s="1065">
        <f>SUM(D4:D77)</f>
        <v>327</v>
      </c>
      <c r="F78" s="234" t="s">
        <v>8</v>
      </c>
      <c r="G78" s="297">
        <v>106</v>
      </c>
      <c r="H78" s="297">
        <v>217</v>
      </c>
      <c r="I78" s="297">
        <v>327</v>
      </c>
      <c r="L78" s="1070"/>
      <c r="M78" s="1070"/>
      <c r="N78" s="696"/>
      <c r="O78" s="696"/>
      <c r="P78" s="696"/>
    </row>
    <row r="79" spans="1:16" s="222" customFormat="1">
      <c r="A79" s="415" t="s">
        <v>433</v>
      </c>
      <c r="B79" s="415" t="s">
        <v>434</v>
      </c>
      <c r="C79" s="239" t="s">
        <v>442</v>
      </c>
      <c r="D79" s="239" t="s">
        <v>32</v>
      </c>
    </row>
    <row r="80" spans="1:16" s="222" customFormat="1">
      <c r="A80" s="222">
        <f>B78</f>
        <v>106</v>
      </c>
      <c r="B80" s="239">
        <f>C78</f>
        <v>217</v>
      </c>
      <c r="C80" s="239">
        <f>D77</f>
        <v>4</v>
      </c>
      <c r="D80" s="239">
        <f>D78</f>
        <v>327</v>
      </c>
      <c r="G80" s="222" t="s">
        <v>443</v>
      </c>
      <c r="H80" s="222" t="s">
        <v>444</v>
      </c>
    </row>
    <row r="81" spans="1:8">
      <c r="A81" s="1079" t="s">
        <v>445</v>
      </c>
      <c r="B81" s="1079"/>
      <c r="C81" s="1079"/>
      <c r="D81" s="1079"/>
      <c r="E81" s="1079"/>
      <c r="G81" s="512" t="s">
        <v>446</v>
      </c>
      <c r="H81" s="782">
        <v>21</v>
      </c>
    </row>
    <row r="82" spans="1:8">
      <c r="A82" s="1079"/>
      <c r="B82" s="1079"/>
      <c r="C82" s="1079"/>
      <c r="D82" s="1079"/>
      <c r="E82" s="1079"/>
      <c r="G82" s="512" t="s">
        <v>447</v>
      </c>
      <c r="H82" s="782">
        <v>189</v>
      </c>
    </row>
    <row r="83" spans="1:8">
      <c r="A83" s="1079"/>
      <c r="B83" s="1079"/>
      <c r="C83" s="1079"/>
      <c r="D83" s="1079"/>
      <c r="E83" s="1079"/>
      <c r="G83" s="512" t="s">
        <v>448</v>
      </c>
      <c r="H83" s="782">
        <v>7</v>
      </c>
    </row>
    <row r="84" spans="1:8">
      <c r="A84" s="1079"/>
      <c r="B84" s="1079"/>
      <c r="C84" s="1079"/>
      <c r="D84" s="1079"/>
      <c r="E84" s="1079"/>
      <c r="G84" s="512" t="s">
        <v>449</v>
      </c>
      <c r="H84" s="782">
        <v>0</v>
      </c>
    </row>
    <row r="85" spans="1:8">
      <c r="A85" s="1079"/>
      <c r="B85" s="1079"/>
      <c r="C85" s="1079"/>
      <c r="D85" s="1079"/>
      <c r="E85" s="1079"/>
      <c r="H85" s="222">
        <f>SUM(H81:H84)</f>
        <v>217</v>
      </c>
    </row>
  </sheetData>
  <sortState ref="F4:I77">
    <sortCondition ref="I3"/>
  </sortState>
  <mergeCells count="1">
    <mergeCell ref="A81:E8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="90" zoomScaleNormal="90" workbookViewId="0"/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  <col min="17" max="17" width="9.140625" style="222"/>
  </cols>
  <sheetData>
    <row r="1" spans="1:17">
      <c r="A1" s="235" t="s">
        <v>3</v>
      </c>
    </row>
    <row r="2" spans="1:17" ht="15.75" thickBot="1">
      <c r="A2" s="1" t="s">
        <v>4</v>
      </c>
    </row>
    <row r="3" spans="1:17" ht="15.75" thickBot="1">
      <c r="A3" s="400" t="s">
        <v>450</v>
      </c>
      <c r="B3" s="401" t="s">
        <v>451</v>
      </c>
      <c r="C3" s="401" t="s">
        <v>452</v>
      </c>
      <c r="D3" s="401" t="s">
        <v>453</v>
      </c>
      <c r="E3" s="402" t="s">
        <v>454</v>
      </c>
      <c r="F3" s="402" t="s">
        <v>455</v>
      </c>
      <c r="G3" s="402" t="s">
        <v>456</v>
      </c>
      <c r="H3" s="402" t="s">
        <v>457</v>
      </c>
      <c r="I3" s="402" t="s">
        <v>458</v>
      </c>
      <c r="J3" s="402" t="s">
        <v>459</v>
      </c>
      <c r="K3" s="402" t="s">
        <v>460</v>
      </c>
      <c r="L3" s="402" t="s">
        <v>461</v>
      </c>
      <c r="M3" s="402" t="s">
        <v>462</v>
      </c>
      <c r="N3" s="401" t="s">
        <v>8</v>
      </c>
      <c r="O3" s="401" t="s">
        <v>416</v>
      </c>
      <c r="P3" s="403" t="s">
        <v>417</v>
      </c>
    </row>
    <row r="4" spans="1:17">
      <c r="A4" s="690" t="s">
        <v>310</v>
      </c>
      <c r="B4" s="236">
        <v>6</v>
      </c>
      <c r="C4" s="236">
        <v>7</v>
      </c>
      <c r="D4" s="236">
        <v>3</v>
      </c>
      <c r="E4" s="236">
        <v>15</v>
      </c>
      <c r="F4" s="236">
        <v>3</v>
      </c>
      <c r="G4" s="236">
        <v>6</v>
      </c>
      <c r="H4" s="236">
        <v>10</v>
      </c>
      <c r="I4" s="236">
        <v>4</v>
      </c>
      <c r="J4" s="236">
        <v>7</v>
      </c>
      <c r="K4" s="236">
        <v>3</v>
      </c>
      <c r="L4" s="236">
        <v>1</v>
      </c>
      <c r="M4" s="236"/>
      <c r="N4" s="399">
        <f t="shared" ref="N4:N37" si="0">SUM(B4:M4)</f>
        <v>65</v>
      </c>
      <c r="O4" s="399">
        <v>12</v>
      </c>
      <c r="P4" s="411">
        <v>53</v>
      </c>
      <c r="Q4" s="222">
        <f>N4-O4-P4</f>
        <v>0</v>
      </c>
    </row>
    <row r="5" spans="1:17">
      <c r="A5" s="691" t="s">
        <v>435</v>
      </c>
      <c r="B5" s="237">
        <v>0</v>
      </c>
      <c r="C5" s="237">
        <v>0</v>
      </c>
      <c r="D5" s="237">
        <v>0</v>
      </c>
      <c r="E5" s="237">
        <v>0</v>
      </c>
      <c r="F5" s="237">
        <v>0</v>
      </c>
      <c r="G5" s="237">
        <v>0</v>
      </c>
      <c r="H5" s="236">
        <v>0</v>
      </c>
      <c r="I5" s="236">
        <v>0</v>
      </c>
      <c r="J5" s="236">
        <v>0</v>
      </c>
      <c r="K5" s="236">
        <v>0</v>
      </c>
      <c r="L5" s="236">
        <v>0</v>
      </c>
      <c r="M5" s="236"/>
      <c r="N5" s="399">
        <f t="shared" si="0"/>
        <v>0</v>
      </c>
      <c r="O5" s="374">
        <v>0</v>
      </c>
      <c r="P5" s="412">
        <v>0</v>
      </c>
      <c r="Q5" s="222">
        <f t="shared" ref="Q5:Q68" si="1">N5-O5-P5</f>
        <v>0</v>
      </c>
    </row>
    <row r="6" spans="1:17">
      <c r="A6" s="691" t="s">
        <v>311</v>
      </c>
      <c r="B6" s="237">
        <v>6</v>
      </c>
      <c r="C6" s="237">
        <v>1</v>
      </c>
      <c r="D6" s="237">
        <v>1</v>
      </c>
      <c r="E6" s="237">
        <v>0</v>
      </c>
      <c r="F6" s="237">
        <v>0</v>
      </c>
      <c r="G6" s="237">
        <v>1</v>
      </c>
      <c r="H6" s="236">
        <v>0</v>
      </c>
      <c r="I6" s="236">
        <v>1</v>
      </c>
      <c r="J6" s="236">
        <v>0</v>
      </c>
      <c r="K6" s="236">
        <v>0</v>
      </c>
      <c r="L6" s="236">
        <v>3</v>
      </c>
      <c r="M6" s="236"/>
      <c r="N6" s="399">
        <f t="shared" si="0"/>
        <v>13</v>
      </c>
      <c r="O6" s="374">
        <v>12</v>
      </c>
      <c r="P6" s="412">
        <v>1</v>
      </c>
      <c r="Q6" s="222">
        <f t="shared" si="1"/>
        <v>0</v>
      </c>
    </row>
    <row r="7" spans="1:17">
      <c r="A7" s="691" t="s">
        <v>312</v>
      </c>
      <c r="B7" s="237">
        <v>0</v>
      </c>
      <c r="C7" s="237">
        <v>1</v>
      </c>
      <c r="D7" s="237">
        <v>0</v>
      </c>
      <c r="E7" s="237">
        <v>0</v>
      </c>
      <c r="F7" s="237">
        <v>1</v>
      </c>
      <c r="G7" s="237">
        <v>0</v>
      </c>
      <c r="H7" s="236">
        <v>2</v>
      </c>
      <c r="I7" s="236">
        <v>0</v>
      </c>
      <c r="J7" s="236">
        <v>1</v>
      </c>
      <c r="K7" s="236">
        <v>4</v>
      </c>
      <c r="L7" s="236">
        <v>1</v>
      </c>
      <c r="M7" s="236"/>
      <c r="N7" s="399">
        <f t="shared" si="0"/>
        <v>10</v>
      </c>
      <c r="O7" s="374">
        <v>4</v>
      </c>
      <c r="P7" s="412">
        <v>6</v>
      </c>
      <c r="Q7" s="222">
        <f t="shared" si="1"/>
        <v>0</v>
      </c>
    </row>
    <row r="8" spans="1:17">
      <c r="A8" s="691" t="s">
        <v>313</v>
      </c>
      <c r="B8" s="237">
        <v>0</v>
      </c>
      <c r="C8" s="237">
        <v>0</v>
      </c>
      <c r="D8" s="237">
        <v>1</v>
      </c>
      <c r="E8" s="237">
        <v>0</v>
      </c>
      <c r="F8" s="237">
        <v>1</v>
      </c>
      <c r="G8" s="237">
        <v>1</v>
      </c>
      <c r="H8" s="236">
        <v>0</v>
      </c>
      <c r="I8" s="236">
        <v>1</v>
      </c>
      <c r="J8" s="236">
        <v>1</v>
      </c>
      <c r="K8" s="236">
        <v>1</v>
      </c>
      <c r="L8" s="236">
        <v>0</v>
      </c>
      <c r="M8" s="236"/>
      <c r="N8" s="399">
        <f t="shared" si="0"/>
        <v>6</v>
      </c>
      <c r="O8" s="374">
        <v>1</v>
      </c>
      <c r="P8" s="412">
        <v>5</v>
      </c>
      <c r="Q8" s="222">
        <f t="shared" si="1"/>
        <v>0</v>
      </c>
    </row>
    <row r="9" spans="1:17">
      <c r="A9" s="691" t="s">
        <v>314</v>
      </c>
      <c r="B9" s="237">
        <v>1</v>
      </c>
      <c r="C9" s="237">
        <v>2</v>
      </c>
      <c r="D9" s="237">
        <v>2</v>
      </c>
      <c r="E9" s="237">
        <v>1</v>
      </c>
      <c r="F9" s="237">
        <v>2</v>
      </c>
      <c r="G9" s="237">
        <v>0</v>
      </c>
      <c r="H9" s="236">
        <v>0</v>
      </c>
      <c r="I9" s="236">
        <v>1</v>
      </c>
      <c r="J9" s="236">
        <v>0</v>
      </c>
      <c r="K9" s="236">
        <v>0</v>
      </c>
      <c r="L9" s="236">
        <v>0</v>
      </c>
      <c r="M9" s="236"/>
      <c r="N9" s="399">
        <f t="shared" si="0"/>
        <v>9</v>
      </c>
      <c r="O9" s="374">
        <v>8</v>
      </c>
      <c r="P9" s="412">
        <v>1</v>
      </c>
      <c r="Q9" s="222">
        <f t="shared" si="1"/>
        <v>0</v>
      </c>
    </row>
    <row r="10" spans="1:17">
      <c r="A10" s="1060" t="s">
        <v>578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1</v>
      </c>
      <c r="M10" s="236"/>
      <c r="N10" s="399">
        <f t="shared" si="0"/>
        <v>1</v>
      </c>
      <c r="O10" s="374">
        <v>1</v>
      </c>
      <c r="P10" s="412">
        <v>0</v>
      </c>
      <c r="Q10" s="222">
        <f t="shared" si="1"/>
        <v>0</v>
      </c>
    </row>
    <row r="11" spans="1:17">
      <c r="A11" s="689" t="s">
        <v>437</v>
      </c>
      <c r="B11" s="237">
        <v>0</v>
      </c>
      <c r="C11" s="237">
        <v>2</v>
      </c>
      <c r="D11" s="237">
        <v>1</v>
      </c>
      <c r="E11" s="237">
        <v>0</v>
      </c>
      <c r="F11" s="237">
        <v>0</v>
      </c>
      <c r="G11" s="237">
        <v>1</v>
      </c>
      <c r="H11" s="236">
        <v>0</v>
      </c>
      <c r="I11" s="236">
        <v>1</v>
      </c>
      <c r="J11" s="236">
        <v>0</v>
      </c>
      <c r="K11" s="236">
        <v>0</v>
      </c>
      <c r="L11" s="236">
        <v>0</v>
      </c>
      <c r="M11" s="236"/>
      <c r="N11" s="399">
        <f t="shared" si="0"/>
        <v>5</v>
      </c>
      <c r="O11" s="374">
        <v>3</v>
      </c>
      <c r="P11" s="412">
        <v>2</v>
      </c>
      <c r="Q11" s="222">
        <f t="shared" si="1"/>
        <v>0</v>
      </c>
    </row>
    <row r="12" spans="1:17">
      <c r="A12" s="110" t="s">
        <v>560</v>
      </c>
      <c r="B12" s="237">
        <v>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6">
        <v>2</v>
      </c>
      <c r="I12" s="236">
        <v>4</v>
      </c>
      <c r="J12" s="236">
        <v>0</v>
      </c>
      <c r="K12" s="236">
        <v>0</v>
      </c>
      <c r="L12" s="236">
        <v>0</v>
      </c>
      <c r="M12" s="236"/>
      <c r="N12" s="399">
        <f t="shared" si="0"/>
        <v>6</v>
      </c>
      <c r="O12" s="374">
        <v>3</v>
      </c>
      <c r="P12" s="412">
        <v>3</v>
      </c>
      <c r="Q12" s="222">
        <f t="shared" si="1"/>
        <v>0</v>
      </c>
    </row>
    <row r="13" spans="1:17">
      <c r="A13" s="691" t="s">
        <v>438</v>
      </c>
      <c r="B13" s="237">
        <v>53</v>
      </c>
      <c r="C13" s="237">
        <v>55</v>
      </c>
      <c r="D13" s="237">
        <v>40</v>
      </c>
      <c r="E13" s="237">
        <v>47</v>
      </c>
      <c r="F13" s="237">
        <v>79</v>
      </c>
      <c r="G13" s="237">
        <v>58</v>
      </c>
      <c r="H13" s="236">
        <v>44</v>
      </c>
      <c r="I13" s="236">
        <v>46</v>
      </c>
      <c r="J13" s="236">
        <v>46</v>
      </c>
      <c r="K13" s="236">
        <v>67</v>
      </c>
      <c r="L13" s="236">
        <v>90</v>
      </c>
      <c r="M13" s="236"/>
      <c r="N13" s="399">
        <f t="shared" si="0"/>
        <v>625</v>
      </c>
      <c r="O13" s="374">
        <v>1</v>
      </c>
      <c r="P13" s="412">
        <v>624</v>
      </c>
      <c r="Q13" s="222">
        <f t="shared" si="1"/>
        <v>0</v>
      </c>
    </row>
    <row r="14" spans="1:17">
      <c r="A14" s="691" t="s">
        <v>211</v>
      </c>
      <c r="B14" s="237">
        <v>4</v>
      </c>
      <c r="C14" s="237">
        <v>7</v>
      </c>
      <c r="D14" s="237">
        <v>14</v>
      </c>
      <c r="E14" s="237">
        <v>37</v>
      </c>
      <c r="F14" s="237">
        <v>5</v>
      </c>
      <c r="G14" s="237">
        <v>1</v>
      </c>
      <c r="H14" s="236">
        <v>3</v>
      </c>
      <c r="I14" s="236">
        <v>9</v>
      </c>
      <c r="J14" s="236">
        <v>2</v>
      </c>
      <c r="K14" s="236">
        <v>4</v>
      </c>
      <c r="L14" s="236">
        <v>5</v>
      </c>
      <c r="M14" s="236"/>
      <c r="N14" s="399">
        <f t="shared" si="0"/>
        <v>91</v>
      </c>
      <c r="O14" s="374">
        <v>0</v>
      </c>
      <c r="P14" s="412">
        <v>91</v>
      </c>
      <c r="Q14" s="222">
        <f t="shared" si="1"/>
        <v>0</v>
      </c>
    </row>
    <row r="15" spans="1:17">
      <c r="A15" s="691" t="s">
        <v>315</v>
      </c>
      <c r="B15" s="237">
        <v>1</v>
      </c>
      <c r="C15" s="237">
        <v>0</v>
      </c>
      <c r="D15" s="237">
        <v>0</v>
      </c>
      <c r="E15" s="237">
        <v>2</v>
      </c>
      <c r="F15" s="237">
        <v>0</v>
      </c>
      <c r="G15" s="237">
        <v>0</v>
      </c>
      <c r="H15" s="236">
        <v>0</v>
      </c>
      <c r="I15" s="236">
        <v>0</v>
      </c>
      <c r="J15" s="236">
        <v>1</v>
      </c>
      <c r="K15" s="236">
        <v>0</v>
      </c>
      <c r="L15" s="236">
        <v>0</v>
      </c>
      <c r="M15" s="236"/>
      <c r="N15" s="399">
        <f t="shared" si="0"/>
        <v>4</v>
      </c>
      <c r="O15" s="374">
        <v>2</v>
      </c>
      <c r="P15" s="412">
        <v>2</v>
      </c>
      <c r="Q15" s="222">
        <f t="shared" si="1"/>
        <v>0</v>
      </c>
    </row>
    <row r="16" spans="1:17">
      <c r="A16" s="691" t="s">
        <v>316</v>
      </c>
      <c r="B16" s="237">
        <v>0</v>
      </c>
      <c r="C16" s="237">
        <v>0</v>
      </c>
      <c r="D16" s="237">
        <v>0</v>
      </c>
      <c r="E16" s="237">
        <v>0</v>
      </c>
      <c r="F16" s="237">
        <v>0</v>
      </c>
      <c r="G16" s="237">
        <v>2</v>
      </c>
      <c r="H16" s="236">
        <v>1</v>
      </c>
      <c r="I16" s="236">
        <v>0</v>
      </c>
      <c r="J16" s="236">
        <v>0</v>
      </c>
      <c r="K16" s="236">
        <v>0</v>
      </c>
      <c r="L16" s="236">
        <v>0</v>
      </c>
      <c r="M16" s="236"/>
      <c r="N16" s="399">
        <f t="shared" si="0"/>
        <v>3</v>
      </c>
      <c r="O16" s="374">
        <v>2</v>
      </c>
      <c r="P16" s="412">
        <v>1</v>
      </c>
      <c r="Q16" s="222">
        <f t="shared" si="1"/>
        <v>0</v>
      </c>
    </row>
    <row r="17" spans="1:17">
      <c r="A17" s="691" t="s">
        <v>317</v>
      </c>
      <c r="B17" s="237">
        <v>16</v>
      </c>
      <c r="C17" s="237">
        <v>9</v>
      </c>
      <c r="D17" s="237">
        <v>8</v>
      </c>
      <c r="E17" s="237">
        <v>14</v>
      </c>
      <c r="F17" s="237">
        <v>5</v>
      </c>
      <c r="G17" s="237">
        <v>6</v>
      </c>
      <c r="H17" s="236">
        <v>8</v>
      </c>
      <c r="I17" s="236">
        <v>14</v>
      </c>
      <c r="J17" s="236">
        <v>10</v>
      </c>
      <c r="K17" s="236">
        <v>9</v>
      </c>
      <c r="L17" s="236">
        <v>9</v>
      </c>
      <c r="M17" s="236"/>
      <c r="N17" s="399">
        <f t="shared" si="0"/>
        <v>108</v>
      </c>
      <c r="O17" s="374">
        <v>23</v>
      </c>
      <c r="P17" s="412">
        <v>85</v>
      </c>
      <c r="Q17" s="222">
        <f t="shared" si="1"/>
        <v>0</v>
      </c>
    </row>
    <row r="18" spans="1:17">
      <c r="A18" s="689" t="s">
        <v>436</v>
      </c>
      <c r="B18" s="237">
        <v>0</v>
      </c>
      <c r="C18" s="237">
        <v>1</v>
      </c>
      <c r="D18" s="237">
        <v>0</v>
      </c>
      <c r="E18" s="237">
        <v>0</v>
      </c>
      <c r="F18" s="237">
        <v>0</v>
      </c>
      <c r="G18" s="237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/>
      <c r="N18" s="399">
        <f t="shared" si="0"/>
        <v>1</v>
      </c>
      <c r="O18" s="374">
        <v>1</v>
      </c>
      <c r="P18" s="412">
        <v>0</v>
      </c>
      <c r="Q18" s="222">
        <f t="shared" si="1"/>
        <v>0</v>
      </c>
    </row>
    <row r="19" spans="1:17">
      <c r="A19" s="691" t="s">
        <v>318</v>
      </c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/>
      <c r="N19" s="399">
        <f t="shared" si="0"/>
        <v>0</v>
      </c>
      <c r="O19" s="374">
        <v>0</v>
      </c>
      <c r="P19" s="412">
        <v>0</v>
      </c>
      <c r="Q19" s="222">
        <f t="shared" si="1"/>
        <v>0</v>
      </c>
    </row>
    <row r="20" spans="1:17">
      <c r="A20" s="691" t="s">
        <v>319</v>
      </c>
      <c r="B20" s="237">
        <v>0</v>
      </c>
      <c r="C20" s="237">
        <v>1</v>
      </c>
      <c r="D20" s="237">
        <v>0</v>
      </c>
      <c r="E20" s="237">
        <v>0</v>
      </c>
      <c r="F20" s="237">
        <v>0</v>
      </c>
      <c r="G20" s="237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/>
      <c r="N20" s="399">
        <f t="shared" si="0"/>
        <v>1</v>
      </c>
      <c r="O20" s="374">
        <v>0</v>
      </c>
      <c r="P20" s="412">
        <v>1</v>
      </c>
      <c r="Q20" s="222">
        <f t="shared" si="1"/>
        <v>0</v>
      </c>
    </row>
    <row r="21" spans="1:17">
      <c r="A21" s="691" t="s">
        <v>320</v>
      </c>
      <c r="B21" s="237">
        <v>2</v>
      </c>
      <c r="C21" s="237">
        <v>0</v>
      </c>
      <c r="D21" s="237">
        <v>5</v>
      </c>
      <c r="E21" s="237">
        <v>2</v>
      </c>
      <c r="F21" s="237">
        <v>2</v>
      </c>
      <c r="G21" s="237">
        <v>0</v>
      </c>
      <c r="H21" s="236">
        <v>1</v>
      </c>
      <c r="I21" s="236">
        <v>0</v>
      </c>
      <c r="J21" s="236">
        <v>0</v>
      </c>
      <c r="K21" s="236">
        <v>0</v>
      </c>
      <c r="L21" s="236">
        <v>1</v>
      </c>
      <c r="M21" s="236"/>
      <c r="N21" s="399">
        <f t="shared" si="0"/>
        <v>13</v>
      </c>
      <c r="O21" s="374">
        <v>8</v>
      </c>
      <c r="P21" s="412">
        <v>5</v>
      </c>
      <c r="Q21" s="222">
        <f t="shared" si="1"/>
        <v>0</v>
      </c>
    </row>
    <row r="22" spans="1:17">
      <c r="A22" s="691" t="s">
        <v>321</v>
      </c>
      <c r="B22" s="237">
        <v>3</v>
      </c>
      <c r="C22" s="237">
        <v>2</v>
      </c>
      <c r="D22" s="237">
        <v>2</v>
      </c>
      <c r="E22" s="237">
        <v>4</v>
      </c>
      <c r="F22" s="237">
        <v>2</v>
      </c>
      <c r="G22" s="237">
        <v>4</v>
      </c>
      <c r="H22" s="236">
        <v>2</v>
      </c>
      <c r="I22" s="236">
        <v>1</v>
      </c>
      <c r="J22" s="236">
        <v>2</v>
      </c>
      <c r="K22" s="236">
        <v>3</v>
      </c>
      <c r="L22" s="236">
        <v>1</v>
      </c>
      <c r="M22" s="236"/>
      <c r="N22" s="399">
        <f t="shared" si="0"/>
        <v>26</v>
      </c>
      <c r="O22" s="374">
        <v>4</v>
      </c>
      <c r="P22" s="412">
        <v>22</v>
      </c>
      <c r="Q22" s="222">
        <f t="shared" si="1"/>
        <v>0</v>
      </c>
    </row>
    <row r="23" spans="1:17">
      <c r="A23" s="691" t="s">
        <v>439</v>
      </c>
      <c r="B23" s="237">
        <v>0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/>
      <c r="N23" s="399">
        <f t="shared" si="0"/>
        <v>0</v>
      </c>
      <c r="O23" s="374">
        <v>0</v>
      </c>
      <c r="P23" s="412">
        <v>0</v>
      </c>
      <c r="Q23" s="222">
        <f t="shared" si="1"/>
        <v>0</v>
      </c>
    </row>
    <row r="24" spans="1:17">
      <c r="A24" s="691" t="s">
        <v>322</v>
      </c>
      <c r="B24" s="237">
        <v>1</v>
      </c>
      <c r="C24" s="237">
        <v>3</v>
      </c>
      <c r="D24" s="237">
        <v>2</v>
      </c>
      <c r="E24" s="237">
        <v>1</v>
      </c>
      <c r="F24" s="237">
        <v>1</v>
      </c>
      <c r="G24" s="237">
        <v>1</v>
      </c>
      <c r="H24" s="236">
        <v>0</v>
      </c>
      <c r="I24" s="236">
        <v>1</v>
      </c>
      <c r="J24" s="236">
        <v>1</v>
      </c>
      <c r="K24" s="236">
        <v>2</v>
      </c>
      <c r="L24" s="236">
        <v>1</v>
      </c>
      <c r="M24" s="236"/>
      <c r="N24" s="399">
        <f t="shared" si="0"/>
        <v>14</v>
      </c>
      <c r="O24" s="374">
        <v>8</v>
      </c>
      <c r="P24" s="412">
        <v>6</v>
      </c>
      <c r="Q24" s="222">
        <f t="shared" si="1"/>
        <v>0</v>
      </c>
    </row>
    <row r="25" spans="1:17">
      <c r="A25" s="691" t="s">
        <v>323</v>
      </c>
      <c r="B25" s="237">
        <v>0</v>
      </c>
      <c r="C25" s="237">
        <v>0</v>
      </c>
      <c r="D25" s="237">
        <v>0</v>
      </c>
      <c r="E25" s="237">
        <v>1</v>
      </c>
      <c r="F25" s="237">
        <v>0</v>
      </c>
      <c r="G25" s="237">
        <v>0</v>
      </c>
      <c r="H25" s="236">
        <v>0</v>
      </c>
      <c r="I25" s="236">
        <v>1</v>
      </c>
      <c r="J25" s="236">
        <v>0</v>
      </c>
      <c r="K25" s="236">
        <v>1</v>
      </c>
      <c r="L25" s="236">
        <v>0</v>
      </c>
      <c r="M25" s="236"/>
      <c r="N25" s="399">
        <f t="shared" si="0"/>
        <v>3</v>
      </c>
      <c r="O25" s="374">
        <v>0</v>
      </c>
      <c r="P25" s="412">
        <v>3</v>
      </c>
      <c r="Q25" s="222">
        <f t="shared" si="1"/>
        <v>0</v>
      </c>
    </row>
    <row r="26" spans="1:17">
      <c r="A26" s="691" t="s">
        <v>324</v>
      </c>
      <c r="B26" s="237">
        <v>94</v>
      </c>
      <c r="C26" s="237">
        <v>90</v>
      </c>
      <c r="D26" s="237">
        <v>55</v>
      </c>
      <c r="E26" s="237">
        <v>86</v>
      </c>
      <c r="F26" s="237">
        <v>107</v>
      </c>
      <c r="G26" s="237">
        <v>76</v>
      </c>
      <c r="H26" s="236">
        <v>90</v>
      </c>
      <c r="I26" s="236">
        <v>94</v>
      </c>
      <c r="J26" s="236">
        <v>90</v>
      </c>
      <c r="K26" s="236">
        <v>88</v>
      </c>
      <c r="L26" s="236">
        <v>59</v>
      </c>
      <c r="M26" s="236"/>
      <c r="N26" s="399">
        <f t="shared" si="0"/>
        <v>929</v>
      </c>
      <c r="O26" s="374">
        <v>364</v>
      </c>
      <c r="P26" s="412">
        <v>565</v>
      </c>
      <c r="Q26" s="222">
        <f t="shared" si="1"/>
        <v>0</v>
      </c>
    </row>
    <row r="27" spans="1:17">
      <c r="A27" s="691" t="s">
        <v>293</v>
      </c>
      <c r="B27" s="237">
        <v>3</v>
      </c>
      <c r="C27" s="237">
        <v>1</v>
      </c>
      <c r="D27" s="237">
        <v>3</v>
      </c>
      <c r="E27" s="237">
        <v>3</v>
      </c>
      <c r="F27" s="237">
        <v>8</v>
      </c>
      <c r="G27" s="237">
        <v>2</v>
      </c>
      <c r="H27" s="236">
        <v>3</v>
      </c>
      <c r="I27" s="236">
        <v>3</v>
      </c>
      <c r="J27" s="236">
        <v>3</v>
      </c>
      <c r="K27" s="236">
        <v>6</v>
      </c>
      <c r="L27" s="236">
        <v>9</v>
      </c>
      <c r="M27" s="236"/>
      <c r="N27" s="399">
        <f t="shared" si="0"/>
        <v>44</v>
      </c>
      <c r="O27" s="374">
        <v>16</v>
      </c>
      <c r="P27" s="412">
        <v>28</v>
      </c>
      <c r="Q27" s="222">
        <f t="shared" si="1"/>
        <v>0</v>
      </c>
    </row>
    <row r="28" spans="1:17">
      <c r="A28" s="691" t="s">
        <v>325</v>
      </c>
      <c r="B28" s="237">
        <v>31</v>
      </c>
      <c r="C28" s="237">
        <v>19</v>
      </c>
      <c r="D28" s="237">
        <v>20</v>
      </c>
      <c r="E28" s="237">
        <v>18</v>
      </c>
      <c r="F28" s="237">
        <v>26</v>
      </c>
      <c r="G28" s="237">
        <v>20</v>
      </c>
      <c r="H28" s="236">
        <v>23</v>
      </c>
      <c r="I28" s="236">
        <v>29</v>
      </c>
      <c r="J28" s="236">
        <v>21</v>
      </c>
      <c r="K28" s="236">
        <v>30</v>
      </c>
      <c r="L28" s="236">
        <v>17</v>
      </c>
      <c r="M28" s="236"/>
      <c r="N28" s="399">
        <f t="shared" si="0"/>
        <v>254</v>
      </c>
      <c r="O28" s="374">
        <v>94</v>
      </c>
      <c r="P28" s="412">
        <v>160</v>
      </c>
      <c r="Q28" s="222">
        <f t="shared" si="1"/>
        <v>0</v>
      </c>
    </row>
    <row r="29" spans="1:17">
      <c r="A29" s="691" t="s">
        <v>440</v>
      </c>
      <c r="B29" s="237">
        <v>0</v>
      </c>
      <c r="C29" s="237">
        <v>0</v>
      </c>
      <c r="D29" s="237">
        <v>0</v>
      </c>
      <c r="E29" s="237">
        <v>0</v>
      </c>
      <c r="F29" s="237">
        <v>2</v>
      </c>
      <c r="G29" s="237">
        <v>1</v>
      </c>
      <c r="H29" s="236">
        <v>0</v>
      </c>
      <c r="I29" s="236">
        <v>0</v>
      </c>
      <c r="J29" s="236">
        <v>0</v>
      </c>
      <c r="K29" s="236">
        <v>1</v>
      </c>
      <c r="L29" s="236">
        <v>0</v>
      </c>
      <c r="M29" s="236"/>
      <c r="N29" s="399">
        <f t="shared" si="0"/>
        <v>4</v>
      </c>
      <c r="O29" s="374">
        <v>1</v>
      </c>
      <c r="P29" s="412">
        <v>3</v>
      </c>
      <c r="Q29" s="222">
        <f t="shared" si="1"/>
        <v>0</v>
      </c>
    </row>
    <row r="30" spans="1:17">
      <c r="A30" s="691" t="s">
        <v>326</v>
      </c>
      <c r="B30" s="237">
        <v>12</v>
      </c>
      <c r="C30" s="237">
        <v>6</v>
      </c>
      <c r="D30" s="237">
        <v>12</v>
      </c>
      <c r="E30" s="237">
        <v>13</v>
      </c>
      <c r="F30" s="237">
        <v>6</v>
      </c>
      <c r="G30" s="237">
        <v>4</v>
      </c>
      <c r="H30" s="236">
        <v>2</v>
      </c>
      <c r="I30" s="236">
        <v>4</v>
      </c>
      <c r="J30" s="236">
        <v>13</v>
      </c>
      <c r="K30" s="236">
        <v>6</v>
      </c>
      <c r="L30" s="236">
        <v>5</v>
      </c>
      <c r="M30" s="236"/>
      <c r="N30" s="399">
        <f t="shared" si="0"/>
        <v>83</v>
      </c>
      <c r="O30" s="374">
        <v>38</v>
      </c>
      <c r="P30" s="412">
        <v>45</v>
      </c>
      <c r="Q30" s="222">
        <f t="shared" si="1"/>
        <v>0</v>
      </c>
    </row>
    <row r="31" spans="1:17">
      <c r="A31" s="691" t="s">
        <v>327</v>
      </c>
      <c r="B31" s="237">
        <v>2</v>
      </c>
      <c r="C31" s="237">
        <v>1</v>
      </c>
      <c r="D31" s="237">
        <v>3</v>
      </c>
      <c r="E31" s="237">
        <v>5</v>
      </c>
      <c r="F31" s="237">
        <v>1</v>
      </c>
      <c r="G31" s="237">
        <v>1</v>
      </c>
      <c r="H31" s="236">
        <v>7</v>
      </c>
      <c r="I31" s="236">
        <v>4</v>
      </c>
      <c r="J31" s="236">
        <v>7</v>
      </c>
      <c r="K31" s="236">
        <v>2</v>
      </c>
      <c r="L31" s="236">
        <v>1</v>
      </c>
      <c r="M31" s="236"/>
      <c r="N31" s="399">
        <f t="shared" si="0"/>
        <v>34</v>
      </c>
      <c r="O31" s="374">
        <v>10</v>
      </c>
      <c r="P31" s="412">
        <v>24</v>
      </c>
      <c r="Q31" s="222">
        <f t="shared" si="1"/>
        <v>0</v>
      </c>
    </row>
    <row r="32" spans="1:17">
      <c r="A32" s="691" t="s">
        <v>328</v>
      </c>
      <c r="B32" s="237">
        <v>11</v>
      </c>
      <c r="C32" s="237">
        <v>12</v>
      </c>
      <c r="D32" s="237">
        <v>8</v>
      </c>
      <c r="E32" s="237">
        <v>14</v>
      </c>
      <c r="F32" s="237">
        <v>4</v>
      </c>
      <c r="G32" s="237">
        <v>12</v>
      </c>
      <c r="H32" s="236">
        <v>7</v>
      </c>
      <c r="I32" s="236">
        <v>5</v>
      </c>
      <c r="J32" s="236">
        <v>5</v>
      </c>
      <c r="K32" s="236">
        <v>6</v>
      </c>
      <c r="L32" s="236">
        <v>10</v>
      </c>
      <c r="M32" s="236"/>
      <c r="N32" s="399">
        <f t="shared" si="0"/>
        <v>94</v>
      </c>
      <c r="O32" s="374">
        <v>54</v>
      </c>
      <c r="P32" s="412">
        <v>40</v>
      </c>
      <c r="Q32" s="222">
        <f t="shared" si="1"/>
        <v>0</v>
      </c>
    </row>
    <row r="33" spans="1:17">
      <c r="A33" s="691" t="s">
        <v>329</v>
      </c>
      <c r="B33" s="237">
        <v>53</v>
      </c>
      <c r="C33" s="237">
        <v>67</v>
      </c>
      <c r="D33" s="237">
        <v>77</v>
      </c>
      <c r="E33" s="237">
        <v>94</v>
      </c>
      <c r="F33" s="237">
        <v>100</v>
      </c>
      <c r="G33" s="237">
        <v>70</v>
      </c>
      <c r="H33" s="236">
        <v>91</v>
      </c>
      <c r="I33" s="236">
        <v>97</v>
      </c>
      <c r="J33" s="236">
        <v>119</v>
      </c>
      <c r="K33" s="236">
        <v>109</v>
      </c>
      <c r="L33" s="236">
        <v>79</v>
      </c>
      <c r="M33" s="236"/>
      <c r="N33" s="399">
        <f t="shared" si="0"/>
        <v>956</v>
      </c>
      <c r="O33" s="374">
        <v>443</v>
      </c>
      <c r="P33" s="412">
        <v>513</v>
      </c>
      <c r="Q33" s="222">
        <f t="shared" si="1"/>
        <v>0</v>
      </c>
    </row>
    <row r="34" spans="1:17">
      <c r="A34" s="691" t="s">
        <v>330</v>
      </c>
      <c r="B34" s="237">
        <v>6</v>
      </c>
      <c r="C34" s="237">
        <v>3</v>
      </c>
      <c r="D34" s="237">
        <v>3</v>
      </c>
      <c r="E34" s="237">
        <v>11</v>
      </c>
      <c r="F34" s="237">
        <v>5</v>
      </c>
      <c r="G34" s="237">
        <v>2</v>
      </c>
      <c r="H34" s="236">
        <v>9</v>
      </c>
      <c r="I34" s="236">
        <v>2</v>
      </c>
      <c r="J34" s="236">
        <v>3</v>
      </c>
      <c r="K34" s="236">
        <v>3</v>
      </c>
      <c r="L34" s="236">
        <v>5</v>
      </c>
      <c r="M34" s="236"/>
      <c r="N34" s="399">
        <f t="shared" si="0"/>
        <v>52</v>
      </c>
      <c r="O34" s="374">
        <v>24</v>
      </c>
      <c r="P34" s="412">
        <v>28</v>
      </c>
      <c r="Q34" s="222">
        <f t="shared" si="1"/>
        <v>0</v>
      </c>
    </row>
    <row r="35" spans="1:17">
      <c r="A35" s="691" t="s">
        <v>331</v>
      </c>
      <c r="B35" s="237">
        <v>0</v>
      </c>
      <c r="C35" s="237">
        <v>1</v>
      </c>
      <c r="D35" s="237">
        <v>1</v>
      </c>
      <c r="E35" s="237">
        <v>0</v>
      </c>
      <c r="F35" s="237">
        <v>1</v>
      </c>
      <c r="G35" s="237">
        <v>2</v>
      </c>
      <c r="H35" s="236">
        <v>0</v>
      </c>
      <c r="I35" s="236">
        <v>2</v>
      </c>
      <c r="J35" s="236">
        <v>0</v>
      </c>
      <c r="K35" s="236">
        <v>2</v>
      </c>
      <c r="L35" s="236">
        <v>0</v>
      </c>
      <c r="M35" s="236"/>
      <c r="N35" s="399">
        <f t="shared" si="0"/>
        <v>9</v>
      </c>
      <c r="O35" s="374">
        <v>6</v>
      </c>
      <c r="P35" s="412">
        <v>3</v>
      </c>
      <c r="Q35" s="222">
        <f t="shared" si="1"/>
        <v>0</v>
      </c>
    </row>
    <row r="36" spans="1:17">
      <c r="A36" s="691" t="s">
        <v>332</v>
      </c>
      <c r="B36" s="237">
        <v>0</v>
      </c>
      <c r="C36" s="237">
        <v>1</v>
      </c>
      <c r="D36" s="237">
        <v>1</v>
      </c>
      <c r="E36" s="237">
        <v>3</v>
      </c>
      <c r="F36" s="237">
        <v>2</v>
      </c>
      <c r="G36" s="237">
        <v>1</v>
      </c>
      <c r="H36" s="236">
        <v>2</v>
      </c>
      <c r="I36" s="236">
        <v>0</v>
      </c>
      <c r="J36" s="236">
        <v>2</v>
      </c>
      <c r="K36" s="236">
        <v>10</v>
      </c>
      <c r="L36" s="236">
        <v>3</v>
      </c>
      <c r="M36" s="236"/>
      <c r="N36" s="399">
        <f t="shared" si="0"/>
        <v>25</v>
      </c>
      <c r="O36" s="374">
        <v>11</v>
      </c>
      <c r="P36" s="412">
        <v>14</v>
      </c>
      <c r="Q36" s="222">
        <f t="shared" si="1"/>
        <v>0</v>
      </c>
    </row>
    <row r="37" spans="1:17">
      <c r="A37" s="691" t="s">
        <v>295</v>
      </c>
      <c r="B37" s="237">
        <v>1</v>
      </c>
      <c r="C37" s="237">
        <v>1</v>
      </c>
      <c r="D37" s="237">
        <v>2</v>
      </c>
      <c r="E37" s="237">
        <v>1</v>
      </c>
      <c r="F37" s="237">
        <v>1</v>
      </c>
      <c r="G37" s="237">
        <v>2</v>
      </c>
      <c r="H37" s="236">
        <v>0</v>
      </c>
      <c r="I37" s="236">
        <v>0</v>
      </c>
      <c r="J37" s="236">
        <v>1</v>
      </c>
      <c r="K37" s="236">
        <v>1</v>
      </c>
      <c r="L37" s="236">
        <v>0</v>
      </c>
      <c r="M37" s="236"/>
      <c r="N37" s="399">
        <f t="shared" si="0"/>
        <v>10</v>
      </c>
      <c r="O37" s="374">
        <v>7</v>
      </c>
      <c r="P37" s="412">
        <v>3</v>
      </c>
      <c r="Q37" s="222">
        <f t="shared" si="1"/>
        <v>0</v>
      </c>
    </row>
    <row r="38" spans="1:17">
      <c r="A38" s="691" t="s">
        <v>333</v>
      </c>
      <c r="B38" s="237">
        <v>2</v>
      </c>
      <c r="C38" s="237">
        <v>0</v>
      </c>
      <c r="D38" s="237">
        <v>1</v>
      </c>
      <c r="E38" s="237">
        <v>8</v>
      </c>
      <c r="F38" s="237">
        <v>3</v>
      </c>
      <c r="G38" s="237">
        <v>3</v>
      </c>
      <c r="H38" s="236">
        <v>1</v>
      </c>
      <c r="I38" s="236">
        <v>5</v>
      </c>
      <c r="J38" s="236">
        <v>0</v>
      </c>
      <c r="K38" s="236">
        <v>3</v>
      </c>
      <c r="L38" s="236">
        <v>2</v>
      </c>
      <c r="M38" s="236"/>
      <c r="N38" s="399">
        <f t="shared" ref="N38:N69" si="2">SUM(B38:M38)</f>
        <v>28</v>
      </c>
      <c r="O38" s="374">
        <v>8</v>
      </c>
      <c r="P38" s="412">
        <v>20</v>
      </c>
      <c r="Q38" s="222">
        <f t="shared" si="1"/>
        <v>0</v>
      </c>
    </row>
    <row r="39" spans="1:17">
      <c r="A39" s="691" t="s">
        <v>334</v>
      </c>
      <c r="B39" s="237">
        <v>0</v>
      </c>
      <c r="C39" s="237">
        <v>2</v>
      </c>
      <c r="D39" s="237">
        <v>0</v>
      </c>
      <c r="E39" s="237">
        <v>0</v>
      </c>
      <c r="F39" s="237">
        <v>0</v>
      </c>
      <c r="G39" s="237">
        <v>1</v>
      </c>
      <c r="H39" s="236">
        <v>1</v>
      </c>
      <c r="I39" s="236">
        <v>0</v>
      </c>
      <c r="J39" s="236">
        <v>1</v>
      </c>
      <c r="K39" s="236">
        <v>0</v>
      </c>
      <c r="L39" s="236">
        <v>0</v>
      </c>
      <c r="M39" s="236"/>
      <c r="N39" s="399">
        <f t="shared" si="2"/>
        <v>5</v>
      </c>
      <c r="O39" s="374">
        <v>2</v>
      </c>
      <c r="P39" s="412">
        <v>3</v>
      </c>
      <c r="Q39" s="222">
        <f t="shared" si="1"/>
        <v>0</v>
      </c>
    </row>
    <row r="40" spans="1:17">
      <c r="A40" s="691" t="s">
        <v>335</v>
      </c>
      <c r="B40" s="237">
        <v>1</v>
      </c>
      <c r="C40" s="237">
        <v>2</v>
      </c>
      <c r="D40" s="237">
        <v>2</v>
      </c>
      <c r="E40" s="237">
        <v>1</v>
      </c>
      <c r="F40" s="237">
        <v>1</v>
      </c>
      <c r="G40" s="237">
        <v>1</v>
      </c>
      <c r="H40" s="236">
        <v>2</v>
      </c>
      <c r="I40" s="236">
        <v>0</v>
      </c>
      <c r="J40" s="236">
        <v>0</v>
      </c>
      <c r="K40" s="236">
        <v>1</v>
      </c>
      <c r="L40" s="236">
        <v>0</v>
      </c>
      <c r="M40" s="236"/>
      <c r="N40" s="399">
        <f t="shared" si="2"/>
        <v>11</v>
      </c>
      <c r="O40" s="374">
        <v>6</v>
      </c>
      <c r="P40" s="412">
        <v>5</v>
      </c>
      <c r="Q40" s="222">
        <f t="shared" si="1"/>
        <v>0</v>
      </c>
    </row>
    <row r="41" spans="1:17">
      <c r="A41" s="691" t="s">
        <v>336</v>
      </c>
      <c r="B41" s="237">
        <v>16</v>
      </c>
      <c r="C41" s="237">
        <v>11</v>
      </c>
      <c r="D41" s="237">
        <v>8</v>
      </c>
      <c r="E41" s="237">
        <v>12</v>
      </c>
      <c r="F41" s="237">
        <v>12</v>
      </c>
      <c r="G41" s="237">
        <v>11</v>
      </c>
      <c r="H41" s="236">
        <v>15</v>
      </c>
      <c r="I41" s="236">
        <v>6</v>
      </c>
      <c r="J41" s="236">
        <v>12</v>
      </c>
      <c r="K41" s="236">
        <v>12</v>
      </c>
      <c r="L41" s="236">
        <v>6</v>
      </c>
      <c r="M41" s="236"/>
      <c r="N41" s="399">
        <f t="shared" si="2"/>
        <v>121</v>
      </c>
      <c r="O41" s="374">
        <v>61</v>
      </c>
      <c r="P41" s="412">
        <v>60</v>
      </c>
      <c r="Q41" s="222">
        <f t="shared" si="1"/>
        <v>0</v>
      </c>
    </row>
    <row r="42" spans="1:17">
      <c r="A42" s="691" t="s">
        <v>337</v>
      </c>
      <c r="B42" s="237">
        <v>0</v>
      </c>
      <c r="C42" s="237">
        <v>0</v>
      </c>
      <c r="D42" s="237">
        <v>0</v>
      </c>
      <c r="E42" s="237">
        <v>0</v>
      </c>
      <c r="F42" s="237">
        <v>0</v>
      </c>
      <c r="G42" s="237">
        <v>0</v>
      </c>
      <c r="H42" s="236">
        <v>0</v>
      </c>
      <c r="I42" s="236">
        <v>0</v>
      </c>
      <c r="J42" s="236">
        <v>0</v>
      </c>
      <c r="K42" s="236">
        <v>0</v>
      </c>
      <c r="L42" s="236">
        <v>1</v>
      </c>
      <c r="M42" s="236"/>
      <c r="N42" s="399">
        <f t="shared" si="2"/>
        <v>1</v>
      </c>
      <c r="O42" s="374">
        <v>0</v>
      </c>
      <c r="P42" s="412">
        <v>1</v>
      </c>
      <c r="Q42" s="222">
        <f t="shared" si="1"/>
        <v>0</v>
      </c>
    </row>
    <row r="43" spans="1:17">
      <c r="A43" s="691" t="s">
        <v>338</v>
      </c>
      <c r="B43" s="237">
        <v>1</v>
      </c>
      <c r="C43" s="237">
        <v>4</v>
      </c>
      <c r="D43" s="237">
        <v>2</v>
      </c>
      <c r="E43" s="237">
        <v>1</v>
      </c>
      <c r="F43" s="237">
        <v>1</v>
      </c>
      <c r="G43" s="237">
        <v>0</v>
      </c>
      <c r="H43" s="236">
        <v>1</v>
      </c>
      <c r="I43" s="236">
        <v>0</v>
      </c>
      <c r="J43" s="236">
        <v>2</v>
      </c>
      <c r="K43" s="236">
        <v>0</v>
      </c>
      <c r="L43" s="236">
        <v>0</v>
      </c>
      <c r="M43" s="236"/>
      <c r="N43" s="399">
        <f t="shared" si="2"/>
        <v>12</v>
      </c>
      <c r="O43" s="374">
        <v>4</v>
      </c>
      <c r="P43" s="412">
        <v>8</v>
      </c>
      <c r="Q43" s="222">
        <f t="shared" si="1"/>
        <v>0</v>
      </c>
    </row>
    <row r="44" spans="1:17">
      <c r="A44" s="691" t="s">
        <v>339</v>
      </c>
      <c r="B44" s="237">
        <v>5</v>
      </c>
      <c r="C44" s="237">
        <v>14</v>
      </c>
      <c r="D44" s="237">
        <v>1</v>
      </c>
      <c r="E44" s="237">
        <v>3</v>
      </c>
      <c r="F44" s="237">
        <v>5</v>
      </c>
      <c r="G44" s="237">
        <v>8</v>
      </c>
      <c r="H44" s="236">
        <v>6</v>
      </c>
      <c r="I44" s="236">
        <v>5</v>
      </c>
      <c r="J44" s="236">
        <v>6</v>
      </c>
      <c r="K44" s="236">
        <v>0</v>
      </c>
      <c r="L44" s="236">
        <v>4</v>
      </c>
      <c r="M44" s="236"/>
      <c r="N44" s="399">
        <f t="shared" si="2"/>
        <v>57</v>
      </c>
      <c r="O44" s="374">
        <v>27</v>
      </c>
      <c r="P44" s="412">
        <v>30</v>
      </c>
      <c r="Q44" s="222">
        <f t="shared" si="1"/>
        <v>0</v>
      </c>
    </row>
    <row r="45" spans="1:17">
      <c r="A45" s="691" t="s">
        <v>340</v>
      </c>
      <c r="B45" s="237">
        <v>0</v>
      </c>
      <c r="C45" s="237">
        <v>2</v>
      </c>
      <c r="D45" s="237">
        <v>0</v>
      </c>
      <c r="E45" s="237">
        <v>0</v>
      </c>
      <c r="F45" s="237">
        <v>0</v>
      </c>
      <c r="G45" s="237">
        <v>0</v>
      </c>
      <c r="H45" s="236">
        <v>0</v>
      </c>
      <c r="I45" s="236">
        <v>0</v>
      </c>
      <c r="J45" s="236">
        <v>0</v>
      </c>
      <c r="K45" s="236">
        <v>0</v>
      </c>
      <c r="L45" s="236">
        <v>1</v>
      </c>
      <c r="M45" s="236"/>
      <c r="N45" s="399">
        <f t="shared" si="2"/>
        <v>3</v>
      </c>
      <c r="O45" s="374">
        <v>3</v>
      </c>
      <c r="P45" s="412">
        <v>0</v>
      </c>
      <c r="Q45" s="222">
        <f t="shared" si="1"/>
        <v>0</v>
      </c>
    </row>
    <row r="46" spans="1:17">
      <c r="A46" s="691" t="s">
        <v>341</v>
      </c>
      <c r="B46" s="237">
        <v>0</v>
      </c>
      <c r="C46" s="237">
        <v>0</v>
      </c>
      <c r="D46" s="237">
        <v>3</v>
      </c>
      <c r="E46" s="237">
        <v>1</v>
      </c>
      <c r="F46" s="237">
        <v>1</v>
      </c>
      <c r="G46" s="237">
        <v>0</v>
      </c>
      <c r="H46" s="236">
        <v>0</v>
      </c>
      <c r="I46" s="236">
        <v>0</v>
      </c>
      <c r="J46" s="236">
        <v>0</v>
      </c>
      <c r="K46" s="236">
        <v>0</v>
      </c>
      <c r="L46" s="236">
        <v>4</v>
      </c>
      <c r="M46" s="236"/>
      <c r="N46" s="399">
        <f t="shared" si="2"/>
        <v>9</v>
      </c>
      <c r="O46" s="374">
        <v>6</v>
      </c>
      <c r="P46" s="412">
        <v>3</v>
      </c>
      <c r="Q46" s="222">
        <f t="shared" si="1"/>
        <v>0</v>
      </c>
    </row>
    <row r="47" spans="1:17">
      <c r="A47" s="691" t="s">
        <v>342</v>
      </c>
      <c r="B47" s="237">
        <v>0</v>
      </c>
      <c r="C47" s="237">
        <v>0</v>
      </c>
      <c r="D47" s="237">
        <v>0</v>
      </c>
      <c r="E47" s="237">
        <v>0</v>
      </c>
      <c r="F47" s="237">
        <v>0</v>
      </c>
      <c r="G47" s="237">
        <v>0</v>
      </c>
      <c r="H47" s="236">
        <v>0</v>
      </c>
      <c r="I47" s="236">
        <v>0</v>
      </c>
      <c r="J47" s="236">
        <v>0</v>
      </c>
      <c r="K47" s="236">
        <v>0</v>
      </c>
      <c r="L47" s="236">
        <v>0</v>
      </c>
      <c r="M47" s="236"/>
      <c r="N47" s="399">
        <f t="shared" si="2"/>
        <v>0</v>
      </c>
      <c r="O47" s="374">
        <v>0</v>
      </c>
      <c r="P47" s="412">
        <v>0</v>
      </c>
      <c r="Q47" s="222">
        <f t="shared" si="1"/>
        <v>0</v>
      </c>
    </row>
    <row r="48" spans="1:17">
      <c r="A48" s="691" t="s">
        <v>343</v>
      </c>
      <c r="B48" s="237">
        <v>0</v>
      </c>
      <c r="C48" s="237">
        <v>0</v>
      </c>
      <c r="D48" s="237">
        <v>0</v>
      </c>
      <c r="E48" s="237">
        <v>0</v>
      </c>
      <c r="F48" s="237">
        <v>0</v>
      </c>
      <c r="G48" s="237">
        <v>1</v>
      </c>
      <c r="H48" s="236">
        <v>0</v>
      </c>
      <c r="I48" s="236">
        <v>0</v>
      </c>
      <c r="J48" s="236">
        <v>0</v>
      </c>
      <c r="K48" s="236">
        <v>1</v>
      </c>
      <c r="L48" s="236">
        <v>0</v>
      </c>
      <c r="M48" s="236"/>
      <c r="N48" s="399">
        <f t="shared" si="2"/>
        <v>2</v>
      </c>
      <c r="O48" s="374">
        <v>1</v>
      </c>
      <c r="P48" s="412">
        <v>1</v>
      </c>
      <c r="Q48" s="222">
        <f t="shared" si="1"/>
        <v>0</v>
      </c>
    </row>
    <row r="49" spans="1:17">
      <c r="A49" s="691" t="s">
        <v>344</v>
      </c>
      <c r="B49" s="237">
        <v>0</v>
      </c>
      <c r="C49" s="237">
        <v>1</v>
      </c>
      <c r="D49" s="237">
        <v>0</v>
      </c>
      <c r="E49" s="237">
        <v>1</v>
      </c>
      <c r="F49" s="237">
        <v>2</v>
      </c>
      <c r="G49" s="237">
        <v>0</v>
      </c>
      <c r="H49" s="236">
        <v>0</v>
      </c>
      <c r="I49" s="236">
        <v>1</v>
      </c>
      <c r="J49" s="236">
        <v>1</v>
      </c>
      <c r="K49" s="236">
        <v>0</v>
      </c>
      <c r="L49" s="236">
        <v>0</v>
      </c>
      <c r="M49" s="236"/>
      <c r="N49" s="399">
        <f t="shared" si="2"/>
        <v>6</v>
      </c>
      <c r="O49" s="374">
        <v>4</v>
      </c>
      <c r="P49" s="412">
        <v>2</v>
      </c>
      <c r="Q49" s="222">
        <f t="shared" si="1"/>
        <v>0</v>
      </c>
    </row>
    <row r="50" spans="1:17">
      <c r="A50" s="691" t="s">
        <v>345</v>
      </c>
      <c r="B50" s="237">
        <v>1</v>
      </c>
      <c r="C50" s="237">
        <v>0</v>
      </c>
      <c r="D50" s="237">
        <v>0</v>
      </c>
      <c r="E50" s="237">
        <v>0</v>
      </c>
      <c r="F50" s="237">
        <v>0</v>
      </c>
      <c r="G50" s="237">
        <v>1</v>
      </c>
      <c r="H50" s="236">
        <v>1</v>
      </c>
      <c r="I50" s="236">
        <v>0</v>
      </c>
      <c r="J50" s="236">
        <v>0</v>
      </c>
      <c r="K50" s="236">
        <v>1</v>
      </c>
      <c r="L50" s="236">
        <v>0</v>
      </c>
      <c r="M50" s="236"/>
      <c r="N50" s="399">
        <f t="shared" si="2"/>
        <v>4</v>
      </c>
      <c r="O50" s="374">
        <v>3</v>
      </c>
      <c r="P50" s="412">
        <v>1</v>
      </c>
      <c r="Q50" s="222">
        <f t="shared" si="1"/>
        <v>0</v>
      </c>
    </row>
    <row r="51" spans="1:17">
      <c r="A51" s="691" t="s">
        <v>346</v>
      </c>
      <c r="B51" s="237">
        <v>2</v>
      </c>
      <c r="C51" s="237">
        <v>0</v>
      </c>
      <c r="D51" s="237">
        <v>0</v>
      </c>
      <c r="E51" s="237">
        <v>0</v>
      </c>
      <c r="F51" s="237">
        <v>0</v>
      </c>
      <c r="G51" s="237">
        <v>1</v>
      </c>
      <c r="H51" s="236">
        <v>0</v>
      </c>
      <c r="I51" s="236">
        <v>0</v>
      </c>
      <c r="J51" s="236">
        <v>0</v>
      </c>
      <c r="K51" s="236">
        <v>0</v>
      </c>
      <c r="L51" s="236">
        <v>0</v>
      </c>
      <c r="M51" s="236"/>
      <c r="N51" s="399">
        <f t="shared" si="2"/>
        <v>3</v>
      </c>
      <c r="O51" s="374">
        <v>2</v>
      </c>
      <c r="P51" s="412">
        <v>1</v>
      </c>
      <c r="Q51" s="222">
        <f t="shared" si="1"/>
        <v>0</v>
      </c>
    </row>
    <row r="52" spans="1:17">
      <c r="A52" s="691" t="s">
        <v>347</v>
      </c>
      <c r="B52" s="237">
        <v>1</v>
      </c>
      <c r="C52" s="237">
        <v>1</v>
      </c>
      <c r="D52" s="237">
        <v>0</v>
      </c>
      <c r="E52" s="237">
        <v>0</v>
      </c>
      <c r="F52" s="237">
        <v>0</v>
      </c>
      <c r="G52" s="237">
        <v>0</v>
      </c>
      <c r="H52" s="236">
        <v>0</v>
      </c>
      <c r="I52" s="236">
        <v>0</v>
      </c>
      <c r="J52" s="236">
        <v>0</v>
      </c>
      <c r="K52" s="236">
        <v>0</v>
      </c>
      <c r="L52" s="236">
        <v>0</v>
      </c>
      <c r="M52" s="236"/>
      <c r="N52" s="399">
        <f t="shared" si="2"/>
        <v>2</v>
      </c>
      <c r="O52" s="374">
        <v>2</v>
      </c>
      <c r="P52" s="412">
        <v>0</v>
      </c>
      <c r="Q52" s="222">
        <f t="shared" si="1"/>
        <v>0</v>
      </c>
    </row>
    <row r="53" spans="1:17">
      <c r="A53" s="691" t="s">
        <v>348</v>
      </c>
      <c r="B53" s="237">
        <v>1</v>
      </c>
      <c r="C53" s="237">
        <v>3</v>
      </c>
      <c r="D53" s="237">
        <v>0</v>
      </c>
      <c r="E53" s="237">
        <v>0</v>
      </c>
      <c r="F53" s="237">
        <v>0</v>
      </c>
      <c r="G53" s="237">
        <v>0</v>
      </c>
      <c r="H53" s="236">
        <v>4</v>
      </c>
      <c r="I53" s="236">
        <v>2</v>
      </c>
      <c r="J53" s="236">
        <v>0</v>
      </c>
      <c r="K53" s="236">
        <v>2</v>
      </c>
      <c r="L53" s="236">
        <v>1</v>
      </c>
      <c r="M53" s="236"/>
      <c r="N53" s="399">
        <f t="shared" si="2"/>
        <v>13</v>
      </c>
      <c r="O53" s="374">
        <v>9</v>
      </c>
      <c r="P53" s="412">
        <v>4</v>
      </c>
      <c r="Q53" s="222">
        <f t="shared" si="1"/>
        <v>0</v>
      </c>
    </row>
    <row r="54" spans="1:17">
      <c r="A54" s="691" t="s">
        <v>349</v>
      </c>
      <c r="B54" s="237">
        <v>0</v>
      </c>
      <c r="C54" s="237">
        <v>0</v>
      </c>
      <c r="D54" s="237">
        <v>0</v>
      </c>
      <c r="E54" s="237">
        <v>1</v>
      </c>
      <c r="F54" s="237">
        <v>0</v>
      </c>
      <c r="G54" s="237">
        <v>0</v>
      </c>
      <c r="H54" s="236">
        <v>0</v>
      </c>
      <c r="I54" s="236">
        <v>1</v>
      </c>
      <c r="J54" s="236">
        <v>0</v>
      </c>
      <c r="K54" s="236">
        <v>1</v>
      </c>
      <c r="L54" s="236">
        <v>0</v>
      </c>
      <c r="M54" s="236"/>
      <c r="N54" s="399">
        <f t="shared" si="2"/>
        <v>3</v>
      </c>
      <c r="O54" s="374">
        <v>3</v>
      </c>
      <c r="P54" s="412">
        <v>0</v>
      </c>
      <c r="Q54" s="222">
        <f t="shared" si="1"/>
        <v>0</v>
      </c>
    </row>
    <row r="55" spans="1:17">
      <c r="A55" s="691" t="s">
        <v>350</v>
      </c>
      <c r="B55" s="237">
        <v>1</v>
      </c>
      <c r="C55" s="237">
        <v>0</v>
      </c>
      <c r="D55" s="237">
        <v>0</v>
      </c>
      <c r="E55" s="237">
        <v>0</v>
      </c>
      <c r="F55" s="237">
        <v>0</v>
      </c>
      <c r="G55" s="237">
        <v>0</v>
      </c>
      <c r="H55" s="236">
        <v>0</v>
      </c>
      <c r="I55" s="236">
        <v>3</v>
      </c>
      <c r="J55" s="236">
        <v>0</v>
      </c>
      <c r="K55" s="236">
        <v>0</v>
      </c>
      <c r="L55" s="236">
        <v>0</v>
      </c>
      <c r="M55" s="236"/>
      <c r="N55" s="399">
        <f t="shared" si="2"/>
        <v>4</v>
      </c>
      <c r="O55" s="374">
        <v>1</v>
      </c>
      <c r="P55" s="412">
        <v>3</v>
      </c>
      <c r="Q55" s="222">
        <f t="shared" si="1"/>
        <v>0</v>
      </c>
    </row>
    <row r="56" spans="1:17">
      <c r="A56" s="691" t="s">
        <v>351</v>
      </c>
      <c r="B56" s="237">
        <v>0</v>
      </c>
      <c r="C56" s="237">
        <v>0</v>
      </c>
      <c r="D56" s="237">
        <v>0</v>
      </c>
      <c r="E56" s="237">
        <v>0</v>
      </c>
      <c r="F56" s="237">
        <v>0</v>
      </c>
      <c r="G56" s="237">
        <v>1</v>
      </c>
      <c r="H56" s="236">
        <v>0</v>
      </c>
      <c r="I56" s="236">
        <v>0</v>
      </c>
      <c r="J56" s="236">
        <v>0</v>
      </c>
      <c r="K56" s="236">
        <v>1</v>
      </c>
      <c r="L56" s="236">
        <v>0</v>
      </c>
      <c r="M56" s="236"/>
      <c r="N56" s="399">
        <f t="shared" si="2"/>
        <v>2</v>
      </c>
      <c r="O56" s="374">
        <v>1</v>
      </c>
      <c r="P56" s="412">
        <v>1</v>
      </c>
      <c r="Q56" s="222">
        <f t="shared" si="1"/>
        <v>0</v>
      </c>
    </row>
    <row r="57" spans="1:17">
      <c r="A57" s="691" t="s">
        <v>352</v>
      </c>
      <c r="B57" s="237">
        <v>1</v>
      </c>
      <c r="C57" s="237">
        <v>6</v>
      </c>
      <c r="D57" s="237">
        <v>4</v>
      </c>
      <c r="E57" s="237">
        <v>1</v>
      </c>
      <c r="F57" s="237">
        <v>6</v>
      </c>
      <c r="G57" s="237">
        <v>0</v>
      </c>
      <c r="H57" s="236">
        <v>5</v>
      </c>
      <c r="I57" s="236">
        <v>3</v>
      </c>
      <c r="J57" s="236">
        <v>2</v>
      </c>
      <c r="K57" s="236">
        <v>1</v>
      </c>
      <c r="L57" s="236">
        <v>0</v>
      </c>
      <c r="M57" s="236"/>
      <c r="N57" s="399">
        <f t="shared" si="2"/>
        <v>29</v>
      </c>
      <c r="O57" s="374">
        <v>17</v>
      </c>
      <c r="P57" s="412">
        <v>12</v>
      </c>
      <c r="Q57" s="222">
        <f t="shared" si="1"/>
        <v>0</v>
      </c>
    </row>
    <row r="58" spans="1:17">
      <c r="A58" s="691" t="s">
        <v>353</v>
      </c>
      <c r="B58" s="237">
        <v>0</v>
      </c>
      <c r="C58" s="237">
        <v>0</v>
      </c>
      <c r="D58" s="237">
        <v>0</v>
      </c>
      <c r="E58" s="237">
        <v>0</v>
      </c>
      <c r="F58" s="237">
        <v>0</v>
      </c>
      <c r="G58" s="237">
        <v>1</v>
      </c>
      <c r="H58" s="236">
        <v>1</v>
      </c>
      <c r="I58" s="236">
        <v>0</v>
      </c>
      <c r="J58" s="236">
        <v>0</v>
      </c>
      <c r="K58" s="236">
        <v>0</v>
      </c>
      <c r="L58" s="236">
        <v>1</v>
      </c>
      <c r="M58" s="236"/>
      <c r="N58" s="399">
        <f t="shared" si="2"/>
        <v>3</v>
      </c>
      <c r="O58" s="374">
        <v>1</v>
      </c>
      <c r="P58" s="412">
        <v>2</v>
      </c>
      <c r="Q58" s="222">
        <f t="shared" si="1"/>
        <v>0</v>
      </c>
    </row>
    <row r="59" spans="1:17">
      <c r="A59" s="691" t="s">
        <v>354</v>
      </c>
      <c r="B59" s="237">
        <v>0</v>
      </c>
      <c r="C59" s="237">
        <v>3</v>
      </c>
      <c r="D59" s="237">
        <v>0</v>
      </c>
      <c r="E59" s="237">
        <v>0</v>
      </c>
      <c r="F59" s="237">
        <v>0</v>
      </c>
      <c r="G59" s="237">
        <v>0</v>
      </c>
      <c r="H59" s="236">
        <v>0</v>
      </c>
      <c r="I59" s="236">
        <v>6</v>
      </c>
      <c r="J59" s="236">
        <v>2</v>
      </c>
      <c r="K59" s="236">
        <v>0</v>
      </c>
      <c r="L59" s="236">
        <v>0</v>
      </c>
      <c r="M59" s="236"/>
      <c r="N59" s="399">
        <f t="shared" si="2"/>
        <v>11</v>
      </c>
      <c r="O59" s="374">
        <v>10</v>
      </c>
      <c r="P59" s="412">
        <v>1</v>
      </c>
      <c r="Q59" s="222">
        <f t="shared" si="1"/>
        <v>0</v>
      </c>
    </row>
    <row r="60" spans="1:17">
      <c r="A60" s="691" t="s">
        <v>355</v>
      </c>
      <c r="B60" s="237">
        <v>2</v>
      </c>
      <c r="C60" s="237">
        <v>1</v>
      </c>
      <c r="D60" s="237">
        <v>0</v>
      </c>
      <c r="E60" s="237">
        <v>0</v>
      </c>
      <c r="F60" s="237">
        <v>3</v>
      </c>
      <c r="G60" s="237">
        <v>0</v>
      </c>
      <c r="H60" s="236">
        <v>0</v>
      </c>
      <c r="I60" s="236">
        <v>1</v>
      </c>
      <c r="J60" s="236">
        <v>0</v>
      </c>
      <c r="K60" s="236">
        <v>1</v>
      </c>
      <c r="L60" s="236">
        <v>0</v>
      </c>
      <c r="M60" s="236"/>
      <c r="N60" s="399">
        <f t="shared" si="2"/>
        <v>8</v>
      </c>
      <c r="O60" s="374">
        <v>8</v>
      </c>
      <c r="P60" s="412">
        <v>0</v>
      </c>
      <c r="Q60" s="222">
        <f t="shared" si="1"/>
        <v>0</v>
      </c>
    </row>
    <row r="61" spans="1:17">
      <c r="A61" s="691" t="s">
        <v>441</v>
      </c>
      <c r="B61" s="237">
        <v>0</v>
      </c>
      <c r="C61" s="237">
        <v>0</v>
      </c>
      <c r="D61" s="237">
        <v>1</v>
      </c>
      <c r="E61" s="237">
        <v>0</v>
      </c>
      <c r="F61" s="237">
        <v>0</v>
      </c>
      <c r="G61" s="237">
        <v>0</v>
      </c>
      <c r="H61" s="236">
        <v>0</v>
      </c>
      <c r="I61" s="236">
        <v>0</v>
      </c>
      <c r="J61" s="236">
        <v>0</v>
      </c>
      <c r="K61" s="236">
        <v>1</v>
      </c>
      <c r="L61" s="236">
        <v>0</v>
      </c>
      <c r="M61" s="236"/>
      <c r="N61" s="399">
        <f t="shared" si="2"/>
        <v>2</v>
      </c>
      <c r="O61" s="374">
        <v>0</v>
      </c>
      <c r="P61" s="412">
        <v>2</v>
      </c>
      <c r="Q61" s="222">
        <f t="shared" si="1"/>
        <v>0</v>
      </c>
    </row>
    <row r="62" spans="1:17">
      <c r="A62" s="691" t="s">
        <v>357</v>
      </c>
      <c r="B62" s="237">
        <v>1</v>
      </c>
      <c r="C62" s="237">
        <v>2</v>
      </c>
      <c r="D62" s="237">
        <v>2</v>
      </c>
      <c r="E62" s="237">
        <v>1</v>
      </c>
      <c r="F62" s="237">
        <v>3</v>
      </c>
      <c r="G62" s="237">
        <v>0</v>
      </c>
      <c r="H62" s="236">
        <v>2</v>
      </c>
      <c r="I62" s="236">
        <v>2</v>
      </c>
      <c r="J62" s="236">
        <v>2</v>
      </c>
      <c r="K62" s="236">
        <v>1</v>
      </c>
      <c r="L62" s="236">
        <v>0</v>
      </c>
      <c r="M62" s="236"/>
      <c r="N62" s="399">
        <f t="shared" si="2"/>
        <v>16</v>
      </c>
      <c r="O62" s="374">
        <v>8</v>
      </c>
      <c r="P62" s="412">
        <v>8</v>
      </c>
      <c r="Q62" s="222">
        <f t="shared" si="1"/>
        <v>0</v>
      </c>
    </row>
    <row r="63" spans="1:17">
      <c r="A63" s="691" t="s">
        <v>358</v>
      </c>
      <c r="B63" s="237">
        <v>0</v>
      </c>
      <c r="C63" s="237">
        <v>0</v>
      </c>
      <c r="D63" s="237">
        <v>0</v>
      </c>
      <c r="E63" s="237">
        <v>0</v>
      </c>
      <c r="F63" s="237">
        <v>1</v>
      </c>
      <c r="G63" s="237">
        <v>1</v>
      </c>
      <c r="H63" s="236">
        <v>0</v>
      </c>
      <c r="I63" s="236">
        <v>0</v>
      </c>
      <c r="J63" s="236">
        <v>1</v>
      </c>
      <c r="K63" s="236">
        <v>0</v>
      </c>
      <c r="L63" s="236">
        <v>0</v>
      </c>
      <c r="M63" s="236"/>
      <c r="N63" s="399">
        <f t="shared" si="2"/>
        <v>3</v>
      </c>
      <c r="O63" s="374">
        <v>1</v>
      </c>
      <c r="P63" s="412">
        <v>2</v>
      </c>
      <c r="Q63" s="222">
        <f t="shared" si="1"/>
        <v>0</v>
      </c>
    </row>
    <row r="64" spans="1:17">
      <c r="A64" s="691" t="s">
        <v>359</v>
      </c>
      <c r="B64" s="237">
        <v>0</v>
      </c>
      <c r="C64" s="237">
        <v>0</v>
      </c>
      <c r="D64" s="237">
        <v>0</v>
      </c>
      <c r="E64" s="237">
        <v>0</v>
      </c>
      <c r="F64" s="237">
        <v>0</v>
      </c>
      <c r="G64" s="237">
        <v>2</v>
      </c>
      <c r="H64" s="236">
        <v>1</v>
      </c>
      <c r="I64" s="236">
        <v>2</v>
      </c>
      <c r="J64" s="236">
        <v>1</v>
      </c>
      <c r="K64" s="236">
        <v>1</v>
      </c>
      <c r="L64" s="236">
        <v>0</v>
      </c>
      <c r="M64" s="236"/>
      <c r="N64" s="399">
        <f t="shared" si="2"/>
        <v>7</v>
      </c>
      <c r="O64" s="374">
        <v>4</v>
      </c>
      <c r="P64" s="412">
        <v>3</v>
      </c>
      <c r="Q64" s="222">
        <f t="shared" si="1"/>
        <v>0</v>
      </c>
    </row>
    <row r="65" spans="1:17">
      <c r="A65" s="691" t="s">
        <v>360</v>
      </c>
      <c r="B65" s="237">
        <v>0</v>
      </c>
      <c r="C65" s="237">
        <v>4</v>
      </c>
      <c r="D65" s="237">
        <v>1</v>
      </c>
      <c r="E65" s="237">
        <v>0</v>
      </c>
      <c r="F65" s="237">
        <v>0</v>
      </c>
      <c r="G65" s="237">
        <v>0</v>
      </c>
      <c r="H65" s="236">
        <v>1</v>
      </c>
      <c r="I65" s="236">
        <v>1</v>
      </c>
      <c r="J65" s="236">
        <v>1</v>
      </c>
      <c r="K65" s="236">
        <v>1</v>
      </c>
      <c r="L65" s="236">
        <v>0</v>
      </c>
      <c r="M65" s="236"/>
      <c r="N65" s="399">
        <f t="shared" si="2"/>
        <v>9</v>
      </c>
      <c r="O65" s="374">
        <v>8</v>
      </c>
      <c r="P65" s="412">
        <v>1</v>
      </c>
      <c r="Q65" s="222">
        <f t="shared" si="1"/>
        <v>0</v>
      </c>
    </row>
    <row r="66" spans="1:17">
      <c r="A66" s="691" t="s">
        <v>361</v>
      </c>
      <c r="B66" s="237">
        <v>0</v>
      </c>
      <c r="C66" s="237">
        <v>0</v>
      </c>
      <c r="D66" s="237">
        <v>0</v>
      </c>
      <c r="E66" s="237">
        <v>0</v>
      </c>
      <c r="F66" s="237">
        <v>0</v>
      </c>
      <c r="G66" s="237">
        <v>1</v>
      </c>
      <c r="H66" s="236">
        <v>0</v>
      </c>
      <c r="I66" s="236">
        <v>0</v>
      </c>
      <c r="J66" s="236">
        <v>0</v>
      </c>
      <c r="K66" s="236">
        <v>0</v>
      </c>
      <c r="L66" s="236">
        <v>1</v>
      </c>
      <c r="M66" s="236"/>
      <c r="N66" s="399">
        <f t="shared" si="2"/>
        <v>2</v>
      </c>
      <c r="O66" s="374">
        <v>1</v>
      </c>
      <c r="P66" s="412">
        <v>1</v>
      </c>
      <c r="Q66" s="222">
        <f t="shared" si="1"/>
        <v>0</v>
      </c>
    </row>
    <row r="67" spans="1:17">
      <c r="A67" s="691" t="s">
        <v>362</v>
      </c>
      <c r="B67" s="237">
        <v>2</v>
      </c>
      <c r="C67" s="237">
        <v>14</v>
      </c>
      <c r="D67" s="237">
        <v>0</v>
      </c>
      <c r="E67" s="237">
        <v>1</v>
      </c>
      <c r="F67" s="237">
        <v>0</v>
      </c>
      <c r="G67" s="237">
        <v>0</v>
      </c>
      <c r="H67" s="236">
        <v>4</v>
      </c>
      <c r="I67" s="236">
        <v>5</v>
      </c>
      <c r="J67" s="236">
        <v>2</v>
      </c>
      <c r="K67" s="236">
        <v>2</v>
      </c>
      <c r="L67" s="236">
        <v>0</v>
      </c>
      <c r="M67" s="236"/>
      <c r="N67" s="399">
        <f t="shared" si="2"/>
        <v>30</v>
      </c>
      <c r="O67" s="374">
        <v>25</v>
      </c>
      <c r="P67" s="412">
        <v>5</v>
      </c>
      <c r="Q67" s="222">
        <f t="shared" si="1"/>
        <v>0</v>
      </c>
    </row>
    <row r="68" spans="1:17">
      <c r="A68" s="691" t="s">
        <v>363</v>
      </c>
      <c r="B68" s="237">
        <v>1</v>
      </c>
      <c r="C68" s="237">
        <v>3</v>
      </c>
      <c r="D68" s="237">
        <v>0</v>
      </c>
      <c r="E68" s="237">
        <v>2</v>
      </c>
      <c r="F68" s="237">
        <v>0</v>
      </c>
      <c r="G68" s="237">
        <v>0</v>
      </c>
      <c r="H68" s="236">
        <v>2</v>
      </c>
      <c r="I68" s="236">
        <v>5</v>
      </c>
      <c r="J68" s="236">
        <v>0</v>
      </c>
      <c r="K68" s="236">
        <v>1</v>
      </c>
      <c r="L68" s="236">
        <v>0</v>
      </c>
      <c r="M68" s="236"/>
      <c r="N68" s="399">
        <f t="shared" si="2"/>
        <v>14</v>
      </c>
      <c r="O68" s="374">
        <v>8</v>
      </c>
      <c r="P68" s="412">
        <v>6</v>
      </c>
      <c r="Q68" s="222">
        <f t="shared" si="1"/>
        <v>0</v>
      </c>
    </row>
    <row r="69" spans="1:17">
      <c r="A69" s="691" t="s">
        <v>364</v>
      </c>
      <c r="B69" s="237">
        <v>0</v>
      </c>
      <c r="C69" s="237">
        <v>0</v>
      </c>
      <c r="D69" s="237">
        <v>0</v>
      </c>
      <c r="E69" s="237">
        <v>1</v>
      </c>
      <c r="F69" s="237">
        <v>0</v>
      </c>
      <c r="G69" s="237">
        <v>0</v>
      </c>
      <c r="H69" s="236">
        <v>0</v>
      </c>
      <c r="I69" s="236">
        <v>0</v>
      </c>
      <c r="J69" s="236">
        <v>0</v>
      </c>
      <c r="K69" s="236">
        <v>0</v>
      </c>
      <c r="L69" s="236">
        <v>1</v>
      </c>
      <c r="M69" s="236"/>
      <c r="N69" s="399">
        <f t="shared" si="2"/>
        <v>2</v>
      </c>
      <c r="O69" s="374">
        <v>2</v>
      </c>
      <c r="P69" s="412">
        <v>0</v>
      </c>
      <c r="Q69" s="222">
        <f t="shared" ref="Q69:Q77" si="3">N69-O69-P69</f>
        <v>0</v>
      </c>
    </row>
    <row r="70" spans="1:17">
      <c r="A70" s="691" t="s">
        <v>365</v>
      </c>
      <c r="B70" s="237">
        <v>3</v>
      </c>
      <c r="C70" s="237">
        <v>1</v>
      </c>
      <c r="D70" s="237">
        <v>0</v>
      </c>
      <c r="E70" s="237">
        <v>0</v>
      </c>
      <c r="F70" s="237">
        <v>0</v>
      </c>
      <c r="G70" s="237">
        <v>0</v>
      </c>
      <c r="H70" s="236">
        <v>0</v>
      </c>
      <c r="I70" s="236">
        <v>1</v>
      </c>
      <c r="J70" s="236">
        <v>0</v>
      </c>
      <c r="K70" s="236">
        <v>0</v>
      </c>
      <c r="L70" s="236">
        <v>0</v>
      </c>
      <c r="M70" s="236"/>
      <c r="N70" s="399">
        <f t="shared" ref="N70:N76" si="4">SUM(B70:M70)</f>
        <v>5</v>
      </c>
      <c r="O70" s="374">
        <v>4</v>
      </c>
      <c r="P70" s="412">
        <v>1</v>
      </c>
      <c r="Q70" s="222">
        <f t="shared" si="3"/>
        <v>0</v>
      </c>
    </row>
    <row r="71" spans="1:17">
      <c r="A71" s="691" t="s">
        <v>366</v>
      </c>
      <c r="B71" s="237">
        <v>2</v>
      </c>
      <c r="C71" s="237">
        <v>0</v>
      </c>
      <c r="D71" s="237">
        <v>0</v>
      </c>
      <c r="E71" s="237">
        <v>0</v>
      </c>
      <c r="F71" s="237">
        <v>1</v>
      </c>
      <c r="G71" s="237">
        <v>0</v>
      </c>
      <c r="H71" s="236">
        <v>1</v>
      </c>
      <c r="I71" s="236">
        <v>0</v>
      </c>
      <c r="J71" s="236">
        <v>3</v>
      </c>
      <c r="K71" s="236">
        <v>0</v>
      </c>
      <c r="L71" s="236">
        <v>0</v>
      </c>
      <c r="M71" s="236"/>
      <c r="N71" s="399">
        <f t="shared" si="4"/>
        <v>7</v>
      </c>
      <c r="O71" s="374">
        <v>5</v>
      </c>
      <c r="P71" s="412">
        <v>2</v>
      </c>
      <c r="Q71" s="222">
        <f t="shared" si="3"/>
        <v>0</v>
      </c>
    </row>
    <row r="72" spans="1:17">
      <c r="A72" s="691" t="s">
        <v>367</v>
      </c>
      <c r="B72" s="237">
        <v>0</v>
      </c>
      <c r="C72" s="237">
        <v>0</v>
      </c>
      <c r="D72" s="237">
        <v>1</v>
      </c>
      <c r="E72" s="237">
        <v>1</v>
      </c>
      <c r="F72" s="237">
        <v>1</v>
      </c>
      <c r="G72" s="237">
        <v>0</v>
      </c>
      <c r="H72" s="236">
        <v>0</v>
      </c>
      <c r="I72" s="236">
        <v>1</v>
      </c>
      <c r="J72" s="236">
        <v>0</v>
      </c>
      <c r="K72" s="236">
        <v>2</v>
      </c>
      <c r="L72" s="236">
        <v>0</v>
      </c>
      <c r="M72" s="236"/>
      <c r="N72" s="399">
        <f t="shared" si="4"/>
        <v>6</v>
      </c>
      <c r="O72" s="374">
        <v>3</v>
      </c>
      <c r="P72" s="412">
        <v>3</v>
      </c>
      <c r="Q72" s="222">
        <f t="shared" si="3"/>
        <v>0</v>
      </c>
    </row>
    <row r="73" spans="1:17">
      <c r="A73" s="691" t="s">
        <v>368</v>
      </c>
      <c r="B73" s="237">
        <v>2</v>
      </c>
      <c r="C73" s="237">
        <v>0</v>
      </c>
      <c r="D73" s="237">
        <v>1</v>
      </c>
      <c r="E73" s="237">
        <v>1</v>
      </c>
      <c r="F73" s="237">
        <v>0</v>
      </c>
      <c r="G73" s="237">
        <v>2</v>
      </c>
      <c r="H73" s="236">
        <v>1</v>
      </c>
      <c r="I73" s="236">
        <v>0</v>
      </c>
      <c r="J73" s="236">
        <v>0</v>
      </c>
      <c r="K73" s="236">
        <v>2</v>
      </c>
      <c r="L73" s="236">
        <v>0</v>
      </c>
      <c r="M73" s="236"/>
      <c r="N73" s="399">
        <f t="shared" si="4"/>
        <v>9</v>
      </c>
      <c r="O73" s="374">
        <v>5</v>
      </c>
      <c r="P73" s="412">
        <v>4</v>
      </c>
      <c r="Q73" s="222">
        <f t="shared" si="3"/>
        <v>0</v>
      </c>
    </row>
    <row r="74" spans="1:17">
      <c r="A74" s="691" t="s">
        <v>369</v>
      </c>
      <c r="B74" s="237">
        <v>2</v>
      </c>
      <c r="C74" s="237">
        <v>0</v>
      </c>
      <c r="D74" s="237">
        <v>1</v>
      </c>
      <c r="E74" s="237">
        <v>0</v>
      </c>
      <c r="F74" s="237">
        <v>0</v>
      </c>
      <c r="G74" s="237">
        <v>1</v>
      </c>
      <c r="H74" s="236">
        <v>1</v>
      </c>
      <c r="I74" s="236">
        <v>0</v>
      </c>
      <c r="J74" s="236">
        <v>0</v>
      </c>
      <c r="K74" s="236">
        <v>0</v>
      </c>
      <c r="L74" s="236">
        <v>0</v>
      </c>
      <c r="M74" s="236"/>
      <c r="N74" s="399">
        <f t="shared" si="4"/>
        <v>5</v>
      </c>
      <c r="O74" s="374">
        <v>2</v>
      </c>
      <c r="P74" s="412">
        <v>3</v>
      </c>
      <c r="Q74" s="222">
        <f t="shared" si="3"/>
        <v>0</v>
      </c>
    </row>
    <row r="75" spans="1:17">
      <c r="A75" s="691" t="s">
        <v>370</v>
      </c>
      <c r="B75" s="237">
        <v>0</v>
      </c>
      <c r="C75" s="237">
        <v>0</v>
      </c>
      <c r="D75" s="237">
        <v>0</v>
      </c>
      <c r="E75" s="237">
        <v>0</v>
      </c>
      <c r="F75" s="237">
        <v>0</v>
      </c>
      <c r="G75" s="237">
        <v>0</v>
      </c>
      <c r="H75" s="236">
        <v>1</v>
      </c>
      <c r="I75" s="236">
        <v>0</v>
      </c>
      <c r="J75" s="236">
        <v>1</v>
      </c>
      <c r="K75" s="236">
        <v>0</v>
      </c>
      <c r="L75" s="236">
        <v>0</v>
      </c>
      <c r="M75" s="236"/>
      <c r="N75" s="399">
        <f t="shared" si="4"/>
        <v>2</v>
      </c>
      <c r="O75" s="374">
        <v>0</v>
      </c>
      <c r="P75" s="412">
        <v>2</v>
      </c>
      <c r="Q75" s="222">
        <f t="shared" si="3"/>
        <v>0</v>
      </c>
    </row>
    <row r="76" spans="1:17">
      <c r="A76" s="691" t="s">
        <v>371</v>
      </c>
      <c r="B76" s="237">
        <v>1</v>
      </c>
      <c r="C76" s="237">
        <v>1</v>
      </c>
      <c r="D76" s="237">
        <v>0</v>
      </c>
      <c r="E76" s="237">
        <v>0</v>
      </c>
      <c r="F76" s="237">
        <v>2</v>
      </c>
      <c r="G76" s="237">
        <v>0</v>
      </c>
      <c r="H76" s="236">
        <v>0</v>
      </c>
      <c r="I76" s="236">
        <v>0</v>
      </c>
      <c r="J76" s="236">
        <v>1</v>
      </c>
      <c r="K76" s="236">
        <v>1</v>
      </c>
      <c r="L76" s="236">
        <v>0</v>
      </c>
      <c r="M76" s="236"/>
      <c r="N76" s="399">
        <f t="shared" si="4"/>
        <v>6</v>
      </c>
      <c r="O76" s="374">
        <v>2</v>
      </c>
      <c r="P76" s="412">
        <v>4</v>
      </c>
      <c r="Q76" s="222">
        <f t="shared" si="3"/>
        <v>0</v>
      </c>
    </row>
    <row r="77" spans="1:17" ht="15.75" thickBot="1">
      <c r="A77" s="692" t="s">
        <v>418</v>
      </c>
      <c r="B77" s="238">
        <v>7</v>
      </c>
      <c r="C77" s="238">
        <v>17</v>
      </c>
      <c r="D77" s="238">
        <v>16</v>
      </c>
      <c r="E77" s="238">
        <v>7</v>
      </c>
      <c r="F77" s="238">
        <v>3</v>
      </c>
      <c r="G77" s="238">
        <v>1</v>
      </c>
      <c r="H77" s="425">
        <v>3</v>
      </c>
      <c r="I77" s="425">
        <v>6</v>
      </c>
      <c r="J77" s="236">
        <v>4</v>
      </c>
      <c r="K77" s="236">
        <v>5</v>
      </c>
      <c r="L77" s="236">
        <v>4</v>
      </c>
      <c r="M77" s="236"/>
      <c r="N77" s="399">
        <f>SUM(B77:M77)</f>
        <v>73</v>
      </c>
      <c r="O77" s="413"/>
      <c r="P77" s="414"/>
      <c r="Q77" s="222">
        <f t="shared" si="3"/>
        <v>73</v>
      </c>
    </row>
    <row r="78" spans="1:17" ht="15.75" thickBot="1">
      <c r="A78" s="395" t="s">
        <v>32</v>
      </c>
      <c r="B78" s="396">
        <f t="shared" ref="B78:N78" si="5">SUM(B4:B77)</f>
        <v>361</v>
      </c>
      <c r="C78" s="396">
        <f t="shared" si="5"/>
        <v>385</v>
      </c>
      <c r="D78" s="396">
        <f t="shared" si="5"/>
        <v>308</v>
      </c>
      <c r="E78" s="396">
        <f t="shared" si="5"/>
        <v>415</v>
      </c>
      <c r="F78" s="396">
        <f t="shared" si="5"/>
        <v>409</v>
      </c>
      <c r="G78" s="396">
        <f t="shared" si="5"/>
        <v>311</v>
      </c>
      <c r="H78" s="396">
        <f t="shared" si="5"/>
        <v>361</v>
      </c>
      <c r="I78" s="396">
        <f>SUM(I4:I77)</f>
        <v>380</v>
      </c>
      <c r="J78" s="396">
        <f>SUM(J4:J77)</f>
        <v>377</v>
      </c>
      <c r="K78" s="396">
        <f t="shared" si="5"/>
        <v>399</v>
      </c>
      <c r="L78" s="396">
        <f t="shared" si="5"/>
        <v>327</v>
      </c>
      <c r="M78" s="396">
        <f t="shared" si="5"/>
        <v>0</v>
      </c>
      <c r="N78" s="396">
        <f t="shared" si="5"/>
        <v>4033</v>
      </c>
      <c r="O78" s="396">
        <f>SUM(O4:O76)</f>
        <v>1418</v>
      </c>
      <c r="P78" s="397">
        <f>SUM(P4:P76)</f>
        <v>2542</v>
      </c>
    </row>
    <row r="80" spans="1:17">
      <c r="A80" s="1090" t="s">
        <v>445</v>
      </c>
      <c r="B80" s="1090"/>
      <c r="C80" s="1090"/>
      <c r="D80" s="1090"/>
      <c r="E80" s="1090"/>
    </row>
    <row r="81" spans="1:5">
      <c r="A81" s="1090"/>
      <c r="B81" s="1090"/>
      <c r="C81" s="1090"/>
      <c r="D81" s="1090"/>
      <c r="E81" s="1090"/>
    </row>
    <row r="82" spans="1:5">
      <c r="A82" s="1090"/>
      <c r="B82" s="1090"/>
      <c r="C82" s="1090"/>
      <c r="D82" s="1090"/>
      <c r="E82" s="1090"/>
    </row>
    <row r="83" spans="1:5">
      <c r="A83" s="1090"/>
      <c r="B83" s="1090"/>
      <c r="C83" s="1090"/>
      <c r="D83" s="1090"/>
      <c r="E83" s="1090"/>
    </row>
    <row r="84" spans="1:5">
      <c r="A84" s="1090"/>
      <c r="B84" s="1090"/>
      <c r="C84" s="1090"/>
      <c r="D84" s="1090"/>
      <c r="E84" s="1090"/>
    </row>
  </sheetData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90" zoomScaleNormal="90" workbookViewId="0"/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235" t="s">
        <v>3</v>
      </c>
    </row>
    <row r="2" spans="1:14" ht="15.75" thickBot="1">
      <c r="A2" s="94" t="s">
        <v>4</v>
      </c>
    </row>
    <row r="3" spans="1:14" ht="15.75" thickBot="1">
      <c r="A3" s="390" t="s">
        <v>450</v>
      </c>
      <c r="B3" s="391" t="s">
        <v>451</v>
      </c>
      <c r="C3" s="391" t="s">
        <v>452</v>
      </c>
      <c r="D3" s="391" t="s">
        <v>453</v>
      </c>
      <c r="E3" s="392" t="s">
        <v>454</v>
      </c>
      <c r="F3" s="393" t="s">
        <v>455</v>
      </c>
      <c r="G3" s="421" t="s">
        <v>456</v>
      </c>
      <c r="H3" s="426" t="s">
        <v>457</v>
      </c>
      <c r="I3" s="444" t="s">
        <v>458</v>
      </c>
      <c r="J3" s="421" t="s">
        <v>459</v>
      </c>
      <c r="K3" s="444" t="s">
        <v>460</v>
      </c>
      <c r="L3" s="422" t="s">
        <v>461</v>
      </c>
      <c r="M3" s="422" t="s">
        <v>462</v>
      </c>
      <c r="N3" s="394" t="s">
        <v>8</v>
      </c>
    </row>
    <row r="4" spans="1:14">
      <c r="A4" s="386" t="s">
        <v>310</v>
      </c>
      <c r="B4" s="387">
        <v>2</v>
      </c>
      <c r="C4" s="387">
        <v>2</v>
      </c>
      <c r="D4" s="387">
        <v>0</v>
      </c>
      <c r="E4" s="387">
        <v>1</v>
      </c>
      <c r="F4" s="388">
        <v>0</v>
      </c>
      <c r="G4" s="387">
        <v>3</v>
      </c>
      <c r="H4" s="427">
        <v>0</v>
      </c>
      <c r="I4" s="388">
        <v>1</v>
      </c>
      <c r="J4" s="388">
        <v>2</v>
      </c>
      <c r="K4" s="492">
        <v>1</v>
      </c>
      <c r="L4" s="236">
        <v>0</v>
      </c>
      <c r="M4" s="542"/>
      <c r="N4" s="389">
        <f>SUM(B4:M4)</f>
        <v>12</v>
      </c>
    </row>
    <row r="5" spans="1:14">
      <c r="A5" s="384" t="s">
        <v>435</v>
      </c>
      <c r="B5" s="383">
        <v>0</v>
      </c>
      <c r="C5" s="383">
        <v>0</v>
      </c>
      <c r="D5" s="383">
        <v>0</v>
      </c>
      <c r="E5" s="383">
        <v>0</v>
      </c>
      <c r="F5" s="385">
        <v>0</v>
      </c>
      <c r="G5" s="383">
        <v>0</v>
      </c>
      <c r="H5" s="427">
        <v>0</v>
      </c>
      <c r="I5" s="388">
        <v>0</v>
      </c>
      <c r="J5" s="388">
        <v>0</v>
      </c>
      <c r="K5" s="493">
        <v>0</v>
      </c>
      <c r="L5" s="236">
        <v>0</v>
      </c>
      <c r="M5" s="542"/>
      <c r="N5" s="389">
        <f t="shared" ref="N5:N37" si="0">SUM(B5:M5)</f>
        <v>0</v>
      </c>
    </row>
    <row r="6" spans="1:14">
      <c r="A6" s="384" t="s">
        <v>311</v>
      </c>
      <c r="B6" s="383">
        <v>6</v>
      </c>
      <c r="C6" s="383">
        <v>1</v>
      </c>
      <c r="D6" s="383">
        <v>0</v>
      </c>
      <c r="E6" s="383">
        <v>0</v>
      </c>
      <c r="F6" s="385">
        <v>0</v>
      </c>
      <c r="G6" s="383">
        <v>1</v>
      </c>
      <c r="H6" s="427">
        <v>0</v>
      </c>
      <c r="I6" s="388">
        <v>1</v>
      </c>
      <c r="J6" s="388">
        <v>0</v>
      </c>
      <c r="K6" s="493">
        <v>0</v>
      </c>
      <c r="L6" s="236">
        <v>3</v>
      </c>
      <c r="M6" s="542"/>
      <c r="N6" s="389">
        <f t="shared" si="0"/>
        <v>12</v>
      </c>
    </row>
    <row r="7" spans="1:14">
      <c r="A7" s="384" t="s">
        <v>312</v>
      </c>
      <c r="B7" s="383">
        <v>0</v>
      </c>
      <c r="C7" s="383">
        <v>1</v>
      </c>
      <c r="D7" s="383">
        <v>0</v>
      </c>
      <c r="E7" s="383">
        <v>0</v>
      </c>
      <c r="F7" s="385">
        <v>0</v>
      </c>
      <c r="G7" s="383">
        <v>0</v>
      </c>
      <c r="H7" s="427">
        <v>1</v>
      </c>
      <c r="I7" s="388">
        <v>0</v>
      </c>
      <c r="J7" s="388">
        <v>1</v>
      </c>
      <c r="K7" s="493">
        <v>1</v>
      </c>
      <c r="L7" s="236">
        <v>0</v>
      </c>
      <c r="M7" s="542"/>
      <c r="N7" s="389">
        <f t="shared" si="0"/>
        <v>4</v>
      </c>
    </row>
    <row r="8" spans="1:14">
      <c r="A8" s="384" t="s">
        <v>313</v>
      </c>
      <c r="B8" s="383">
        <v>0</v>
      </c>
      <c r="C8" s="383">
        <v>0</v>
      </c>
      <c r="D8" s="383">
        <v>0</v>
      </c>
      <c r="E8" s="383">
        <v>0</v>
      </c>
      <c r="F8" s="385">
        <v>1</v>
      </c>
      <c r="G8" s="383">
        <v>0</v>
      </c>
      <c r="H8" s="427">
        <v>0</v>
      </c>
      <c r="I8" s="388">
        <v>0</v>
      </c>
      <c r="J8" s="388">
        <v>0</v>
      </c>
      <c r="K8" s="493">
        <v>0</v>
      </c>
      <c r="L8" s="236">
        <v>0</v>
      </c>
      <c r="M8" s="542"/>
      <c r="N8" s="389">
        <f t="shared" si="0"/>
        <v>1</v>
      </c>
    </row>
    <row r="9" spans="1:14">
      <c r="A9" s="384" t="s">
        <v>314</v>
      </c>
      <c r="B9" s="383">
        <v>1</v>
      </c>
      <c r="C9" s="383">
        <v>2</v>
      </c>
      <c r="D9" s="383">
        <v>2</v>
      </c>
      <c r="E9" s="383">
        <v>1</v>
      </c>
      <c r="F9" s="385">
        <v>2</v>
      </c>
      <c r="G9" s="383">
        <v>0</v>
      </c>
      <c r="H9" s="427">
        <v>0</v>
      </c>
      <c r="I9" s="388">
        <v>0</v>
      </c>
      <c r="J9" s="388">
        <v>0</v>
      </c>
      <c r="K9" s="493">
        <v>0</v>
      </c>
      <c r="L9" s="236">
        <v>0</v>
      </c>
      <c r="M9" s="542"/>
      <c r="N9" s="389">
        <f t="shared" si="0"/>
        <v>8</v>
      </c>
    </row>
    <row r="10" spans="1:14">
      <c r="A10" s="1060" t="s">
        <v>578</v>
      </c>
      <c r="B10" s="383">
        <v>0</v>
      </c>
      <c r="C10" s="383">
        <v>0</v>
      </c>
      <c r="D10" s="383">
        <v>0</v>
      </c>
      <c r="E10" s="383">
        <v>0</v>
      </c>
      <c r="F10" s="385">
        <v>0</v>
      </c>
      <c r="G10" s="383">
        <v>0</v>
      </c>
      <c r="H10" s="427">
        <v>0</v>
      </c>
      <c r="I10" s="388">
        <v>0</v>
      </c>
      <c r="J10" s="388">
        <v>0</v>
      </c>
      <c r="K10" s="493">
        <v>0</v>
      </c>
      <c r="L10" s="236">
        <v>1</v>
      </c>
      <c r="M10" s="542"/>
      <c r="N10" s="389">
        <f t="shared" si="0"/>
        <v>1</v>
      </c>
    </row>
    <row r="11" spans="1:14">
      <c r="A11" s="689" t="s">
        <v>437</v>
      </c>
      <c r="B11" s="383">
        <v>0</v>
      </c>
      <c r="C11" s="383">
        <v>1</v>
      </c>
      <c r="D11" s="383">
        <v>0</v>
      </c>
      <c r="E11" s="383">
        <v>0</v>
      </c>
      <c r="F11" s="385">
        <v>0</v>
      </c>
      <c r="G11" s="383">
        <v>1</v>
      </c>
      <c r="H11" s="427">
        <v>0</v>
      </c>
      <c r="I11" s="388">
        <v>1</v>
      </c>
      <c r="J11" s="388">
        <v>0</v>
      </c>
      <c r="K11" s="493">
        <v>0</v>
      </c>
      <c r="L11" s="236">
        <v>0</v>
      </c>
      <c r="M11" s="542"/>
      <c r="N11" s="389">
        <f t="shared" si="0"/>
        <v>3</v>
      </c>
    </row>
    <row r="12" spans="1:14">
      <c r="A12" s="110" t="s">
        <v>560</v>
      </c>
      <c r="B12" s="383">
        <v>0</v>
      </c>
      <c r="C12" s="383">
        <v>0</v>
      </c>
      <c r="D12" s="383">
        <v>0</v>
      </c>
      <c r="E12" s="383">
        <v>0</v>
      </c>
      <c r="F12" s="385">
        <v>0</v>
      </c>
      <c r="G12" s="383">
        <v>0</v>
      </c>
      <c r="H12" s="427">
        <v>1</v>
      </c>
      <c r="I12" s="388">
        <v>2</v>
      </c>
      <c r="J12" s="388">
        <v>0</v>
      </c>
      <c r="K12" s="493">
        <v>0</v>
      </c>
      <c r="L12" s="236">
        <v>0</v>
      </c>
      <c r="M12" s="542"/>
      <c r="N12" s="389">
        <f t="shared" si="0"/>
        <v>3</v>
      </c>
    </row>
    <row r="13" spans="1:14">
      <c r="A13" s="384" t="s">
        <v>438</v>
      </c>
      <c r="B13" s="383">
        <v>0</v>
      </c>
      <c r="C13" s="383">
        <v>0</v>
      </c>
      <c r="D13" s="383">
        <v>0</v>
      </c>
      <c r="E13" s="383">
        <v>0</v>
      </c>
      <c r="F13" s="385">
        <v>1</v>
      </c>
      <c r="G13" s="383">
        <v>0</v>
      </c>
      <c r="H13" s="427">
        <v>0</v>
      </c>
      <c r="I13" s="388">
        <v>0</v>
      </c>
      <c r="J13" s="388">
        <v>0</v>
      </c>
      <c r="K13" s="493">
        <v>0</v>
      </c>
      <c r="L13" s="236">
        <v>0</v>
      </c>
      <c r="M13" s="542"/>
      <c r="N13" s="389">
        <f t="shared" si="0"/>
        <v>1</v>
      </c>
    </row>
    <row r="14" spans="1:14">
      <c r="A14" s="384" t="s">
        <v>211</v>
      </c>
      <c r="B14" s="383">
        <v>0</v>
      </c>
      <c r="C14" s="383">
        <v>0</v>
      </c>
      <c r="D14" s="383">
        <v>0</v>
      </c>
      <c r="E14" s="383">
        <v>0</v>
      </c>
      <c r="F14" s="385">
        <v>0</v>
      </c>
      <c r="G14" s="383">
        <v>0</v>
      </c>
      <c r="H14" s="427">
        <v>0</v>
      </c>
      <c r="I14" s="388">
        <v>0</v>
      </c>
      <c r="J14" s="388">
        <v>0</v>
      </c>
      <c r="K14" s="493">
        <v>0</v>
      </c>
      <c r="L14" s="236">
        <v>0</v>
      </c>
      <c r="M14" s="542"/>
      <c r="N14" s="389">
        <f t="shared" si="0"/>
        <v>0</v>
      </c>
    </row>
    <row r="15" spans="1:14">
      <c r="A15" s="384" t="s">
        <v>315</v>
      </c>
      <c r="B15" s="383">
        <v>1</v>
      </c>
      <c r="C15" s="383">
        <v>0</v>
      </c>
      <c r="D15" s="383">
        <v>0</v>
      </c>
      <c r="E15" s="383">
        <v>0</v>
      </c>
      <c r="F15" s="385">
        <v>0</v>
      </c>
      <c r="G15" s="383">
        <v>0</v>
      </c>
      <c r="H15" s="427">
        <v>0</v>
      </c>
      <c r="I15" s="388">
        <v>0</v>
      </c>
      <c r="J15" s="388">
        <v>1</v>
      </c>
      <c r="K15" s="493">
        <v>0</v>
      </c>
      <c r="L15" s="236">
        <v>0</v>
      </c>
      <c r="M15" s="542"/>
      <c r="N15" s="389">
        <f t="shared" si="0"/>
        <v>2</v>
      </c>
    </row>
    <row r="16" spans="1:14">
      <c r="A16" s="384" t="s">
        <v>316</v>
      </c>
      <c r="B16" s="383">
        <v>0</v>
      </c>
      <c r="C16" s="383">
        <v>0</v>
      </c>
      <c r="D16" s="383">
        <v>0</v>
      </c>
      <c r="E16" s="383">
        <v>0</v>
      </c>
      <c r="F16" s="385">
        <v>0</v>
      </c>
      <c r="G16" s="383">
        <v>1</v>
      </c>
      <c r="H16" s="427">
        <v>1</v>
      </c>
      <c r="I16" s="388">
        <v>0</v>
      </c>
      <c r="J16" s="388">
        <v>0</v>
      </c>
      <c r="K16" s="493">
        <v>0</v>
      </c>
      <c r="L16" s="236">
        <v>0</v>
      </c>
      <c r="M16" s="542"/>
      <c r="N16" s="389">
        <f t="shared" si="0"/>
        <v>2</v>
      </c>
    </row>
    <row r="17" spans="1:14">
      <c r="A17" s="384" t="s">
        <v>317</v>
      </c>
      <c r="B17" s="383">
        <v>4</v>
      </c>
      <c r="C17" s="383">
        <v>2</v>
      </c>
      <c r="D17" s="383">
        <v>3</v>
      </c>
      <c r="E17" s="383">
        <v>0</v>
      </c>
      <c r="F17" s="385">
        <v>1</v>
      </c>
      <c r="G17" s="383">
        <v>3</v>
      </c>
      <c r="H17" s="427">
        <v>2</v>
      </c>
      <c r="I17" s="388">
        <v>2</v>
      </c>
      <c r="J17" s="388">
        <v>2</v>
      </c>
      <c r="K17" s="493">
        <v>2</v>
      </c>
      <c r="L17" s="236">
        <v>2</v>
      </c>
      <c r="M17" s="542"/>
      <c r="N17" s="389">
        <f t="shared" si="0"/>
        <v>23</v>
      </c>
    </row>
    <row r="18" spans="1:14">
      <c r="A18" s="689" t="s">
        <v>436</v>
      </c>
      <c r="B18" s="383">
        <v>0</v>
      </c>
      <c r="C18" s="383">
        <v>1</v>
      </c>
      <c r="D18" s="383">
        <v>0</v>
      </c>
      <c r="E18" s="383">
        <v>0</v>
      </c>
      <c r="F18" s="385">
        <v>0</v>
      </c>
      <c r="G18" s="383">
        <v>0</v>
      </c>
      <c r="H18" s="427">
        <v>0</v>
      </c>
      <c r="I18" s="388">
        <v>0</v>
      </c>
      <c r="J18" s="388">
        <v>0</v>
      </c>
      <c r="K18" s="493">
        <v>0</v>
      </c>
      <c r="L18" s="236">
        <v>0</v>
      </c>
      <c r="M18" s="542"/>
      <c r="N18" s="389">
        <f t="shared" si="0"/>
        <v>1</v>
      </c>
    </row>
    <row r="19" spans="1:14">
      <c r="A19" s="384" t="s">
        <v>318</v>
      </c>
      <c r="B19" s="383">
        <v>0</v>
      </c>
      <c r="C19" s="383">
        <v>0</v>
      </c>
      <c r="D19" s="383">
        <v>0</v>
      </c>
      <c r="E19" s="383">
        <v>0</v>
      </c>
      <c r="F19" s="385">
        <v>0</v>
      </c>
      <c r="G19" s="383">
        <v>0</v>
      </c>
      <c r="H19" s="427">
        <v>0</v>
      </c>
      <c r="I19" s="388">
        <v>0</v>
      </c>
      <c r="J19" s="388">
        <v>0</v>
      </c>
      <c r="K19" s="493">
        <v>0</v>
      </c>
      <c r="L19" s="236">
        <v>0</v>
      </c>
      <c r="M19" s="542"/>
      <c r="N19" s="389">
        <f t="shared" si="0"/>
        <v>0</v>
      </c>
    </row>
    <row r="20" spans="1:14">
      <c r="A20" s="384" t="s">
        <v>319</v>
      </c>
      <c r="B20" s="383">
        <v>0</v>
      </c>
      <c r="C20" s="383">
        <v>0</v>
      </c>
      <c r="D20" s="383">
        <v>0</v>
      </c>
      <c r="E20" s="383">
        <v>0</v>
      </c>
      <c r="F20" s="385">
        <v>0</v>
      </c>
      <c r="G20" s="383">
        <v>0</v>
      </c>
      <c r="H20" s="427">
        <v>0</v>
      </c>
      <c r="I20" s="388">
        <v>0</v>
      </c>
      <c r="J20" s="388">
        <v>0</v>
      </c>
      <c r="K20" s="493">
        <v>0</v>
      </c>
      <c r="L20" s="236">
        <v>0</v>
      </c>
      <c r="M20" s="542"/>
      <c r="N20" s="389">
        <f t="shared" si="0"/>
        <v>0</v>
      </c>
    </row>
    <row r="21" spans="1:14">
      <c r="A21" s="384" t="s">
        <v>320</v>
      </c>
      <c r="B21" s="383">
        <v>1</v>
      </c>
      <c r="C21" s="383">
        <v>0</v>
      </c>
      <c r="D21" s="383">
        <v>3</v>
      </c>
      <c r="E21" s="383">
        <v>1</v>
      </c>
      <c r="F21" s="385">
        <v>2</v>
      </c>
      <c r="G21" s="383">
        <v>0</v>
      </c>
      <c r="H21" s="427">
        <v>0</v>
      </c>
      <c r="I21" s="388">
        <v>0</v>
      </c>
      <c r="J21" s="388">
        <v>0</v>
      </c>
      <c r="K21" s="493">
        <v>0</v>
      </c>
      <c r="L21" s="236">
        <v>1</v>
      </c>
      <c r="M21" s="542"/>
      <c r="N21" s="389">
        <f t="shared" si="0"/>
        <v>8</v>
      </c>
    </row>
    <row r="22" spans="1:14">
      <c r="A22" s="384" t="s">
        <v>321</v>
      </c>
      <c r="B22" s="383">
        <v>1</v>
      </c>
      <c r="C22" s="383">
        <v>0</v>
      </c>
      <c r="D22" s="383">
        <v>1</v>
      </c>
      <c r="E22" s="383">
        <v>0</v>
      </c>
      <c r="F22" s="385">
        <v>0</v>
      </c>
      <c r="G22" s="383">
        <v>2</v>
      </c>
      <c r="H22" s="427">
        <v>0</v>
      </c>
      <c r="I22" s="388">
        <v>0</v>
      </c>
      <c r="J22" s="388">
        <v>0</v>
      </c>
      <c r="K22" s="493">
        <v>0</v>
      </c>
      <c r="L22" s="236">
        <v>0</v>
      </c>
      <c r="M22" s="542"/>
      <c r="N22" s="389">
        <f t="shared" si="0"/>
        <v>4</v>
      </c>
    </row>
    <row r="23" spans="1:14">
      <c r="A23" s="384" t="s">
        <v>439</v>
      </c>
      <c r="B23" s="383">
        <v>0</v>
      </c>
      <c r="C23" s="383">
        <v>0</v>
      </c>
      <c r="D23" s="383">
        <v>0</v>
      </c>
      <c r="E23" s="383">
        <v>0</v>
      </c>
      <c r="F23" s="385">
        <v>0</v>
      </c>
      <c r="G23" s="383">
        <v>0</v>
      </c>
      <c r="H23" s="427">
        <v>0</v>
      </c>
      <c r="I23" s="388">
        <v>0</v>
      </c>
      <c r="J23" s="388">
        <v>0</v>
      </c>
      <c r="K23" s="493">
        <v>0</v>
      </c>
      <c r="L23" s="236">
        <v>0</v>
      </c>
      <c r="M23" s="542"/>
      <c r="N23" s="389">
        <f t="shared" si="0"/>
        <v>0</v>
      </c>
    </row>
    <row r="24" spans="1:14">
      <c r="A24" s="384" t="s">
        <v>322</v>
      </c>
      <c r="B24" s="383">
        <v>1</v>
      </c>
      <c r="C24" s="383">
        <v>2</v>
      </c>
      <c r="D24" s="383">
        <v>1</v>
      </c>
      <c r="E24" s="383">
        <v>0</v>
      </c>
      <c r="F24" s="385">
        <v>1</v>
      </c>
      <c r="G24" s="383">
        <v>0</v>
      </c>
      <c r="H24" s="427">
        <v>0</v>
      </c>
      <c r="I24" s="388">
        <v>1</v>
      </c>
      <c r="J24" s="388">
        <v>0</v>
      </c>
      <c r="K24" s="493">
        <v>2</v>
      </c>
      <c r="L24" s="236">
        <v>0</v>
      </c>
      <c r="M24" s="542"/>
      <c r="N24" s="389">
        <f t="shared" si="0"/>
        <v>8</v>
      </c>
    </row>
    <row r="25" spans="1:14">
      <c r="A25" s="384" t="s">
        <v>323</v>
      </c>
      <c r="B25" s="383">
        <v>0</v>
      </c>
      <c r="C25" s="383">
        <v>0</v>
      </c>
      <c r="D25" s="383">
        <v>0</v>
      </c>
      <c r="E25" s="383">
        <v>0</v>
      </c>
      <c r="F25" s="385">
        <v>0</v>
      </c>
      <c r="G25" s="383">
        <v>0</v>
      </c>
      <c r="H25" s="427">
        <v>0</v>
      </c>
      <c r="I25" s="388">
        <v>0</v>
      </c>
      <c r="J25" s="388">
        <v>0</v>
      </c>
      <c r="K25" s="493">
        <v>0</v>
      </c>
      <c r="L25" s="236">
        <v>0</v>
      </c>
      <c r="M25" s="542"/>
      <c r="N25" s="389">
        <f t="shared" si="0"/>
        <v>0</v>
      </c>
    </row>
    <row r="26" spans="1:14">
      <c r="A26" s="384" t="s">
        <v>324</v>
      </c>
      <c r="B26" s="383">
        <v>41</v>
      </c>
      <c r="C26" s="383">
        <v>32</v>
      </c>
      <c r="D26" s="383">
        <v>25</v>
      </c>
      <c r="E26" s="383">
        <v>28</v>
      </c>
      <c r="F26" s="385">
        <v>44</v>
      </c>
      <c r="G26" s="383">
        <v>21</v>
      </c>
      <c r="H26" s="427">
        <v>37</v>
      </c>
      <c r="I26" s="388">
        <v>39</v>
      </c>
      <c r="J26" s="388">
        <v>40</v>
      </c>
      <c r="K26" s="493">
        <v>34</v>
      </c>
      <c r="L26" s="236">
        <v>23</v>
      </c>
      <c r="M26" s="542"/>
      <c r="N26" s="389">
        <f t="shared" si="0"/>
        <v>364</v>
      </c>
    </row>
    <row r="27" spans="1:14">
      <c r="A27" s="384" t="s">
        <v>293</v>
      </c>
      <c r="B27" s="383">
        <v>1</v>
      </c>
      <c r="C27" s="383">
        <v>0</v>
      </c>
      <c r="D27" s="383">
        <v>2</v>
      </c>
      <c r="E27" s="383">
        <v>2</v>
      </c>
      <c r="F27" s="385">
        <v>1</v>
      </c>
      <c r="G27" s="383">
        <v>0</v>
      </c>
      <c r="H27" s="427">
        <v>1</v>
      </c>
      <c r="I27" s="388">
        <v>2</v>
      </c>
      <c r="J27" s="388">
        <v>1</v>
      </c>
      <c r="K27" s="493">
        <v>3</v>
      </c>
      <c r="L27" s="236">
        <v>3</v>
      </c>
      <c r="M27" s="542"/>
      <c r="N27" s="389">
        <f t="shared" si="0"/>
        <v>16</v>
      </c>
    </row>
    <row r="28" spans="1:14">
      <c r="A28" s="384" t="s">
        <v>325</v>
      </c>
      <c r="B28" s="383">
        <v>14</v>
      </c>
      <c r="C28" s="383">
        <v>10</v>
      </c>
      <c r="D28" s="383">
        <v>6</v>
      </c>
      <c r="E28" s="383">
        <v>11</v>
      </c>
      <c r="F28" s="385">
        <v>6</v>
      </c>
      <c r="G28" s="383">
        <v>14</v>
      </c>
      <c r="H28" s="427">
        <v>5</v>
      </c>
      <c r="I28" s="388">
        <v>11</v>
      </c>
      <c r="J28" s="388">
        <v>6</v>
      </c>
      <c r="K28" s="493">
        <v>3</v>
      </c>
      <c r="L28" s="236">
        <v>8</v>
      </c>
      <c r="M28" s="542"/>
      <c r="N28" s="389">
        <f t="shared" si="0"/>
        <v>94</v>
      </c>
    </row>
    <row r="29" spans="1:14">
      <c r="A29" s="384" t="s">
        <v>440</v>
      </c>
      <c r="B29" s="383">
        <v>0</v>
      </c>
      <c r="C29" s="383">
        <v>0</v>
      </c>
      <c r="D29" s="383">
        <v>0</v>
      </c>
      <c r="E29" s="383">
        <v>0</v>
      </c>
      <c r="F29" s="385">
        <v>1</v>
      </c>
      <c r="G29" s="383">
        <v>0</v>
      </c>
      <c r="H29" s="427">
        <v>0</v>
      </c>
      <c r="I29" s="388">
        <v>0</v>
      </c>
      <c r="J29" s="388">
        <v>0</v>
      </c>
      <c r="K29" s="493">
        <v>0</v>
      </c>
      <c r="L29" s="236">
        <v>0</v>
      </c>
      <c r="M29" s="542"/>
      <c r="N29" s="389">
        <f t="shared" si="0"/>
        <v>1</v>
      </c>
    </row>
    <row r="30" spans="1:14">
      <c r="A30" s="384" t="s">
        <v>326</v>
      </c>
      <c r="B30" s="383">
        <v>4</v>
      </c>
      <c r="C30" s="383">
        <v>2</v>
      </c>
      <c r="D30" s="383">
        <v>6</v>
      </c>
      <c r="E30" s="383">
        <v>7</v>
      </c>
      <c r="F30" s="385">
        <v>3</v>
      </c>
      <c r="G30" s="383">
        <v>3</v>
      </c>
      <c r="H30" s="427">
        <v>1</v>
      </c>
      <c r="I30" s="388">
        <v>3</v>
      </c>
      <c r="J30" s="388">
        <v>1</v>
      </c>
      <c r="K30" s="493">
        <v>4</v>
      </c>
      <c r="L30" s="236">
        <v>4</v>
      </c>
      <c r="M30" s="542"/>
      <c r="N30" s="389">
        <f t="shared" si="0"/>
        <v>38</v>
      </c>
    </row>
    <row r="31" spans="1:14">
      <c r="A31" s="384" t="s">
        <v>327</v>
      </c>
      <c r="B31" s="383">
        <v>1</v>
      </c>
      <c r="C31" s="383">
        <v>1</v>
      </c>
      <c r="D31" s="383">
        <v>0</v>
      </c>
      <c r="E31" s="383">
        <v>1</v>
      </c>
      <c r="F31" s="385">
        <v>0</v>
      </c>
      <c r="G31" s="383">
        <v>0</v>
      </c>
      <c r="H31" s="427">
        <v>3</v>
      </c>
      <c r="I31" s="388">
        <v>1</v>
      </c>
      <c r="J31" s="388">
        <v>2</v>
      </c>
      <c r="K31" s="493">
        <v>1</v>
      </c>
      <c r="L31" s="236">
        <v>0</v>
      </c>
      <c r="M31" s="542"/>
      <c r="N31" s="389">
        <f t="shared" si="0"/>
        <v>10</v>
      </c>
    </row>
    <row r="32" spans="1:14">
      <c r="A32" s="384" t="s">
        <v>328</v>
      </c>
      <c r="B32" s="383">
        <v>6</v>
      </c>
      <c r="C32" s="383">
        <v>9</v>
      </c>
      <c r="D32" s="383">
        <v>4</v>
      </c>
      <c r="E32" s="383">
        <v>7</v>
      </c>
      <c r="F32" s="385">
        <v>3</v>
      </c>
      <c r="G32" s="383">
        <v>7</v>
      </c>
      <c r="H32" s="427">
        <v>4</v>
      </c>
      <c r="I32" s="388">
        <v>3</v>
      </c>
      <c r="J32" s="388">
        <v>1</v>
      </c>
      <c r="K32" s="493">
        <v>3</v>
      </c>
      <c r="L32" s="236">
        <v>7</v>
      </c>
      <c r="M32" s="542"/>
      <c r="N32" s="389">
        <f t="shared" si="0"/>
        <v>54</v>
      </c>
    </row>
    <row r="33" spans="1:14">
      <c r="A33" s="384" t="s">
        <v>329</v>
      </c>
      <c r="B33" s="383">
        <v>28</v>
      </c>
      <c r="C33" s="383">
        <v>31</v>
      </c>
      <c r="D33" s="383">
        <v>35</v>
      </c>
      <c r="E33" s="383">
        <v>36</v>
      </c>
      <c r="F33" s="385">
        <v>43</v>
      </c>
      <c r="G33" s="383">
        <v>34</v>
      </c>
      <c r="H33" s="427">
        <v>49</v>
      </c>
      <c r="I33" s="388">
        <v>41</v>
      </c>
      <c r="J33" s="388">
        <v>61</v>
      </c>
      <c r="K33" s="493">
        <v>48</v>
      </c>
      <c r="L33" s="236">
        <v>37</v>
      </c>
      <c r="M33" s="542"/>
      <c r="N33" s="389">
        <f t="shared" si="0"/>
        <v>443</v>
      </c>
    </row>
    <row r="34" spans="1:14">
      <c r="A34" s="384" t="s">
        <v>330</v>
      </c>
      <c r="B34" s="383">
        <v>0</v>
      </c>
      <c r="C34" s="383">
        <v>2</v>
      </c>
      <c r="D34" s="383">
        <v>3</v>
      </c>
      <c r="E34" s="383">
        <v>6</v>
      </c>
      <c r="F34" s="385">
        <v>1</v>
      </c>
      <c r="G34" s="383">
        <v>1</v>
      </c>
      <c r="H34" s="427">
        <v>5</v>
      </c>
      <c r="I34" s="388">
        <v>1</v>
      </c>
      <c r="J34" s="388">
        <v>1</v>
      </c>
      <c r="K34" s="493">
        <v>0</v>
      </c>
      <c r="L34" s="236">
        <v>4</v>
      </c>
      <c r="M34" s="542"/>
      <c r="N34" s="389">
        <f t="shared" si="0"/>
        <v>24</v>
      </c>
    </row>
    <row r="35" spans="1:14">
      <c r="A35" s="384" t="s">
        <v>331</v>
      </c>
      <c r="B35" s="383">
        <v>0</v>
      </c>
      <c r="C35" s="383">
        <v>1</v>
      </c>
      <c r="D35" s="383">
        <v>1</v>
      </c>
      <c r="E35" s="383">
        <v>0</v>
      </c>
      <c r="F35" s="385">
        <v>1</v>
      </c>
      <c r="G35" s="383">
        <v>1</v>
      </c>
      <c r="H35" s="427">
        <v>0</v>
      </c>
      <c r="I35" s="388">
        <v>2</v>
      </c>
      <c r="J35" s="388">
        <v>0</v>
      </c>
      <c r="K35" s="493">
        <v>0</v>
      </c>
      <c r="L35" s="236">
        <v>0</v>
      </c>
      <c r="M35" s="542"/>
      <c r="N35" s="389">
        <f t="shared" si="0"/>
        <v>6</v>
      </c>
    </row>
    <row r="36" spans="1:14">
      <c r="A36" s="384" t="s">
        <v>332</v>
      </c>
      <c r="B36" s="383">
        <v>0</v>
      </c>
      <c r="C36" s="383">
        <v>1</v>
      </c>
      <c r="D36" s="383">
        <v>1</v>
      </c>
      <c r="E36" s="383">
        <v>1</v>
      </c>
      <c r="F36" s="385">
        <v>1</v>
      </c>
      <c r="G36" s="383">
        <v>1</v>
      </c>
      <c r="H36" s="427">
        <v>0</v>
      </c>
      <c r="I36" s="388">
        <v>0</v>
      </c>
      <c r="J36" s="388">
        <v>1</v>
      </c>
      <c r="K36" s="493">
        <v>4</v>
      </c>
      <c r="L36" s="236">
        <v>1</v>
      </c>
      <c r="M36" s="542"/>
      <c r="N36" s="389">
        <f t="shared" si="0"/>
        <v>11</v>
      </c>
    </row>
    <row r="37" spans="1:14">
      <c r="A37" s="384" t="s">
        <v>295</v>
      </c>
      <c r="B37" s="383">
        <v>0</v>
      </c>
      <c r="C37" s="383">
        <v>1</v>
      </c>
      <c r="D37" s="383">
        <v>1</v>
      </c>
      <c r="E37" s="383">
        <v>1</v>
      </c>
      <c r="F37" s="385">
        <v>0</v>
      </c>
      <c r="G37" s="383">
        <v>2</v>
      </c>
      <c r="H37" s="427">
        <v>0</v>
      </c>
      <c r="I37" s="388">
        <v>0</v>
      </c>
      <c r="J37" s="388">
        <v>1</v>
      </c>
      <c r="K37" s="493">
        <v>1</v>
      </c>
      <c r="L37" s="236">
        <v>0</v>
      </c>
      <c r="M37" s="542"/>
      <c r="N37" s="389">
        <f t="shared" si="0"/>
        <v>7</v>
      </c>
    </row>
    <row r="38" spans="1:14">
      <c r="A38" s="384" t="s">
        <v>333</v>
      </c>
      <c r="B38" s="383">
        <v>0</v>
      </c>
      <c r="C38" s="383">
        <v>0</v>
      </c>
      <c r="D38" s="383">
        <v>1</v>
      </c>
      <c r="E38" s="383">
        <v>1</v>
      </c>
      <c r="F38" s="385">
        <v>1</v>
      </c>
      <c r="G38" s="383">
        <v>2</v>
      </c>
      <c r="H38" s="427">
        <v>0</v>
      </c>
      <c r="I38" s="388">
        <v>1</v>
      </c>
      <c r="J38" s="388">
        <v>0</v>
      </c>
      <c r="K38" s="493">
        <v>1</v>
      </c>
      <c r="L38" s="236">
        <v>1</v>
      </c>
      <c r="M38" s="542"/>
      <c r="N38" s="389">
        <f t="shared" ref="N38:N69" si="1">SUM(B38:M38)</f>
        <v>8</v>
      </c>
    </row>
    <row r="39" spans="1:14">
      <c r="A39" s="384" t="s">
        <v>334</v>
      </c>
      <c r="B39" s="383">
        <v>0</v>
      </c>
      <c r="C39" s="383">
        <v>1</v>
      </c>
      <c r="D39" s="383">
        <v>0</v>
      </c>
      <c r="E39" s="383">
        <v>0</v>
      </c>
      <c r="F39" s="385">
        <v>0</v>
      </c>
      <c r="G39" s="383">
        <v>0</v>
      </c>
      <c r="H39" s="427">
        <v>1</v>
      </c>
      <c r="I39" s="388">
        <v>0</v>
      </c>
      <c r="J39" s="388">
        <v>0</v>
      </c>
      <c r="K39" s="493">
        <v>0</v>
      </c>
      <c r="L39" s="236">
        <v>0</v>
      </c>
      <c r="M39" s="542"/>
      <c r="N39" s="389">
        <f t="shared" si="1"/>
        <v>2</v>
      </c>
    </row>
    <row r="40" spans="1:14">
      <c r="A40" s="384" t="s">
        <v>335</v>
      </c>
      <c r="B40" s="383">
        <v>1</v>
      </c>
      <c r="C40" s="383">
        <v>1</v>
      </c>
      <c r="D40" s="383">
        <v>1</v>
      </c>
      <c r="E40" s="383">
        <v>1</v>
      </c>
      <c r="F40" s="385">
        <v>0</v>
      </c>
      <c r="G40" s="383">
        <v>0</v>
      </c>
      <c r="H40" s="427">
        <v>2</v>
      </c>
      <c r="I40" s="388">
        <v>0</v>
      </c>
      <c r="J40" s="388">
        <v>0</v>
      </c>
      <c r="K40" s="493">
        <v>0</v>
      </c>
      <c r="L40" s="236">
        <v>0</v>
      </c>
      <c r="M40" s="542"/>
      <c r="N40" s="389">
        <f t="shared" si="1"/>
        <v>6</v>
      </c>
    </row>
    <row r="41" spans="1:14">
      <c r="A41" s="384" t="s">
        <v>336</v>
      </c>
      <c r="B41" s="383">
        <v>5</v>
      </c>
      <c r="C41" s="383">
        <v>9</v>
      </c>
      <c r="D41" s="383">
        <v>5</v>
      </c>
      <c r="E41" s="383">
        <v>4</v>
      </c>
      <c r="F41" s="385">
        <v>7</v>
      </c>
      <c r="G41" s="383">
        <v>6</v>
      </c>
      <c r="H41" s="427">
        <v>6</v>
      </c>
      <c r="I41" s="388">
        <v>2</v>
      </c>
      <c r="J41" s="388">
        <v>6</v>
      </c>
      <c r="K41" s="493">
        <v>6</v>
      </c>
      <c r="L41" s="236">
        <v>5</v>
      </c>
      <c r="M41" s="542"/>
      <c r="N41" s="389">
        <f t="shared" si="1"/>
        <v>61</v>
      </c>
    </row>
    <row r="42" spans="1:14">
      <c r="A42" s="384" t="s">
        <v>337</v>
      </c>
      <c r="B42" s="383">
        <v>0</v>
      </c>
      <c r="C42" s="383">
        <v>0</v>
      </c>
      <c r="D42" s="383">
        <v>0</v>
      </c>
      <c r="E42" s="383">
        <v>0</v>
      </c>
      <c r="F42" s="385">
        <v>0</v>
      </c>
      <c r="G42" s="383">
        <v>0</v>
      </c>
      <c r="H42" s="427">
        <v>0</v>
      </c>
      <c r="I42" s="388">
        <v>0</v>
      </c>
      <c r="J42" s="388">
        <v>0</v>
      </c>
      <c r="K42" s="493">
        <v>0</v>
      </c>
      <c r="L42" s="236">
        <v>0</v>
      </c>
      <c r="M42" s="542"/>
      <c r="N42" s="389">
        <f t="shared" si="1"/>
        <v>0</v>
      </c>
    </row>
    <row r="43" spans="1:14">
      <c r="A43" s="384" t="s">
        <v>338</v>
      </c>
      <c r="B43" s="383">
        <v>1</v>
      </c>
      <c r="C43" s="383">
        <v>0</v>
      </c>
      <c r="D43" s="383">
        <v>2</v>
      </c>
      <c r="E43" s="383">
        <v>0</v>
      </c>
      <c r="F43" s="385">
        <v>1</v>
      </c>
      <c r="G43" s="383">
        <v>0</v>
      </c>
      <c r="H43" s="427">
        <v>0</v>
      </c>
      <c r="I43" s="388">
        <v>0</v>
      </c>
      <c r="J43" s="388">
        <v>0</v>
      </c>
      <c r="K43" s="493">
        <v>0</v>
      </c>
      <c r="L43" s="236">
        <v>0</v>
      </c>
      <c r="M43" s="542"/>
      <c r="N43" s="389">
        <f t="shared" si="1"/>
        <v>4</v>
      </c>
    </row>
    <row r="44" spans="1:14">
      <c r="A44" s="384" t="s">
        <v>339</v>
      </c>
      <c r="B44" s="383">
        <v>1</v>
      </c>
      <c r="C44" s="383">
        <v>10</v>
      </c>
      <c r="D44" s="383">
        <v>1</v>
      </c>
      <c r="E44" s="383">
        <v>1</v>
      </c>
      <c r="F44" s="385">
        <v>2</v>
      </c>
      <c r="G44" s="383">
        <v>4</v>
      </c>
      <c r="H44" s="427">
        <v>1</v>
      </c>
      <c r="I44" s="388">
        <v>3</v>
      </c>
      <c r="J44" s="388">
        <v>2</v>
      </c>
      <c r="K44" s="493">
        <v>0</v>
      </c>
      <c r="L44" s="236">
        <v>2</v>
      </c>
      <c r="M44" s="542"/>
      <c r="N44" s="389">
        <f t="shared" si="1"/>
        <v>27</v>
      </c>
    </row>
    <row r="45" spans="1:14">
      <c r="A45" s="384" t="s">
        <v>340</v>
      </c>
      <c r="B45" s="383">
        <v>0</v>
      </c>
      <c r="C45" s="383">
        <v>2</v>
      </c>
      <c r="D45" s="383">
        <v>0</v>
      </c>
      <c r="E45" s="383">
        <v>0</v>
      </c>
      <c r="F45" s="385">
        <v>0</v>
      </c>
      <c r="G45" s="383">
        <v>0</v>
      </c>
      <c r="H45" s="427">
        <v>0</v>
      </c>
      <c r="I45" s="388">
        <v>0</v>
      </c>
      <c r="J45" s="388">
        <v>0</v>
      </c>
      <c r="K45" s="493">
        <v>0</v>
      </c>
      <c r="L45" s="236">
        <v>1</v>
      </c>
      <c r="M45" s="542"/>
      <c r="N45" s="389">
        <f t="shared" si="1"/>
        <v>3</v>
      </c>
    </row>
    <row r="46" spans="1:14">
      <c r="A46" s="384" t="s">
        <v>341</v>
      </c>
      <c r="B46" s="383">
        <v>0</v>
      </c>
      <c r="C46" s="383">
        <v>0</v>
      </c>
      <c r="D46" s="383">
        <v>2</v>
      </c>
      <c r="E46" s="383">
        <v>1</v>
      </c>
      <c r="F46" s="385">
        <v>1</v>
      </c>
      <c r="G46" s="383">
        <v>0</v>
      </c>
      <c r="H46" s="427">
        <v>0</v>
      </c>
      <c r="I46" s="388">
        <v>0</v>
      </c>
      <c r="J46" s="388">
        <v>0</v>
      </c>
      <c r="K46" s="493">
        <v>0</v>
      </c>
      <c r="L46" s="236">
        <v>2</v>
      </c>
      <c r="M46" s="542"/>
      <c r="N46" s="389">
        <f t="shared" si="1"/>
        <v>6</v>
      </c>
    </row>
    <row r="47" spans="1:14">
      <c r="A47" s="384" t="s">
        <v>342</v>
      </c>
      <c r="B47" s="383">
        <v>0</v>
      </c>
      <c r="C47" s="383">
        <v>0</v>
      </c>
      <c r="D47" s="383">
        <v>0</v>
      </c>
      <c r="E47" s="383">
        <v>0</v>
      </c>
      <c r="F47" s="385">
        <v>0</v>
      </c>
      <c r="G47" s="383">
        <v>0</v>
      </c>
      <c r="H47" s="427">
        <v>0</v>
      </c>
      <c r="I47" s="388">
        <v>0</v>
      </c>
      <c r="J47" s="388">
        <v>0</v>
      </c>
      <c r="K47" s="493">
        <v>0</v>
      </c>
      <c r="L47" s="236">
        <v>0</v>
      </c>
      <c r="M47" s="542"/>
      <c r="N47" s="389">
        <f t="shared" si="1"/>
        <v>0</v>
      </c>
    </row>
    <row r="48" spans="1:14">
      <c r="A48" s="384" t="s">
        <v>343</v>
      </c>
      <c r="B48" s="383">
        <v>0</v>
      </c>
      <c r="C48" s="383">
        <v>0</v>
      </c>
      <c r="D48" s="383">
        <v>0</v>
      </c>
      <c r="E48" s="383">
        <v>0</v>
      </c>
      <c r="F48" s="385">
        <v>0</v>
      </c>
      <c r="G48" s="383">
        <v>0</v>
      </c>
      <c r="H48" s="427">
        <v>0</v>
      </c>
      <c r="I48" s="388">
        <v>0</v>
      </c>
      <c r="J48" s="388">
        <v>0</v>
      </c>
      <c r="K48" s="493">
        <v>1</v>
      </c>
      <c r="L48" s="236">
        <v>0</v>
      </c>
      <c r="M48" s="542"/>
      <c r="N48" s="389">
        <f t="shared" si="1"/>
        <v>1</v>
      </c>
    </row>
    <row r="49" spans="1:14">
      <c r="A49" s="384" t="s">
        <v>344</v>
      </c>
      <c r="B49" s="383">
        <v>0</v>
      </c>
      <c r="C49" s="383">
        <v>1</v>
      </c>
      <c r="D49" s="383">
        <v>0</v>
      </c>
      <c r="E49" s="383">
        <v>0</v>
      </c>
      <c r="F49" s="385">
        <v>1</v>
      </c>
      <c r="G49" s="383">
        <v>0</v>
      </c>
      <c r="H49" s="427">
        <v>0</v>
      </c>
      <c r="I49" s="388">
        <v>1</v>
      </c>
      <c r="J49" s="388">
        <v>1</v>
      </c>
      <c r="K49" s="493">
        <v>0</v>
      </c>
      <c r="L49" s="236">
        <v>0</v>
      </c>
      <c r="M49" s="542"/>
      <c r="N49" s="389">
        <f t="shared" si="1"/>
        <v>4</v>
      </c>
    </row>
    <row r="50" spans="1:14">
      <c r="A50" s="384" t="s">
        <v>345</v>
      </c>
      <c r="B50" s="383">
        <v>0</v>
      </c>
      <c r="C50" s="383">
        <v>0</v>
      </c>
      <c r="D50" s="383">
        <v>0</v>
      </c>
      <c r="E50" s="383">
        <v>0</v>
      </c>
      <c r="F50" s="385">
        <v>0</v>
      </c>
      <c r="G50" s="383">
        <v>1</v>
      </c>
      <c r="H50" s="427">
        <v>1</v>
      </c>
      <c r="I50" s="388">
        <v>0</v>
      </c>
      <c r="J50" s="388">
        <v>0</v>
      </c>
      <c r="K50" s="493">
        <v>1</v>
      </c>
      <c r="L50" s="236">
        <v>0</v>
      </c>
      <c r="M50" s="542"/>
      <c r="N50" s="389">
        <f t="shared" si="1"/>
        <v>3</v>
      </c>
    </row>
    <row r="51" spans="1:14">
      <c r="A51" s="384" t="s">
        <v>346</v>
      </c>
      <c r="B51" s="383">
        <v>1</v>
      </c>
      <c r="C51" s="383">
        <v>0</v>
      </c>
      <c r="D51" s="383">
        <v>0</v>
      </c>
      <c r="E51" s="383">
        <v>0</v>
      </c>
      <c r="F51" s="385">
        <v>0</v>
      </c>
      <c r="G51" s="383">
        <v>1</v>
      </c>
      <c r="H51" s="427">
        <v>0</v>
      </c>
      <c r="I51" s="388">
        <v>0</v>
      </c>
      <c r="J51" s="388">
        <v>0</v>
      </c>
      <c r="K51" s="493">
        <v>0</v>
      </c>
      <c r="L51" s="236">
        <v>0</v>
      </c>
      <c r="M51" s="542"/>
      <c r="N51" s="389">
        <f t="shared" si="1"/>
        <v>2</v>
      </c>
    </row>
    <row r="52" spans="1:14">
      <c r="A52" s="384" t="s">
        <v>347</v>
      </c>
      <c r="B52" s="383">
        <v>1</v>
      </c>
      <c r="C52" s="383">
        <v>1</v>
      </c>
      <c r="D52" s="383">
        <v>0</v>
      </c>
      <c r="E52" s="383">
        <v>0</v>
      </c>
      <c r="F52" s="385">
        <v>0</v>
      </c>
      <c r="G52" s="383">
        <v>0</v>
      </c>
      <c r="H52" s="427">
        <v>0</v>
      </c>
      <c r="I52" s="388">
        <v>0</v>
      </c>
      <c r="J52" s="388">
        <v>0</v>
      </c>
      <c r="K52" s="493">
        <v>0</v>
      </c>
      <c r="L52" s="236">
        <v>0</v>
      </c>
      <c r="M52" s="542"/>
      <c r="N52" s="389">
        <f t="shared" si="1"/>
        <v>2</v>
      </c>
    </row>
    <row r="53" spans="1:14">
      <c r="A53" s="384" t="s">
        <v>348</v>
      </c>
      <c r="B53" s="383">
        <v>0</v>
      </c>
      <c r="C53" s="383">
        <v>1</v>
      </c>
      <c r="D53" s="383">
        <v>0</v>
      </c>
      <c r="E53" s="383">
        <v>0</v>
      </c>
      <c r="F53" s="385">
        <v>0</v>
      </c>
      <c r="G53" s="383">
        <v>0</v>
      </c>
      <c r="H53" s="427">
        <v>4</v>
      </c>
      <c r="I53" s="388">
        <v>2</v>
      </c>
      <c r="J53" s="388">
        <v>0</v>
      </c>
      <c r="K53" s="493">
        <v>2</v>
      </c>
      <c r="L53" s="236">
        <v>0</v>
      </c>
      <c r="M53" s="542"/>
      <c r="N53" s="389">
        <f t="shared" si="1"/>
        <v>9</v>
      </c>
    </row>
    <row r="54" spans="1:14">
      <c r="A54" s="384" t="s">
        <v>349</v>
      </c>
      <c r="B54" s="383">
        <v>0</v>
      </c>
      <c r="C54" s="383">
        <v>0</v>
      </c>
      <c r="D54" s="383">
        <v>0</v>
      </c>
      <c r="E54" s="383">
        <v>1</v>
      </c>
      <c r="F54" s="385">
        <v>0</v>
      </c>
      <c r="G54" s="383">
        <v>0</v>
      </c>
      <c r="H54" s="427">
        <v>0</v>
      </c>
      <c r="I54" s="388">
        <v>1</v>
      </c>
      <c r="J54" s="388">
        <v>0</v>
      </c>
      <c r="K54" s="493">
        <v>1</v>
      </c>
      <c r="L54" s="236">
        <v>0</v>
      </c>
      <c r="M54" s="542"/>
      <c r="N54" s="389">
        <f t="shared" si="1"/>
        <v>3</v>
      </c>
    </row>
    <row r="55" spans="1:14">
      <c r="A55" s="384" t="s">
        <v>350</v>
      </c>
      <c r="B55" s="383">
        <v>1</v>
      </c>
      <c r="C55" s="383">
        <v>0</v>
      </c>
      <c r="D55" s="383">
        <v>0</v>
      </c>
      <c r="E55" s="383">
        <v>0</v>
      </c>
      <c r="F55" s="385">
        <v>0</v>
      </c>
      <c r="G55" s="383">
        <v>0</v>
      </c>
      <c r="H55" s="427">
        <v>0</v>
      </c>
      <c r="I55" s="388">
        <v>0</v>
      </c>
      <c r="J55" s="388">
        <v>0</v>
      </c>
      <c r="K55" s="493">
        <v>0</v>
      </c>
      <c r="L55" s="236">
        <v>0</v>
      </c>
      <c r="M55" s="542"/>
      <c r="N55" s="389">
        <f t="shared" si="1"/>
        <v>1</v>
      </c>
    </row>
    <row r="56" spans="1:14">
      <c r="A56" s="384" t="s">
        <v>351</v>
      </c>
      <c r="B56" s="383">
        <v>0</v>
      </c>
      <c r="C56" s="383">
        <v>0</v>
      </c>
      <c r="D56" s="383">
        <v>0</v>
      </c>
      <c r="E56" s="383">
        <v>0</v>
      </c>
      <c r="F56" s="385">
        <v>0</v>
      </c>
      <c r="G56" s="383">
        <v>1</v>
      </c>
      <c r="H56" s="427">
        <v>0</v>
      </c>
      <c r="I56" s="388">
        <v>0</v>
      </c>
      <c r="J56" s="388">
        <v>0</v>
      </c>
      <c r="K56" s="493">
        <v>0</v>
      </c>
      <c r="L56" s="236">
        <v>0</v>
      </c>
      <c r="M56" s="542"/>
      <c r="N56" s="389">
        <f t="shared" si="1"/>
        <v>1</v>
      </c>
    </row>
    <row r="57" spans="1:14">
      <c r="A57" s="384" t="s">
        <v>352</v>
      </c>
      <c r="B57" s="383">
        <v>0</v>
      </c>
      <c r="C57" s="383">
        <v>2</v>
      </c>
      <c r="D57" s="383">
        <v>3</v>
      </c>
      <c r="E57" s="383">
        <v>1</v>
      </c>
      <c r="F57" s="385">
        <v>5</v>
      </c>
      <c r="G57" s="383">
        <v>0</v>
      </c>
      <c r="H57" s="427">
        <v>4</v>
      </c>
      <c r="I57" s="388">
        <v>1</v>
      </c>
      <c r="J57" s="388">
        <v>1</v>
      </c>
      <c r="K57" s="493">
        <v>0</v>
      </c>
      <c r="L57" s="236">
        <v>0</v>
      </c>
      <c r="M57" s="542"/>
      <c r="N57" s="389">
        <f t="shared" si="1"/>
        <v>17</v>
      </c>
    </row>
    <row r="58" spans="1:14">
      <c r="A58" s="384" t="s">
        <v>353</v>
      </c>
      <c r="B58" s="383">
        <v>0</v>
      </c>
      <c r="C58" s="383">
        <v>0</v>
      </c>
      <c r="D58" s="383">
        <v>0</v>
      </c>
      <c r="E58" s="383">
        <v>0</v>
      </c>
      <c r="F58" s="385">
        <v>0</v>
      </c>
      <c r="G58" s="383">
        <v>1</v>
      </c>
      <c r="H58" s="427">
        <v>0</v>
      </c>
      <c r="I58" s="388">
        <v>0</v>
      </c>
      <c r="J58" s="388">
        <v>0</v>
      </c>
      <c r="K58" s="493">
        <v>0</v>
      </c>
      <c r="L58" s="236">
        <v>0</v>
      </c>
      <c r="M58" s="542"/>
      <c r="N58" s="389">
        <f t="shared" si="1"/>
        <v>1</v>
      </c>
    </row>
    <row r="59" spans="1:14">
      <c r="A59" s="384" t="s">
        <v>354</v>
      </c>
      <c r="B59" s="383">
        <v>0</v>
      </c>
      <c r="C59" s="383">
        <v>3</v>
      </c>
      <c r="D59" s="383">
        <v>0</v>
      </c>
      <c r="E59" s="383">
        <v>0</v>
      </c>
      <c r="F59" s="385">
        <v>0</v>
      </c>
      <c r="G59" s="383">
        <v>0</v>
      </c>
      <c r="H59" s="427">
        <v>0</v>
      </c>
      <c r="I59" s="388">
        <v>6</v>
      </c>
      <c r="J59" s="388">
        <v>1</v>
      </c>
      <c r="K59" s="493">
        <v>0</v>
      </c>
      <c r="L59" s="236">
        <v>0</v>
      </c>
      <c r="M59" s="542"/>
      <c r="N59" s="389">
        <f t="shared" si="1"/>
        <v>10</v>
      </c>
    </row>
    <row r="60" spans="1:14">
      <c r="A60" s="384" t="s">
        <v>355</v>
      </c>
      <c r="B60" s="383">
        <v>2</v>
      </c>
      <c r="C60" s="383">
        <v>1</v>
      </c>
      <c r="D60" s="383">
        <v>0</v>
      </c>
      <c r="E60" s="383">
        <v>0</v>
      </c>
      <c r="F60" s="385">
        <v>3</v>
      </c>
      <c r="G60" s="383">
        <v>0</v>
      </c>
      <c r="H60" s="427">
        <v>0</v>
      </c>
      <c r="I60" s="388">
        <v>1</v>
      </c>
      <c r="J60" s="388">
        <v>0</v>
      </c>
      <c r="K60" s="493">
        <v>1</v>
      </c>
      <c r="L60" s="236">
        <v>0</v>
      </c>
      <c r="M60" s="542"/>
      <c r="N60" s="389">
        <f t="shared" si="1"/>
        <v>8</v>
      </c>
    </row>
    <row r="61" spans="1:14">
      <c r="A61" s="384" t="s">
        <v>441</v>
      </c>
      <c r="B61" s="383">
        <v>0</v>
      </c>
      <c r="C61" s="383">
        <v>0</v>
      </c>
      <c r="D61" s="383">
        <v>0</v>
      </c>
      <c r="E61" s="383">
        <v>0</v>
      </c>
      <c r="F61" s="385">
        <v>0</v>
      </c>
      <c r="G61" s="383">
        <v>0</v>
      </c>
      <c r="H61" s="427">
        <v>0</v>
      </c>
      <c r="I61" s="388">
        <v>0</v>
      </c>
      <c r="J61" s="388">
        <v>0</v>
      </c>
      <c r="K61" s="493">
        <v>0</v>
      </c>
      <c r="L61" s="236">
        <v>0</v>
      </c>
      <c r="M61" s="542"/>
      <c r="N61" s="389">
        <f t="shared" si="1"/>
        <v>0</v>
      </c>
    </row>
    <row r="62" spans="1:14">
      <c r="A62" s="384" t="s">
        <v>357</v>
      </c>
      <c r="B62" s="383">
        <v>0</v>
      </c>
      <c r="C62" s="383">
        <v>1</v>
      </c>
      <c r="D62" s="383">
        <v>1</v>
      </c>
      <c r="E62" s="383">
        <v>1</v>
      </c>
      <c r="F62" s="385">
        <v>2</v>
      </c>
      <c r="G62" s="383">
        <v>0</v>
      </c>
      <c r="H62" s="427">
        <v>1</v>
      </c>
      <c r="I62" s="388">
        <v>1</v>
      </c>
      <c r="J62" s="388">
        <v>1</v>
      </c>
      <c r="K62" s="493">
        <v>0</v>
      </c>
      <c r="L62" s="236">
        <v>0</v>
      </c>
      <c r="M62" s="542"/>
      <c r="N62" s="389">
        <f t="shared" si="1"/>
        <v>8</v>
      </c>
    </row>
    <row r="63" spans="1:14">
      <c r="A63" s="384" t="s">
        <v>358</v>
      </c>
      <c r="B63" s="383">
        <v>0</v>
      </c>
      <c r="C63" s="383">
        <v>0</v>
      </c>
      <c r="D63" s="383">
        <v>0</v>
      </c>
      <c r="E63" s="383">
        <v>0</v>
      </c>
      <c r="F63" s="385">
        <v>1</v>
      </c>
      <c r="G63" s="383">
        <v>0</v>
      </c>
      <c r="H63" s="427">
        <v>0</v>
      </c>
      <c r="I63" s="388">
        <v>0</v>
      </c>
      <c r="J63" s="388">
        <v>0</v>
      </c>
      <c r="K63" s="493">
        <v>0</v>
      </c>
      <c r="L63" s="236">
        <v>0</v>
      </c>
      <c r="M63" s="542"/>
      <c r="N63" s="389">
        <f t="shared" si="1"/>
        <v>1</v>
      </c>
    </row>
    <row r="64" spans="1:14">
      <c r="A64" s="384" t="s">
        <v>359</v>
      </c>
      <c r="B64" s="383">
        <v>0</v>
      </c>
      <c r="C64" s="383">
        <v>0</v>
      </c>
      <c r="D64" s="383">
        <v>0</v>
      </c>
      <c r="E64" s="383">
        <v>0</v>
      </c>
      <c r="F64" s="385">
        <v>0</v>
      </c>
      <c r="G64" s="383">
        <v>1</v>
      </c>
      <c r="H64" s="427">
        <v>1</v>
      </c>
      <c r="I64" s="388">
        <v>2</v>
      </c>
      <c r="J64" s="388">
        <v>0</v>
      </c>
      <c r="K64" s="493">
        <v>0</v>
      </c>
      <c r="L64" s="236">
        <v>0</v>
      </c>
      <c r="M64" s="542"/>
      <c r="N64" s="389">
        <f t="shared" si="1"/>
        <v>4</v>
      </c>
    </row>
    <row r="65" spans="1:14">
      <c r="A65" s="384" t="s">
        <v>360</v>
      </c>
      <c r="B65" s="383">
        <v>0</v>
      </c>
      <c r="C65" s="383">
        <v>4</v>
      </c>
      <c r="D65" s="383">
        <v>0</v>
      </c>
      <c r="E65" s="383">
        <v>0</v>
      </c>
      <c r="F65" s="385">
        <v>0</v>
      </c>
      <c r="G65" s="383">
        <v>0</v>
      </c>
      <c r="H65" s="427">
        <v>1</v>
      </c>
      <c r="I65" s="388">
        <v>1</v>
      </c>
      <c r="J65" s="388">
        <v>1</v>
      </c>
      <c r="K65" s="493">
        <v>1</v>
      </c>
      <c r="L65" s="236">
        <v>0</v>
      </c>
      <c r="M65" s="542"/>
      <c r="N65" s="389">
        <f t="shared" si="1"/>
        <v>8</v>
      </c>
    </row>
    <row r="66" spans="1:14">
      <c r="A66" s="384" t="s">
        <v>361</v>
      </c>
      <c r="B66" s="383">
        <v>0</v>
      </c>
      <c r="C66" s="383">
        <v>0</v>
      </c>
      <c r="D66" s="383">
        <v>0</v>
      </c>
      <c r="E66" s="383">
        <v>0</v>
      </c>
      <c r="F66" s="385">
        <v>0</v>
      </c>
      <c r="G66" s="383">
        <v>1</v>
      </c>
      <c r="H66" s="427">
        <v>0</v>
      </c>
      <c r="I66" s="388">
        <v>0</v>
      </c>
      <c r="J66" s="388">
        <v>0</v>
      </c>
      <c r="K66" s="493">
        <v>0</v>
      </c>
      <c r="L66" s="236">
        <v>0</v>
      </c>
      <c r="M66" s="542"/>
      <c r="N66" s="389">
        <f t="shared" si="1"/>
        <v>1</v>
      </c>
    </row>
    <row r="67" spans="1:14">
      <c r="A67" s="384" t="s">
        <v>362</v>
      </c>
      <c r="B67" s="383">
        <v>1</v>
      </c>
      <c r="C67" s="383">
        <v>13</v>
      </c>
      <c r="D67" s="383">
        <v>0</v>
      </c>
      <c r="E67" s="383">
        <v>0</v>
      </c>
      <c r="F67" s="385">
        <v>0</v>
      </c>
      <c r="G67" s="383">
        <v>0</v>
      </c>
      <c r="H67" s="427">
        <v>3</v>
      </c>
      <c r="I67" s="388">
        <v>5</v>
      </c>
      <c r="J67" s="388">
        <v>2</v>
      </c>
      <c r="K67" s="493">
        <v>1</v>
      </c>
      <c r="L67" s="236">
        <v>0</v>
      </c>
      <c r="M67" s="542"/>
      <c r="N67" s="389">
        <f t="shared" si="1"/>
        <v>25</v>
      </c>
    </row>
    <row r="68" spans="1:14">
      <c r="A68" s="384" t="s">
        <v>363</v>
      </c>
      <c r="B68" s="383">
        <v>1</v>
      </c>
      <c r="C68" s="383">
        <v>3</v>
      </c>
      <c r="D68" s="383">
        <v>0</v>
      </c>
      <c r="E68" s="383">
        <v>0</v>
      </c>
      <c r="F68" s="385">
        <v>0</v>
      </c>
      <c r="G68" s="383">
        <v>0</v>
      </c>
      <c r="H68" s="427">
        <v>1</v>
      </c>
      <c r="I68" s="388">
        <v>3</v>
      </c>
      <c r="J68" s="388">
        <v>0</v>
      </c>
      <c r="K68" s="493">
        <v>0</v>
      </c>
      <c r="L68" s="236">
        <v>0</v>
      </c>
      <c r="M68" s="542"/>
      <c r="N68" s="389">
        <f t="shared" si="1"/>
        <v>8</v>
      </c>
    </row>
    <row r="69" spans="1:14">
      <c r="A69" s="384" t="s">
        <v>364</v>
      </c>
      <c r="B69" s="383">
        <v>0</v>
      </c>
      <c r="C69" s="383">
        <v>0</v>
      </c>
      <c r="D69" s="383">
        <v>0</v>
      </c>
      <c r="E69" s="383">
        <v>1</v>
      </c>
      <c r="F69" s="385">
        <v>0</v>
      </c>
      <c r="G69" s="383">
        <v>0</v>
      </c>
      <c r="H69" s="427">
        <v>0</v>
      </c>
      <c r="I69" s="388">
        <v>0</v>
      </c>
      <c r="J69" s="388">
        <v>0</v>
      </c>
      <c r="K69" s="493">
        <v>0</v>
      </c>
      <c r="L69" s="236">
        <v>1</v>
      </c>
      <c r="M69" s="542"/>
      <c r="N69" s="389">
        <f t="shared" si="1"/>
        <v>2</v>
      </c>
    </row>
    <row r="70" spans="1:14">
      <c r="A70" s="384" t="s">
        <v>365</v>
      </c>
      <c r="B70" s="383">
        <v>3</v>
      </c>
      <c r="C70" s="383">
        <v>0</v>
      </c>
      <c r="D70" s="383">
        <v>0</v>
      </c>
      <c r="E70" s="383">
        <v>0</v>
      </c>
      <c r="F70" s="385">
        <v>0</v>
      </c>
      <c r="G70" s="383">
        <v>0</v>
      </c>
      <c r="H70" s="427">
        <v>0</v>
      </c>
      <c r="I70" s="388">
        <v>1</v>
      </c>
      <c r="J70" s="388">
        <v>0</v>
      </c>
      <c r="K70" s="493">
        <v>0</v>
      </c>
      <c r="L70" s="236">
        <v>0</v>
      </c>
      <c r="M70" s="542"/>
      <c r="N70" s="389">
        <f t="shared" ref="N70:N76" si="2">SUM(B70:M70)</f>
        <v>4</v>
      </c>
    </row>
    <row r="71" spans="1:14">
      <c r="A71" s="384" t="s">
        <v>366</v>
      </c>
      <c r="B71" s="383">
        <v>2</v>
      </c>
      <c r="C71" s="383">
        <v>0</v>
      </c>
      <c r="D71" s="383">
        <v>0</v>
      </c>
      <c r="E71" s="383">
        <v>0</v>
      </c>
      <c r="F71" s="385">
        <v>1</v>
      </c>
      <c r="G71" s="383">
        <v>0</v>
      </c>
      <c r="H71" s="427">
        <v>1</v>
      </c>
      <c r="I71" s="388">
        <v>0</v>
      </c>
      <c r="J71" s="388">
        <v>1</v>
      </c>
      <c r="K71" s="493">
        <v>0</v>
      </c>
      <c r="L71" s="236">
        <v>0</v>
      </c>
      <c r="M71" s="542"/>
      <c r="N71" s="389">
        <f t="shared" si="2"/>
        <v>5</v>
      </c>
    </row>
    <row r="72" spans="1:14">
      <c r="A72" s="384" t="s">
        <v>367</v>
      </c>
      <c r="B72" s="383">
        <v>0</v>
      </c>
      <c r="C72" s="383">
        <v>0</v>
      </c>
      <c r="D72" s="383">
        <v>1</v>
      </c>
      <c r="E72" s="383">
        <v>1</v>
      </c>
      <c r="F72" s="385">
        <v>1</v>
      </c>
      <c r="G72" s="383">
        <v>0</v>
      </c>
      <c r="H72" s="427">
        <v>0</v>
      </c>
      <c r="I72" s="388">
        <v>0</v>
      </c>
      <c r="J72" s="388">
        <v>0</v>
      </c>
      <c r="K72" s="493">
        <v>0</v>
      </c>
      <c r="L72" s="236">
        <v>0</v>
      </c>
      <c r="M72" s="542"/>
      <c r="N72" s="389">
        <f t="shared" si="2"/>
        <v>3</v>
      </c>
    </row>
    <row r="73" spans="1:14">
      <c r="A73" s="384" t="s">
        <v>368</v>
      </c>
      <c r="B73" s="383">
        <v>2</v>
      </c>
      <c r="C73" s="383">
        <v>0</v>
      </c>
      <c r="D73" s="383">
        <v>0</v>
      </c>
      <c r="E73" s="383">
        <v>1</v>
      </c>
      <c r="F73" s="385">
        <v>0</v>
      </c>
      <c r="G73" s="383">
        <v>1</v>
      </c>
      <c r="H73" s="427">
        <v>0</v>
      </c>
      <c r="I73" s="388">
        <v>0</v>
      </c>
      <c r="J73" s="388">
        <v>0</v>
      </c>
      <c r="K73" s="493">
        <v>1</v>
      </c>
      <c r="L73" s="236">
        <v>0</v>
      </c>
      <c r="M73" s="542"/>
      <c r="N73" s="389">
        <f t="shared" si="2"/>
        <v>5</v>
      </c>
    </row>
    <row r="74" spans="1:14">
      <c r="A74" s="384" t="s">
        <v>369</v>
      </c>
      <c r="B74" s="383">
        <v>1</v>
      </c>
      <c r="C74" s="383">
        <v>0</v>
      </c>
      <c r="D74" s="383">
        <v>0</v>
      </c>
      <c r="E74" s="383">
        <v>0</v>
      </c>
      <c r="F74" s="385">
        <v>0</v>
      </c>
      <c r="G74" s="383">
        <v>0</v>
      </c>
      <c r="H74" s="427">
        <v>1</v>
      </c>
      <c r="I74" s="388">
        <v>0</v>
      </c>
      <c r="J74" s="388">
        <v>0</v>
      </c>
      <c r="K74" s="493">
        <v>0</v>
      </c>
      <c r="L74" s="236">
        <v>0</v>
      </c>
      <c r="M74" s="542"/>
      <c r="N74" s="389">
        <f t="shared" si="2"/>
        <v>2</v>
      </c>
    </row>
    <row r="75" spans="1:14">
      <c r="A75" s="384" t="s">
        <v>370</v>
      </c>
      <c r="B75" s="383">
        <v>0</v>
      </c>
      <c r="C75" s="383">
        <v>0</v>
      </c>
      <c r="D75" s="383">
        <v>0</v>
      </c>
      <c r="E75" s="383">
        <v>0</v>
      </c>
      <c r="F75" s="385">
        <v>0</v>
      </c>
      <c r="G75" s="383">
        <v>0</v>
      </c>
      <c r="H75" s="427">
        <v>0</v>
      </c>
      <c r="I75" s="388">
        <v>0</v>
      </c>
      <c r="J75" s="388">
        <v>0</v>
      </c>
      <c r="K75" s="493">
        <v>0</v>
      </c>
      <c r="L75" s="236">
        <v>0</v>
      </c>
      <c r="M75" s="542"/>
      <c r="N75" s="389">
        <f t="shared" si="2"/>
        <v>0</v>
      </c>
    </row>
    <row r="76" spans="1:14" ht="15.75" thickBot="1">
      <c r="A76" s="398" t="s">
        <v>371</v>
      </c>
      <c r="B76" s="405">
        <v>0</v>
      </c>
      <c r="C76" s="405">
        <v>0</v>
      </c>
      <c r="D76" s="405">
        <v>0</v>
      </c>
      <c r="E76" s="405">
        <v>0</v>
      </c>
      <c r="F76" s="406">
        <v>1</v>
      </c>
      <c r="G76" s="405">
        <v>0</v>
      </c>
      <c r="H76" s="65">
        <v>0</v>
      </c>
      <c r="I76" s="491">
        <v>0</v>
      </c>
      <c r="J76" s="491">
        <v>0</v>
      </c>
      <c r="K76" s="494">
        <v>1</v>
      </c>
      <c r="L76" s="236">
        <v>0</v>
      </c>
      <c r="M76" s="72"/>
      <c r="N76" s="389">
        <f t="shared" si="2"/>
        <v>2</v>
      </c>
    </row>
    <row r="77" spans="1:14" ht="15.75" thickBot="1">
      <c r="A77" s="395" t="s">
        <v>32</v>
      </c>
      <c r="B77" s="407">
        <f t="shared" ref="B77:N77" si="3">SUM(B4:B76)</f>
        <v>135</v>
      </c>
      <c r="C77" s="407">
        <f t="shared" si="3"/>
        <v>155</v>
      </c>
      <c r="D77" s="407">
        <f t="shared" si="3"/>
        <v>111</v>
      </c>
      <c r="E77" s="407">
        <f t="shared" si="3"/>
        <v>117</v>
      </c>
      <c r="F77" s="408">
        <f t="shared" si="3"/>
        <v>139</v>
      </c>
      <c r="G77" s="409">
        <f t="shared" si="3"/>
        <v>114</v>
      </c>
      <c r="H77" s="409">
        <f t="shared" si="3"/>
        <v>138</v>
      </c>
      <c r="I77" s="409">
        <f t="shared" si="3"/>
        <v>142</v>
      </c>
      <c r="J77" s="409">
        <f t="shared" si="3"/>
        <v>137</v>
      </c>
      <c r="K77" s="409">
        <f t="shared" si="3"/>
        <v>124</v>
      </c>
      <c r="L77" s="409">
        <f>SUM(L4:L76)</f>
        <v>106</v>
      </c>
      <c r="M77" s="409">
        <f t="shared" si="3"/>
        <v>0</v>
      </c>
      <c r="N77" s="409">
        <f t="shared" si="3"/>
        <v>1418</v>
      </c>
    </row>
    <row r="79" spans="1:14" ht="15" customHeight="1">
      <c r="A79" s="1090" t="s">
        <v>445</v>
      </c>
      <c r="B79" s="1090"/>
      <c r="C79" s="1090"/>
      <c r="D79" s="1090"/>
      <c r="E79" s="1090"/>
    </row>
    <row r="80" spans="1:14">
      <c r="A80" s="1090"/>
      <c r="B80" s="1090"/>
      <c r="C80" s="1090"/>
      <c r="D80" s="1090"/>
      <c r="E80" s="1090"/>
    </row>
    <row r="81" spans="1:5">
      <c r="A81" s="1090"/>
      <c r="B81" s="1090"/>
      <c r="C81" s="1090"/>
      <c r="D81" s="1090"/>
      <c r="E81" s="1090"/>
    </row>
    <row r="82" spans="1:5">
      <c r="A82" s="1090"/>
      <c r="B82" s="1090"/>
      <c r="C82" s="1090"/>
      <c r="D82" s="1090"/>
      <c r="E82" s="1090"/>
    </row>
    <row r="83" spans="1:5">
      <c r="A83" s="1090"/>
      <c r="B83" s="1090"/>
      <c r="C83" s="1090"/>
      <c r="D83" s="1090"/>
      <c r="E83" s="1090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90" zoomScaleNormal="90" workbookViewId="0"/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235" t="s">
        <v>3</v>
      </c>
    </row>
    <row r="2" spans="1:14" ht="15.75" thickBot="1">
      <c r="A2" s="94" t="s">
        <v>4</v>
      </c>
    </row>
    <row r="3" spans="1:14" ht="15.75" thickBot="1">
      <c r="A3" s="390" t="s">
        <v>450</v>
      </c>
      <c r="B3" s="391" t="s">
        <v>451</v>
      </c>
      <c r="C3" s="391" t="s">
        <v>452</v>
      </c>
      <c r="D3" s="391" t="s">
        <v>453</v>
      </c>
      <c r="E3" s="392" t="s">
        <v>454</v>
      </c>
      <c r="F3" s="393" t="s">
        <v>455</v>
      </c>
      <c r="G3" s="422" t="s">
        <v>456</v>
      </c>
      <c r="H3" s="422" t="s">
        <v>457</v>
      </c>
      <c r="I3" s="422" t="s">
        <v>458</v>
      </c>
      <c r="J3" s="422" t="s">
        <v>459</v>
      </c>
      <c r="K3" s="422" t="s">
        <v>460</v>
      </c>
      <c r="L3" s="422" t="s">
        <v>461</v>
      </c>
      <c r="M3" s="422" t="s">
        <v>462</v>
      </c>
      <c r="N3" s="394" t="s">
        <v>8</v>
      </c>
    </row>
    <row r="4" spans="1:14">
      <c r="A4" s="386" t="s">
        <v>310</v>
      </c>
      <c r="B4" s="387">
        <v>4</v>
      </c>
      <c r="C4" s="387">
        <v>5</v>
      </c>
      <c r="D4" s="387">
        <v>3</v>
      </c>
      <c r="E4" s="387">
        <v>14</v>
      </c>
      <c r="F4" s="236">
        <v>3</v>
      </c>
      <c r="G4" s="388">
        <v>3</v>
      </c>
      <c r="H4" s="437">
        <v>10</v>
      </c>
      <c r="I4" s="437">
        <v>3</v>
      </c>
      <c r="J4" s="437">
        <v>5</v>
      </c>
      <c r="K4" s="388">
        <v>2</v>
      </c>
      <c r="L4" s="236">
        <v>1</v>
      </c>
      <c r="M4" s="542"/>
      <c r="N4" s="389">
        <f t="shared" ref="N4:N37" si="0">SUM(B4:M4)</f>
        <v>53</v>
      </c>
    </row>
    <row r="5" spans="1:14">
      <c r="A5" s="384" t="s">
        <v>435</v>
      </c>
      <c r="B5" s="383">
        <v>0</v>
      </c>
      <c r="C5" s="383">
        <v>0</v>
      </c>
      <c r="D5" s="383">
        <v>0</v>
      </c>
      <c r="E5" s="383">
        <v>0</v>
      </c>
      <c r="F5" s="236">
        <v>0</v>
      </c>
      <c r="G5" s="385">
        <v>0</v>
      </c>
      <c r="H5" s="388">
        <v>0</v>
      </c>
      <c r="I5" s="388">
        <v>0</v>
      </c>
      <c r="J5" s="388">
        <v>0</v>
      </c>
      <c r="K5" s="385">
        <v>0</v>
      </c>
      <c r="L5" s="236">
        <v>0</v>
      </c>
      <c r="M5" s="542"/>
      <c r="N5" s="389">
        <f t="shared" si="0"/>
        <v>0</v>
      </c>
    </row>
    <row r="6" spans="1:14">
      <c r="A6" s="384" t="s">
        <v>311</v>
      </c>
      <c r="B6" s="383">
        <v>0</v>
      </c>
      <c r="C6" s="383">
        <v>0</v>
      </c>
      <c r="D6" s="383">
        <v>1</v>
      </c>
      <c r="E6" s="383">
        <v>0</v>
      </c>
      <c r="F6" s="236">
        <v>0</v>
      </c>
      <c r="G6" s="385">
        <v>0</v>
      </c>
      <c r="H6" s="388">
        <v>0</v>
      </c>
      <c r="I6" s="388">
        <v>0</v>
      </c>
      <c r="J6" s="388">
        <v>0</v>
      </c>
      <c r="K6" s="385">
        <v>0</v>
      </c>
      <c r="L6" s="236">
        <v>0</v>
      </c>
      <c r="M6" s="542"/>
      <c r="N6" s="389">
        <f t="shared" si="0"/>
        <v>1</v>
      </c>
    </row>
    <row r="7" spans="1:14">
      <c r="A7" s="384" t="s">
        <v>312</v>
      </c>
      <c r="B7" s="383">
        <v>0</v>
      </c>
      <c r="C7" s="383">
        <v>0</v>
      </c>
      <c r="D7" s="383">
        <v>0</v>
      </c>
      <c r="E7" s="383">
        <v>0</v>
      </c>
      <c r="F7" s="236">
        <v>1</v>
      </c>
      <c r="G7" s="385">
        <v>0</v>
      </c>
      <c r="H7" s="388">
        <v>1</v>
      </c>
      <c r="I7" s="388">
        <v>0</v>
      </c>
      <c r="J7" s="388">
        <v>0</v>
      </c>
      <c r="K7" s="385">
        <v>3</v>
      </c>
      <c r="L7" s="236">
        <v>1</v>
      </c>
      <c r="M7" s="542"/>
      <c r="N7" s="389">
        <f t="shared" si="0"/>
        <v>6</v>
      </c>
    </row>
    <row r="8" spans="1:14">
      <c r="A8" s="384" t="s">
        <v>313</v>
      </c>
      <c r="B8" s="383">
        <v>0</v>
      </c>
      <c r="C8" s="383">
        <v>0</v>
      </c>
      <c r="D8" s="383">
        <v>1</v>
      </c>
      <c r="E8" s="383">
        <v>0</v>
      </c>
      <c r="F8" s="236">
        <v>0</v>
      </c>
      <c r="G8" s="385">
        <v>1</v>
      </c>
      <c r="H8" s="388">
        <v>0</v>
      </c>
      <c r="I8" s="388">
        <v>1</v>
      </c>
      <c r="J8" s="388">
        <v>1</v>
      </c>
      <c r="K8" s="385">
        <v>1</v>
      </c>
      <c r="L8" s="236">
        <v>0</v>
      </c>
      <c r="M8" s="542"/>
      <c r="N8" s="389">
        <f t="shared" si="0"/>
        <v>5</v>
      </c>
    </row>
    <row r="9" spans="1:14">
      <c r="A9" s="384" t="s">
        <v>314</v>
      </c>
      <c r="B9" s="383">
        <v>0</v>
      </c>
      <c r="C9" s="383">
        <v>0</v>
      </c>
      <c r="D9" s="383">
        <v>0</v>
      </c>
      <c r="E9" s="383">
        <v>0</v>
      </c>
      <c r="F9" s="236">
        <v>0</v>
      </c>
      <c r="G9" s="385">
        <v>0</v>
      </c>
      <c r="H9" s="388">
        <v>0</v>
      </c>
      <c r="I9" s="388">
        <v>1</v>
      </c>
      <c r="J9" s="388">
        <v>0</v>
      </c>
      <c r="K9" s="385">
        <v>0</v>
      </c>
      <c r="L9" s="236">
        <v>0</v>
      </c>
      <c r="M9" s="542"/>
      <c r="N9" s="389">
        <f t="shared" si="0"/>
        <v>1</v>
      </c>
    </row>
    <row r="10" spans="1:14">
      <c r="A10" s="1060" t="s">
        <v>578</v>
      </c>
      <c r="B10" s="383">
        <v>0</v>
      </c>
      <c r="C10" s="383">
        <v>0</v>
      </c>
      <c r="D10" s="383">
        <v>0</v>
      </c>
      <c r="E10" s="383">
        <v>0</v>
      </c>
      <c r="F10" s="236">
        <v>0</v>
      </c>
      <c r="G10" s="385">
        <v>0</v>
      </c>
      <c r="H10" s="388">
        <v>0</v>
      </c>
      <c r="I10" s="388">
        <v>0</v>
      </c>
      <c r="J10" s="388">
        <v>0</v>
      </c>
      <c r="K10" s="385">
        <v>0</v>
      </c>
      <c r="L10" s="236">
        <v>0</v>
      </c>
      <c r="M10" s="542"/>
      <c r="N10" s="389">
        <f t="shared" si="0"/>
        <v>0</v>
      </c>
    </row>
    <row r="11" spans="1:14">
      <c r="A11" s="689" t="s">
        <v>437</v>
      </c>
      <c r="B11" s="383">
        <v>0</v>
      </c>
      <c r="C11" s="383">
        <v>1</v>
      </c>
      <c r="D11" s="383">
        <v>1</v>
      </c>
      <c r="E11" s="383">
        <v>0</v>
      </c>
      <c r="F11" s="236">
        <v>0</v>
      </c>
      <c r="G11" s="385">
        <v>0</v>
      </c>
      <c r="H11" s="388">
        <v>0</v>
      </c>
      <c r="I11" s="388">
        <v>0</v>
      </c>
      <c r="J11" s="388">
        <v>0</v>
      </c>
      <c r="K11" s="385">
        <v>0</v>
      </c>
      <c r="L11" s="236">
        <v>0</v>
      </c>
      <c r="M11" s="542"/>
      <c r="N11" s="389">
        <f t="shared" si="0"/>
        <v>2</v>
      </c>
    </row>
    <row r="12" spans="1:14">
      <c r="A12" s="110" t="s">
        <v>560</v>
      </c>
      <c r="B12" s="383">
        <v>0</v>
      </c>
      <c r="C12" s="383">
        <v>0</v>
      </c>
      <c r="D12" s="383">
        <v>0</v>
      </c>
      <c r="E12" s="383">
        <v>0</v>
      </c>
      <c r="F12" s="236">
        <v>0</v>
      </c>
      <c r="G12" s="385">
        <v>0</v>
      </c>
      <c r="H12" s="388">
        <v>1</v>
      </c>
      <c r="I12" s="388">
        <v>2</v>
      </c>
      <c r="J12" s="388">
        <v>0</v>
      </c>
      <c r="K12" s="385">
        <v>0</v>
      </c>
      <c r="L12" s="236">
        <v>0</v>
      </c>
      <c r="M12" s="542"/>
      <c r="N12" s="389">
        <f t="shared" si="0"/>
        <v>3</v>
      </c>
    </row>
    <row r="13" spans="1:14">
      <c r="A13" s="384" t="s">
        <v>438</v>
      </c>
      <c r="B13" s="383">
        <v>53</v>
      </c>
      <c r="C13" s="383">
        <v>55</v>
      </c>
      <c r="D13" s="383">
        <v>40</v>
      </c>
      <c r="E13" s="383">
        <v>47</v>
      </c>
      <c r="F13" s="236">
        <v>78</v>
      </c>
      <c r="G13" s="385">
        <v>58</v>
      </c>
      <c r="H13" s="388">
        <v>44</v>
      </c>
      <c r="I13" s="388">
        <v>46</v>
      </c>
      <c r="J13" s="388">
        <v>46</v>
      </c>
      <c r="K13" s="385">
        <v>67</v>
      </c>
      <c r="L13" s="236">
        <v>90</v>
      </c>
      <c r="M13" s="542"/>
      <c r="N13" s="389">
        <f t="shared" si="0"/>
        <v>624</v>
      </c>
    </row>
    <row r="14" spans="1:14">
      <c r="A14" s="384" t="s">
        <v>211</v>
      </c>
      <c r="B14" s="383">
        <v>4</v>
      </c>
      <c r="C14" s="383">
        <v>7</v>
      </c>
      <c r="D14" s="383">
        <v>14</v>
      </c>
      <c r="E14" s="383">
        <v>37</v>
      </c>
      <c r="F14" s="236">
        <v>5</v>
      </c>
      <c r="G14" s="385">
        <v>1</v>
      </c>
      <c r="H14" s="388">
        <v>3</v>
      </c>
      <c r="I14" s="388">
        <v>9</v>
      </c>
      <c r="J14" s="388">
        <v>2</v>
      </c>
      <c r="K14" s="385">
        <v>4</v>
      </c>
      <c r="L14" s="236">
        <v>5</v>
      </c>
      <c r="M14" s="542"/>
      <c r="N14" s="389">
        <f t="shared" si="0"/>
        <v>91</v>
      </c>
    </row>
    <row r="15" spans="1:14">
      <c r="A15" s="384" t="s">
        <v>315</v>
      </c>
      <c r="B15" s="383">
        <v>0</v>
      </c>
      <c r="C15" s="383">
        <v>0</v>
      </c>
      <c r="D15" s="383">
        <v>0</v>
      </c>
      <c r="E15" s="383">
        <v>2</v>
      </c>
      <c r="F15" s="236">
        <v>0</v>
      </c>
      <c r="G15" s="385">
        <v>0</v>
      </c>
      <c r="H15" s="388">
        <v>0</v>
      </c>
      <c r="I15" s="388">
        <v>0</v>
      </c>
      <c r="J15" s="388">
        <v>0</v>
      </c>
      <c r="K15" s="385">
        <v>0</v>
      </c>
      <c r="L15" s="236">
        <v>0</v>
      </c>
      <c r="M15" s="542"/>
      <c r="N15" s="389">
        <f t="shared" si="0"/>
        <v>2</v>
      </c>
    </row>
    <row r="16" spans="1:14">
      <c r="A16" s="384" t="s">
        <v>316</v>
      </c>
      <c r="B16" s="383">
        <v>0</v>
      </c>
      <c r="C16" s="383">
        <v>0</v>
      </c>
      <c r="D16" s="383">
        <v>0</v>
      </c>
      <c r="E16" s="383">
        <v>0</v>
      </c>
      <c r="F16" s="236">
        <v>0</v>
      </c>
      <c r="G16" s="385">
        <v>1</v>
      </c>
      <c r="H16" s="388">
        <v>0</v>
      </c>
      <c r="I16" s="388">
        <v>0</v>
      </c>
      <c r="J16" s="388">
        <v>0</v>
      </c>
      <c r="K16" s="385">
        <v>0</v>
      </c>
      <c r="L16" s="236">
        <v>0</v>
      </c>
      <c r="M16" s="542"/>
      <c r="N16" s="389">
        <f t="shared" si="0"/>
        <v>1</v>
      </c>
    </row>
    <row r="17" spans="1:14">
      <c r="A17" s="384" t="s">
        <v>317</v>
      </c>
      <c r="B17" s="383">
        <v>12</v>
      </c>
      <c r="C17" s="383">
        <v>7</v>
      </c>
      <c r="D17" s="383">
        <v>5</v>
      </c>
      <c r="E17" s="383">
        <v>14</v>
      </c>
      <c r="F17" s="236">
        <v>4</v>
      </c>
      <c r="G17" s="385">
        <v>3</v>
      </c>
      <c r="H17" s="388">
        <v>6</v>
      </c>
      <c r="I17" s="388">
        <v>12</v>
      </c>
      <c r="J17" s="388">
        <v>8</v>
      </c>
      <c r="K17" s="385">
        <v>7</v>
      </c>
      <c r="L17" s="236">
        <v>7</v>
      </c>
      <c r="M17" s="542"/>
      <c r="N17" s="389">
        <f t="shared" si="0"/>
        <v>85</v>
      </c>
    </row>
    <row r="18" spans="1:14">
      <c r="A18" s="689" t="s">
        <v>436</v>
      </c>
      <c r="B18" s="383">
        <v>0</v>
      </c>
      <c r="C18" s="383">
        <v>0</v>
      </c>
      <c r="D18" s="383">
        <v>0</v>
      </c>
      <c r="E18" s="383">
        <v>0</v>
      </c>
      <c r="F18" s="236">
        <v>0</v>
      </c>
      <c r="G18" s="385">
        <v>0</v>
      </c>
      <c r="H18" s="388">
        <v>0</v>
      </c>
      <c r="I18" s="388">
        <v>0</v>
      </c>
      <c r="J18" s="388">
        <v>0</v>
      </c>
      <c r="K18" s="385">
        <v>0</v>
      </c>
      <c r="L18" s="236">
        <v>0</v>
      </c>
      <c r="M18" s="542"/>
      <c r="N18" s="389">
        <f t="shared" si="0"/>
        <v>0</v>
      </c>
    </row>
    <row r="19" spans="1:14">
      <c r="A19" s="384" t="s">
        <v>318</v>
      </c>
      <c r="B19" s="383">
        <v>0</v>
      </c>
      <c r="C19" s="383">
        <v>0</v>
      </c>
      <c r="D19" s="383">
        <v>0</v>
      </c>
      <c r="E19" s="383">
        <v>0</v>
      </c>
      <c r="F19" s="236">
        <v>0</v>
      </c>
      <c r="G19" s="385">
        <v>0</v>
      </c>
      <c r="H19" s="388">
        <v>0</v>
      </c>
      <c r="I19" s="388">
        <v>0</v>
      </c>
      <c r="J19" s="388">
        <v>0</v>
      </c>
      <c r="K19" s="385">
        <v>0</v>
      </c>
      <c r="L19" s="236">
        <v>0</v>
      </c>
      <c r="M19" s="542"/>
      <c r="N19" s="389">
        <f t="shared" si="0"/>
        <v>0</v>
      </c>
    </row>
    <row r="20" spans="1:14">
      <c r="A20" s="384" t="s">
        <v>319</v>
      </c>
      <c r="B20" s="383">
        <v>0</v>
      </c>
      <c r="C20" s="383">
        <v>1</v>
      </c>
      <c r="D20" s="383">
        <v>0</v>
      </c>
      <c r="E20" s="383">
        <v>0</v>
      </c>
      <c r="F20" s="236">
        <v>0</v>
      </c>
      <c r="G20" s="385">
        <v>0</v>
      </c>
      <c r="H20" s="388">
        <v>0</v>
      </c>
      <c r="I20" s="388">
        <v>0</v>
      </c>
      <c r="J20" s="388">
        <v>0</v>
      </c>
      <c r="K20" s="385">
        <v>0</v>
      </c>
      <c r="L20" s="236">
        <v>0</v>
      </c>
      <c r="M20" s="542"/>
      <c r="N20" s="389">
        <f t="shared" si="0"/>
        <v>1</v>
      </c>
    </row>
    <row r="21" spans="1:14">
      <c r="A21" s="384" t="s">
        <v>320</v>
      </c>
      <c r="B21" s="383">
        <v>1</v>
      </c>
      <c r="C21" s="383">
        <v>0</v>
      </c>
      <c r="D21" s="383">
        <v>2</v>
      </c>
      <c r="E21" s="383">
        <v>1</v>
      </c>
      <c r="F21" s="236">
        <v>0</v>
      </c>
      <c r="G21" s="385">
        <v>0</v>
      </c>
      <c r="H21" s="388">
        <v>1</v>
      </c>
      <c r="I21" s="388">
        <v>0</v>
      </c>
      <c r="J21" s="388">
        <v>0</v>
      </c>
      <c r="K21" s="385">
        <v>0</v>
      </c>
      <c r="L21" s="236">
        <v>0</v>
      </c>
      <c r="M21" s="542"/>
      <c r="N21" s="389">
        <f t="shared" si="0"/>
        <v>5</v>
      </c>
    </row>
    <row r="22" spans="1:14">
      <c r="A22" s="384" t="s">
        <v>321</v>
      </c>
      <c r="B22" s="383">
        <v>2</v>
      </c>
      <c r="C22" s="383">
        <v>2</v>
      </c>
      <c r="D22" s="383">
        <v>1</v>
      </c>
      <c r="E22" s="383">
        <v>4</v>
      </c>
      <c r="F22" s="236">
        <v>2</v>
      </c>
      <c r="G22" s="385">
        <v>2</v>
      </c>
      <c r="H22" s="388">
        <v>2</v>
      </c>
      <c r="I22" s="388">
        <v>1</v>
      </c>
      <c r="J22" s="388">
        <v>2</v>
      </c>
      <c r="K22" s="385">
        <v>3</v>
      </c>
      <c r="L22" s="236">
        <v>1</v>
      </c>
      <c r="M22" s="542"/>
      <c r="N22" s="389">
        <f t="shared" si="0"/>
        <v>22</v>
      </c>
    </row>
    <row r="23" spans="1:14">
      <c r="A23" s="384" t="s">
        <v>439</v>
      </c>
      <c r="B23" s="383">
        <v>0</v>
      </c>
      <c r="C23" s="383">
        <v>0</v>
      </c>
      <c r="D23" s="383">
        <v>0</v>
      </c>
      <c r="E23" s="383">
        <v>0</v>
      </c>
      <c r="F23" s="236">
        <v>0</v>
      </c>
      <c r="G23" s="385">
        <v>0</v>
      </c>
      <c r="H23" s="388">
        <v>0</v>
      </c>
      <c r="I23" s="388">
        <v>0</v>
      </c>
      <c r="J23" s="388">
        <v>0</v>
      </c>
      <c r="K23" s="385">
        <v>0</v>
      </c>
      <c r="L23" s="236">
        <v>0</v>
      </c>
      <c r="M23" s="542"/>
      <c r="N23" s="389">
        <f t="shared" si="0"/>
        <v>0</v>
      </c>
    </row>
    <row r="24" spans="1:14">
      <c r="A24" s="384" t="s">
        <v>322</v>
      </c>
      <c r="B24" s="383">
        <v>0</v>
      </c>
      <c r="C24" s="383">
        <v>1</v>
      </c>
      <c r="D24" s="383">
        <v>1</v>
      </c>
      <c r="E24" s="383">
        <v>1</v>
      </c>
      <c r="F24" s="236">
        <v>0</v>
      </c>
      <c r="G24" s="385">
        <v>1</v>
      </c>
      <c r="H24" s="388">
        <v>0</v>
      </c>
      <c r="I24" s="388">
        <v>0</v>
      </c>
      <c r="J24" s="388">
        <v>1</v>
      </c>
      <c r="K24" s="385">
        <v>0</v>
      </c>
      <c r="L24" s="236">
        <v>1</v>
      </c>
      <c r="M24" s="542"/>
      <c r="N24" s="389">
        <f t="shared" si="0"/>
        <v>6</v>
      </c>
    </row>
    <row r="25" spans="1:14">
      <c r="A25" s="384" t="s">
        <v>323</v>
      </c>
      <c r="B25" s="383">
        <v>0</v>
      </c>
      <c r="C25" s="383">
        <v>0</v>
      </c>
      <c r="D25" s="383">
        <v>0</v>
      </c>
      <c r="E25" s="383">
        <v>1</v>
      </c>
      <c r="F25" s="236">
        <v>0</v>
      </c>
      <c r="G25" s="385">
        <v>0</v>
      </c>
      <c r="H25" s="388">
        <v>0</v>
      </c>
      <c r="I25" s="388">
        <v>1</v>
      </c>
      <c r="J25" s="388">
        <v>0</v>
      </c>
      <c r="K25" s="385">
        <v>1</v>
      </c>
      <c r="L25" s="236">
        <v>0</v>
      </c>
      <c r="M25" s="542"/>
      <c r="N25" s="389">
        <f t="shared" si="0"/>
        <v>3</v>
      </c>
    </row>
    <row r="26" spans="1:14">
      <c r="A26" s="384" t="s">
        <v>324</v>
      </c>
      <c r="B26" s="383">
        <v>53</v>
      </c>
      <c r="C26" s="383">
        <v>58</v>
      </c>
      <c r="D26" s="383">
        <v>30</v>
      </c>
      <c r="E26" s="383">
        <v>58</v>
      </c>
      <c r="F26" s="236">
        <v>63</v>
      </c>
      <c r="G26" s="385">
        <v>55</v>
      </c>
      <c r="H26" s="388">
        <v>53</v>
      </c>
      <c r="I26" s="388">
        <v>55</v>
      </c>
      <c r="J26" s="388">
        <v>50</v>
      </c>
      <c r="K26" s="385">
        <v>54</v>
      </c>
      <c r="L26" s="236">
        <v>36</v>
      </c>
      <c r="M26" s="542"/>
      <c r="N26" s="389">
        <f t="shared" si="0"/>
        <v>565</v>
      </c>
    </row>
    <row r="27" spans="1:14">
      <c r="A27" s="384" t="s">
        <v>293</v>
      </c>
      <c r="B27" s="383">
        <v>2</v>
      </c>
      <c r="C27" s="383">
        <v>1</v>
      </c>
      <c r="D27" s="383">
        <v>1</v>
      </c>
      <c r="E27" s="383">
        <v>1</v>
      </c>
      <c r="F27" s="236">
        <v>7</v>
      </c>
      <c r="G27" s="385">
        <v>2</v>
      </c>
      <c r="H27" s="388">
        <v>2</v>
      </c>
      <c r="I27" s="388">
        <v>1</v>
      </c>
      <c r="J27" s="388">
        <v>2</v>
      </c>
      <c r="K27" s="385">
        <v>3</v>
      </c>
      <c r="L27" s="236">
        <v>6</v>
      </c>
      <c r="M27" s="542"/>
      <c r="N27" s="389">
        <f t="shared" si="0"/>
        <v>28</v>
      </c>
    </row>
    <row r="28" spans="1:14">
      <c r="A28" s="384" t="s">
        <v>325</v>
      </c>
      <c r="B28" s="383">
        <v>17</v>
      </c>
      <c r="C28" s="383">
        <v>9</v>
      </c>
      <c r="D28" s="383">
        <v>14</v>
      </c>
      <c r="E28" s="383">
        <v>7</v>
      </c>
      <c r="F28" s="236">
        <v>20</v>
      </c>
      <c r="G28" s="385">
        <v>6</v>
      </c>
      <c r="H28" s="388">
        <v>18</v>
      </c>
      <c r="I28" s="388">
        <v>18</v>
      </c>
      <c r="J28" s="388">
        <v>15</v>
      </c>
      <c r="K28" s="385">
        <v>27</v>
      </c>
      <c r="L28" s="236">
        <v>9</v>
      </c>
      <c r="M28" s="542"/>
      <c r="N28" s="389">
        <f t="shared" si="0"/>
        <v>160</v>
      </c>
    </row>
    <row r="29" spans="1:14">
      <c r="A29" s="384" t="s">
        <v>440</v>
      </c>
      <c r="B29" s="383">
        <v>0</v>
      </c>
      <c r="C29" s="383">
        <v>0</v>
      </c>
      <c r="D29" s="383">
        <v>0</v>
      </c>
      <c r="E29" s="383">
        <v>0</v>
      </c>
      <c r="F29" s="236">
        <v>1</v>
      </c>
      <c r="G29" s="385">
        <v>1</v>
      </c>
      <c r="H29" s="388">
        <v>0</v>
      </c>
      <c r="I29" s="388">
        <v>0</v>
      </c>
      <c r="J29" s="388">
        <v>0</v>
      </c>
      <c r="K29" s="385">
        <v>1</v>
      </c>
      <c r="L29" s="236">
        <v>0</v>
      </c>
      <c r="M29" s="542"/>
      <c r="N29" s="389">
        <f t="shared" si="0"/>
        <v>3</v>
      </c>
    </row>
    <row r="30" spans="1:14">
      <c r="A30" s="384" t="s">
        <v>326</v>
      </c>
      <c r="B30" s="383">
        <v>8</v>
      </c>
      <c r="C30" s="383">
        <v>4</v>
      </c>
      <c r="D30" s="383">
        <v>6</v>
      </c>
      <c r="E30" s="383">
        <v>6</v>
      </c>
      <c r="F30" s="236">
        <v>3</v>
      </c>
      <c r="G30" s="385">
        <v>1</v>
      </c>
      <c r="H30" s="388">
        <v>1</v>
      </c>
      <c r="I30" s="388">
        <v>1</v>
      </c>
      <c r="J30" s="388">
        <v>12</v>
      </c>
      <c r="K30" s="385">
        <v>2</v>
      </c>
      <c r="L30" s="236">
        <v>1</v>
      </c>
      <c r="M30" s="542"/>
      <c r="N30" s="389">
        <f t="shared" si="0"/>
        <v>45</v>
      </c>
    </row>
    <row r="31" spans="1:14">
      <c r="A31" s="384" t="s">
        <v>327</v>
      </c>
      <c r="B31" s="383">
        <v>1</v>
      </c>
      <c r="C31" s="383">
        <v>0</v>
      </c>
      <c r="D31" s="383">
        <v>3</v>
      </c>
      <c r="E31" s="383">
        <v>4</v>
      </c>
      <c r="F31" s="236">
        <v>1</v>
      </c>
      <c r="G31" s="385">
        <v>1</v>
      </c>
      <c r="H31" s="388">
        <v>4</v>
      </c>
      <c r="I31" s="388">
        <v>3</v>
      </c>
      <c r="J31" s="388">
        <v>5</v>
      </c>
      <c r="K31" s="385">
        <v>1</v>
      </c>
      <c r="L31" s="236">
        <v>1</v>
      </c>
      <c r="M31" s="542"/>
      <c r="N31" s="389">
        <f t="shared" si="0"/>
        <v>24</v>
      </c>
    </row>
    <row r="32" spans="1:14">
      <c r="A32" s="384" t="s">
        <v>328</v>
      </c>
      <c r="B32" s="383">
        <v>5</v>
      </c>
      <c r="C32" s="383">
        <v>3</v>
      </c>
      <c r="D32" s="383">
        <v>4</v>
      </c>
      <c r="E32" s="383">
        <v>7</v>
      </c>
      <c r="F32" s="236">
        <v>1</v>
      </c>
      <c r="G32" s="385">
        <v>5</v>
      </c>
      <c r="H32" s="388">
        <v>3</v>
      </c>
      <c r="I32" s="388">
        <v>2</v>
      </c>
      <c r="J32" s="388">
        <v>4</v>
      </c>
      <c r="K32" s="385">
        <v>3</v>
      </c>
      <c r="L32" s="236">
        <v>3</v>
      </c>
      <c r="M32" s="542"/>
      <c r="N32" s="389">
        <f t="shared" si="0"/>
        <v>40</v>
      </c>
    </row>
    <row r="33" spans="1:14">
      <c r="A33" s="384" t="s">
        <v>329</v>
      </c>
      <c r="B33" s="383">
        <v>25</v>
      </c>
      <c r="C33" s="383">
        <v>36</v>
      </c>
      <c r="D33" s="383">
        <v>42</v>
      </c>
      <c r="E33" s="383">
        <v>58</v>
      </c>
      <c r="F33" s="236">
        <v>57</v>
      </c>
      <c r="G33" s="385">
        <v>36</v>
      </c>
      <c r="H33" s="388">
        <v>42</v>
      </c>
      <c r="I33" s="388">
        <v>56</v>
      </c>
      <c r="J33" s="388">
        <v>58</v>
      </c>
      <c r="K33" s="385">
        <v>61</v>
      </c>
      <c r="L33" s="236">
        <v>42</v>
      </c>
      <c r="M33" s="542"/>
      <c r="N33" s="389">
        <f t="shared" si="0"/>
        <v>513</v>
      </c>
    </row>
    <row r="34" spans="1:14">
      <c r="A34" s="384" t="s">
        <v>330</v>
      </c>
      <c r="B34" s="383">
        <v>6</v>
      </c>
      <c r="C34" s="383">
        <v>1</v>
      </c>
      <c r="D34" s="383">
        <v>0</v>
      </c>
      <c r="E34" s="383">
        <v>5</v>
      </c>
      <c r="F34" s="236">
        <v>4</v>
      </c>
      <c r="G34" s="385">
        <v>1</v>
      </c>
      <c r="H34" s="388">
        <v>4</v>
      </c>
      <c r="I34" s="388">
        <v>1</v>
      </c>
      <c r="J34" s="388">
        <v>2</v>
      </c>
      <c r="K34" s="385">
        <v>3</v>
      </c>
      <c r="L34" s="236">
        <v>1</v>
      </c>
      <c r="M34" s="542"/>
      <c r="N34" s="389">
        <f t="shared" si="0"/>
        <v>28</v>
      </c>
    </row>
    <row r="35" spans="1:14">
      <c r="A35" s="384" t="s">
        <v>331</v>
      </c>
      <c r="B35" s="383">
        <v>0</v>
      </c>
      <c r="C35" s="383">
        <v>0</v>
      </c>
      <c r="D35" s="383">
        <v>0</v>
      </c>
      <c r="E35" s="383">
        <v>0</v>
      </c>
      <c r="F35" s="236">
        <v>0</v>
      </c>
      <c r="G35" s="385">
        <v>1</v>
      </c>
      <c r="H35" s="388">
        <v>0</v>
      </c>
      <c r="I35" s="388">
        <v>0</v>
      </c>
      <c r="J35" s="388">
        <v>0</v>
      </c>
      <c r="K35" s="385">
        <v>2</v>
      </c>
      <c r="L35" s="236">
        <v>0</v>
      </c>
      <c r="M35" s="542"/>
      <c r="N35" s="389">
        <f t="shared" si="0"/>
        <v>3</v>
      </c>
    </row>
    <row r="36" spans="1:14">
      <c r="A36" s="384" t="s">
        <v>332</v>
      </c>
      <c r="B36" s="383">
        <v>0</v>
      </c>
      <c r="C36" s="383">
        <v>0</v>
      </c>
      <c r="D36" s="383">
        <v>0</v>
      </c>
      <c r="E36" s="383">
        <v>2</v>
      </c>
      <c r="F36" s="236">
        <v>1</v>
      </c>
      <c r="G36" s="385">
        <v>0</v>
      </c>
      <c r="H36" s="388">
        <v>2</v>
      </c>
      <c r="I36" s="388">
        <v>0</v>
      </c>
      <c r="J36" s="388">
        <v>1</v>
      </c>
      <c r="K36" s="385">
        <v>6</v>
      </c>
      <c r="L36" s="236">
        <v>2</v>
      </c>
      <c r="M36" s="542"/>
      <c r="N36" s="389">
        <f t="shared" si="0"/>
        <v>14</v>
      </c>
    </row>
    <row r="37" spans="1:14">
      <c r="A37" s="384" t="s">
        <v>295</v>
      </c>
      <c r="B37" s="383">
        <v>1</v>
      </c>
      <c r="C37" s="383">
        <v>0</v>
      </c>
      <c r="D37" s="383">
        <v>1</v>
      </c>
      <c r="E37" s="383">
        <v>0</v>
      </c>
      <c r="F37" s="236">
        <v>1</v>
      </c>
      <c r="G37" s="385">
        <v>0</v>
      </c>
      <c r="H37" s="388">
        <v>0</v>
      </c>
      <c r="I37" s="388">
        <v>0</v>
      </c>
      <c r="J37" s="388">
        <v>0</v>
      </c>
      <c r="K37" s="385">
        <v>0</v>
      </c>
      <c r="L37" s="236">
        <v>0</v>
      </c>
      <c r="M37" s="542"/>
      <c r="N37" s="389">
        <f t="shared" si="0"/>
        <v>3</v>
      </c>
    </row>
    <row r="38" spans="1:14">
      <c r="A38" s="384" t="s">
        <v>333</v>
      </c>
      <c r="B38" s="383">
        <v>2</v>
      </c>
      <c r="C38" s="383">
        <v>0</v>
      </c>
      <c r="D38" s="383">
        <v>0</v>
      </c>
      <c r="E38" s="383">
        <v>7</v>
      </c>
      <c r="F38" s="236">
        <v>2</v>
      </c>
      <c r="G38" s="385">
        <v>1</v>
      </c>
      <c r="H38" s="388">
        <v>1</v>
      </c>
      <c r="I38" s="388">
        <v>4</v>
      </c>
      <c r="J38" s="388">
        <v>0</v>
      </c>
      <c r="K38" s="385">
        <v>2</v>
      </c>
      <c r="L38" s="236">
        <v>1</v>
      </c>
      <c r="M38" s="542"/>
      <c r="N38" s="389">
        <f t="shared" ref="N38:N69" si="1">SUM(B38:M38)</f>
        <v>20</v>
      </c>
    </row>
    <row r="39" spans="1:14">
      <c r="A39" s="384" t="s">
        <v>334</v>
      </c>
      <c r="B39" s="383">
        <v>0</v>
      </c>
      <c r="C39" s="383">
        <v>1</v>
      </c>
      <c r="D39" s="383">
        <v>0</v>
      </c>
      <c r="E39" s="383">
        <v>0</v>
      </c>
      <c r="F39" s="236">
        <v>0</v>
      </c>
      <c r="G39" s="385">
        <v>1</v>
      </c>
      <c r="H39" s="388">
        <v>0</v>
      </c>
      <c r="I39" s="388">
        <v>0</v>
      </c>
      <c r="J39" s="388">
        <v>1</v>
      </c>
      <c r="K39" s="385">
        <v>0</v>
      </c>
      <c r="L39" s="236">
        <v>0</v>
      </c>
      <c r="M39" s="542"/>
      <c r="N39" s="389">
        <f t="shared" si="1"/>
        <v>3</v>
      </c>
    </row>
    <row r="40" spans="1:14">
      <c r="A40" s="384" t="s">
        <v>335</v>
      </c>
      <c r="B40" s="383">
        <v>0</v>
      </c>
      <c r="C40" s="383">
        <v>1</v>
      </c>
      <c r="D40" s="383">
        <v>1</v>
      </c>
      <c r="E40" s="383">
        <v>0</v>
      </c>
      <c r="F40" s="236">
        <v>1</v>
      </c>
      <c r="G40" s="385">
        <v>1</v>
      </c>
      <c r="H40" s="388">
        <v>0</v>
      </c>
      <c r="I40" s="388">
        <v>0</v>
      </c>
      <c r="J40" s="388">
        <v>0</v>
      </c>
      <c r="K40" s="385">
        <v>1</v>
      </c>
      <c r="L40" s="236">
        <v>0</v>
      </c>
      <c r="M40" s="542"/>
      <c r="N40" s="389">
        <f t="shared" si="1"/>
        <v>5</v>
      </c>
    </row>
    <row r="41" spans="1:14">
      <c r="A41" s="384" t="s">
        <v>336</v>
      </c>
      <c r="B41" s="383">
        <v>11</v>
      </c>
      <c r="C41" s="383">
        <v>2</v>
      </c>
      <c r="D41" s="383">
        <v>3</v>
      </c>
      <c r="E41" s="383">
        <v>8</v>
      </c>
      <c r="F41" s="236">
        <v>5</v>
      </c>
      <c r="G41" s="385">
        <v>5</v>
      </c>
      <c r="H41" s="388">
        <v>9</v>
      </c>
      <c r="I41" s="388">
        <v>4</v>
      </c>
      <c r="J41" s="388">
        <v>6</v>
      </c>
      <c r="K41" s="385">
        <v>6</v>
      </c>
      <c r="L41" s="236">
        <v>1</v>
      </c>
      <c r="M41" s="542"/>
      <c r="N41" s="389">
        <f t="shared" si="1"/>
        <v>60</v>
      </c>
    </row>
    <row r="42" spans="1:14">
      <c r="A42" s="384" t="s">
        <v>337</v>
      </c>
      <c r="B42" s="383">
        <v>0</v>
      </c>
      <c r="C42" s="383">
        <v>0</v>
      </c>
      <c r="D42" s="383">
        <v>0</v>
      </c>
      <c r="E42" s="383">
        <v>0</v>
      </c>
      <c r="F42" s="236">
        <v>0</v>
      </c>
      <c r="G42" s="385">
        <v>0</v>
      </c>
      <c r="H42" s="388">
        <v>0</v>
      </c>
      <c r="I42" s="388">
        <v>0</v>
      </c>
      <c r="J42" s="388">
        <v>0</v>
      </c>
      <c r="K42" s="385">
        <v>0</v>
      </c>
      <c r="L42" s="236">
        <v>1</v>
      </c>
      <c r="M42" s="542"/>
      <c r="N42" s="389">
        <f t="shared" si="1"/>
        <v>1</v>
      </c>
    </row>
    <row r="43" spans="1:14">
      <c r="A43" s="384" t="s">
        <v>338</v>
      </c>
      <c r="B43" s="383">
        <v>0</v>
      </c>
      <c r="C43" s="383">
        <v>4</v>
      </c>
      <c r="D43" s="383">
        <v>0</v>
      </c>
      <c r="E43" s="383">
        <v>1</v>
      </c>
      <c r="F43" s="236">
        <v>0</v>
      </c>
      <c r="G43" s="385">
        <v>0</v>
      </c>
      <c r="H43" s="388">
        <v>1</v>
      </c>
      <c r="I43" s="388">
        <v>0</v>
      </c>
      <c r="J43" s="388">
        <v>2</v>
      </c>
      <c r="K43" s="385">
        <v>0</v>
      </c>
      <c r="L43" s="236">
        <v>0</v>
      </c>
      <c r="M43" s="542"/>
      <c r="N43" s="389">
        <f t="shared" si="1"/>
        <v>8</v>
      </c>
    </row>
    <row r="44" spans="1:14">
      <c r="A44" s="384" t="s">
        <v>339</v>
      </c>
      <c r="B44" s="383">
        <v>4</v>
      </c>
      <c r="C44" s="383">
        <v>4</v>
      </c>
      <c r="D44" s="383">
        <v>0</v>
      </c>
      <c r="E44" s="383">
        <v>2</v>
      </c>
      <c r="F44" s="236">
        <v>3</v>
      </c>
      <c r="G44" s="385">
        <v>4</v>
      </c>
      <c r="H44" s="388">
        <v>5</v>
      </c>
      <c r="I44" s="388">
        <v>2</v>
      </c>
      <c r="J44" s="388">
        <v>4</v>
      </c>
      <c r="K44" s="385">
        <v>0</v>
      </c>
      <c r="L44" s="236">
        <v>2</v>
      </c>
      <c r="M44" s="542"/>
      <c r="N44" s="389">
        <f t="shared" si="1"/>
        <v>30</v>
      </c>
    </row>
    <row r="45" spans="1:14">
      <c r="A45" s="384" t="s">
        <v>340</v>
      </c>
      <c r="B45" s="383">
        <v>0</v>
      </c>
      <c r="C45" s="383">
        <v>0</v>
      </c>
      <c r="D45" s="383">
        <v>0</v>
      </c>
      <c r="E45" s="383">
        <v>0</v>
      </c>
      <c r="F45" s="236">
        <v>0</v>
      </c>
      <c r="G45" s="385">
        <v>0</v>
      </c>
      <c r="H45" s="388">
        <v>0</v>
      </c>
      <c r="I45" s="388">
        <v>0</v>
      </c>
      <c r="J45" s="388">
        <v>0</v>
      </c>
      <c r="K45" s="385">
        <v>0</v>
      </c>
      <c r="L45" s="236">
        <v>0</v>
      </c>
      <c r="M45" s="542"/>
      <c r="N45" s="389">
        <f t="shared" si="1"/>
        <v>0</v>
      </c>
    </row>
    <row r="46" spans="1:14">
      <c r="A46" s="384" t="s">
        <v>341</v>
      </c>
      <c r="B46" s="383">
        <v>0</v>
      </c>
      <c r="C46" s="383">
        <v>0</v>
      </c>
      <c r="D46" s="383">
        <v>1</v>
      </c>
      <c r="E46" s="383">
        <v>0</v>
      </c>
      <c r="F46" s="236">
        <v>0</v>
      </c>
      <c r="G46" s="385">
        <v>0</v>
      </c>
      <c r="H46" s="388">
        <v>0</v>
      </c>
      <c r="I46" s="388">
        <v>0</v>
      </c>
      <c r="J46" s="388">
        <v>0</v>
      </c>
      <c r="K46" s="385">
        <v>0</v>
      </c>
      <c r="L46" s="236">
        <v>2</v>
      </c>
      <c r="M46" s="542"/>
      <c r="N46" s="389">
        <f t="shared" si="1"/>
        <v>3</v>
      </c>
    </row>
    <row r="47" spans="1:14">
      <c r="A47" s="384" t="s">
        <v>342</v>
      </c>
      <c r="B47" s="383">
        <v>0</v>
      </c>
      <c r="C47" s="383">
        <v>0</v>
      </c>
      <c r="D47" s="383">
        <v>0</v>
      </c>
      <c r="E47" s="383">
        <v>0</v>
      </c>
      <c r="F47" s="236">
        <v>0</v>
      </c>
      <c r="G47" s="385">
        <v>0</v>
      </c>
      <c r="H47" s="388">
        <v>0</v>
      </c>
      <c r="I47" s="388">
        <v>0</v>
      </c>
      <c r="J47" s="388">
        <v>0</v>
      </c>
      <c r="K47" s="385">
        <v>0</v>
      </c>
      <c r="L47" s="236">
        <v>0</v>
      </c>
      <c r="M47" s="542"/>
      <c r="N47" s="389">
        <f t="shared" si="1"/>
        <v>0</v>
      </c>
    </row>
    <row r="48" spans="1:14">
      <c r="A48" s="384" t="s">
        <v>343</v>
      </c>
      <c r="B48" s="383">
        <v>0</v>
      </c>
      <c r="C48" s="383">
        <v>0</v>
      </c>
      <c r="D48" s="383">
        <v>0</v>
      </c>
      <c r="E48" s="383">
        <v>0</v>
      </c>
      <c r="F48" s="236">
        <v>0</v>
      </c>
      <c r="G48" s="385">
        <v>1</v>
      </c>
      <c r="H48" s="388">
        <v>0</v>
      </c>
      <c r="I48" s="388">
        <v>0</v>
      </c>
      <c r="J48" s="388">
        <v>0</v>
      </c>
      <c r="K48" s="385">
        <v>0</v>
      </c>
      <c r="L48" s="236">
        <v>0</v>
      </c>
      <c r="M48" s="542"/>
      <c r="N48" s="389">
        <f t="shared" si="1"/>
        <v>1</v>
      </c>
    </row>
    <row r="49" spans="1:14">
      <c r="A49" s="384" t="s">
        <v>344</v>
      </c>
      <c r="B49" s="383">
        <v>0</v>
      </c>
      <c r="C49" s="383">
        <v>0</v>
      </c>
      <c r="D49" s="383">
        <v>0</v>
      </c>
      <c r="E49" s="383">
        <v>1</v>
      </c>
      <c r="F49" s="236">
        <v>1</v>
      </c>
      <c r="G49" s="385">
        <v>0</v>
      </c>
      <c r="H49" s="388">
        <v>0</v>
      </c>
      <c r="I49" s="388">
        <v>0</v>
      </c>
      <c r="J49" s="388">
        <v>0</v>
      </c>
      <c r="K49" s="385">
        <v>0</v>
      </c>
      <c r="L49" s="236">
        <v>0</v>
      </c>
      <c r="M49" s="542"/>
      <c r="N49" s="389">
        <f t="shared" si="1"/>
        <v>2</v>
      </c>
    </row>
    <row r="50" spans="1:14">
      <c r="A50" s="384" t="s">
        <v>345</v>
      </c>
      <c r="B50" s="383">
        <v>1</v>
      </c>
      <c r="C50" s="383">
        <v>0</v>
      </c>
      <c r="D50" s="383">
        <v>0</v>
      </c>
      <c r="E50" s="383">
        <v>0</v>
      </c>
      <c r="F50" s="236">
        <v>0</v>
      </c>
      <c r="G50" s="385">
        <v>0</v>
      </c>
      <c r="H50" s="388">
        <v>0</v>
      </c>
      <c r="I50" s="388">
        <v>0</v>
      </c>
      <c r="J50" s="388">
        <v>0</v>
      </c>
      <c r="K50" s="385">
        <v>0</v>
      </c>
      <c r="L50" s="236">
        <v>0</v>
      </c>
      <c r="M50" s="542"/>
      <c r="N50" s="389">
        <f t="shared" si="1"/>
        <v>1</v>
      </c>
    </row>
    <row r="51" spans="1:14">
      <c r="A51" s="384" t="s">
        <v>346</v>
      </c>
      <c r="B51" s="383">
        <v>1</v>
      </c>
      <c r="C51" s="383">
        <v>0</v>
      </c>
      <c r="D51" s="383">
        <v>0</v>
      </c>
      <c r="E51" s="383">
        <v>0</v>
      </c>
      <c r="F51" s="236">
        <v>0</v>
      </c>
      <c r="G51" s="385">
        <v>0</v>
      </c>
      <c r="H51" s="388">
        <v>0</v>
      </c>
      <c r="I51" s="388">
        <v>0</v>
      </c>
      <c r="J51" s="388">
        <v>0</v>
      </c>
      <c r="K51" s="385">
        <v>0</v>
      </c>
      <c r="L51" s="236">
        <v>0</v>
      </c>
      <c r="M51" s="542"/>
      <c r="N51" s="389">
        <f t="shared" si="1"/>
        <v>1</v>
      </c>
    </row>
    <row r="52" spans="1:14">
      <c r="A52" s="384" t="s">
        <v>347</v>
      </c>
      <c r="B52" s="383">
        <v>0</v>
      </c>
      <c r="C52" s="383">
        <v>0</v>
      </c>
      <c r="D52" s="383">
        <v>0</v>
      </c>
      <c r="E52" s="383">
        <v>0</v>
      </c>
      <c r="F52" s="236">
        <v>0</v>
      </c>
      <c r="G52" s="385">
        <v>0</v>
      </c>
      <c r="H52" s="388">
        <v>0</v>
      </c>
      <c r="I52" s="388">
        <v>0</v>
      </c>
      <c r="J52" s="388">
        <v>0</v>
      </c>
      <c r="K52" s="385">
        <v>0</v>
      </c>
      <c r="L52" s="236">
        <v>0</v>
      </c>
      <c r="M52" s="542"/>
      <c r="N52" s="389">
        <f t="shared" si="1"/>
        <v>0</v>
      </c>
    </row>
    <row r="53" spans="1:14">
      <c r="A53" s="384" t="s">
        <v>348</v>
      </c>
      <c r="B53" s="383">
        <v>1</v>
      </c>
      <c r="C53" s="383">
        <v>2</v>
      </c>
      <c r="D53" s="383">
        <v>0</v>
      </c>
      <c r="E53" s="383">
        <v>0</v>
      </c>
      <c r="F53" s="236">
        <v>0</v>
      </c>
      <c r="G53" s="385">
        <v>0</v>
      </c>
      <c r="H53" s="388">
        <v>0</v>
      </c>
      <c r="I53" s="388">
        <v>0</v>
      </c>
      <c r="J53" s="388">
        <v>0</v>
      </c>
      <c r="K53" s="385">
        <v>0</v>
      </c>
      <c r="L53" s="236">
        <v>1</v>
      </c>
      <c r="M53" s="542"/>
      <c r="N53" s="389">
        <f t="shared" si="1"/>
        <v>4</v>
      </c>
    </row>
    <row r="54" spans="1:14">
      <c r="A54" s="384" t="s">
        <v>349</v>
      </c>
      <c r="B54" s="383">
        <v>0</v>
      </c>
      <c r="C54" s="383">
        <v>0</v>
      </c>
      <c r="D54" s="383">
        <v>0</v>
      </c>
      <c r="E54" s="383">
        <v>0</v>
      </c>
      <c r="F54" s="236">
        <v>0</v>
      </c>
      <c r="G54" s="385">
        <v>0</v>
      </c>
      <c r="H54" s="388">
        <v>0</v>
      </c>
      <c r="I54" s="388">
        <v>0</v>
      </c>
      <c r="J54" s="388">
        <v>0</v>
      </c>
      <c r="K54" s="385">
        <v>0</v>
      </c>
      <c r="L54" s="236">
        <v>0</v>
      </c>
      <c r="M54" s="542"/>
      <c r="N54" s="389">
        <f t="shared" si="1"/>
        <v>0</v>
      </c>
    </row>
    <row r="55" spans="1:14">
      <c r="A55" s="384" t="s">
        <v>350</v>
      </c>
      <c r="B55" s="383">
        <v>0</v>
      </c>
      <c r="C55" s="383">
        <v>0</v>
      </c>
      <c r="D55" s="383">
        <v>0</v>
      </c>
      <c r="E55" s="383">
        <v>0</v>
      </c>
      <c r="F55" s="236">
        <v>0</v>
      </c>
      <c r="G55" s="385">
        <v>0</v>
      </c>
      <c r="H55" s="388">
        <v>0</v>
      </c>
      <c r="I55" s="388">
        <v>3</v>
      </c>
      <c r="J55" s="388">
        <v>0</v>
      </c>
      <c r="K55" s="385">
        <v>0</v>
      </c>
      <c r="L55" s="236">
        <v>0</v>
      </c>
      <c r="M55" s="542"/>
      <c r="N55" s="389">
        <f t="shared" si="1"/>
        <v>3</v>
      </c>
    </row>
    <row r="56" spans="1:14">
      <c r="A56" s="384" t="s">
        <v>351</v>
      </c>
      <c r="B56" s="383">
        <v>0</v>
      </c>
      <c r="C56" s="383">
        <v>0</v>
      </c>
      <c r="D56" s="383">
        <v>0</v>
      </c>
      <c r="E56" s="383">
        <v>0</v>
      </c>
      <c r="F56" s="236">
        <v>0</v>
      </c>
      <c r="G56" s="385">
        <v>0</v>
      </c>
      <c r="H56" s="388">
        <v>0</v>
      </c>
      <c r="I56" s="388">
        <v>0</v>
      </c>
      <c r="J56" s="388">
        <v>0</v>
      </c>
      <c r="K56" s="385">
        <v>1</v>
      </c>
      <c r="L56" s="236">
        <v>0</v>
      </c>
      <c r="M56" s="542"/>
      <c r="N56" s="389">
        <f t="shared" si="1"/>
        <v>1</v>
      </c>
    </row>
    <row r="57" spans="1:14">
      <c r="A57" s="384" t="s">
        <v>352</v>
      </c>
      <c r="B57" s="383">
        <v>1</v>
      </c>
      <c r="C57" s="383">
        <v>4</v>
      </c>
      <c r="D57" s="383">
        <v>1</v>
      </c>
      <c r="E57" s="383">
        <v>0</v>
      </c>
      <c r="F57" s="236">
        <v>1</v>
      </c>
      <c r="G57" s="385">
        <v>0</v>
      </c>
      <c r="H57" s="388">
        <v>1</v>
      </c>
      <c r="I57" s="388">
        <v>2</v>
      </c>
      <c r="J57" s="388">
        <v>1</v>
      </c>
      <c r="K57" s="385">
        <v>1</v>
      </c>
      <c r="L57" s="236">
        <v>0</v>
      </c>
      <c r="M57" s="542"/>
      <c r="N57" s="389">
        <f t="shared" si="1"/>
        <v>12</v>
      </c>
    </row>
    <row r="58" spans="1:14">
      <c r="A58" s="384" t="s">
        <v>353</v>
      </c>
      <c r="B58" s="383">
        <v>0</v>
      </c>
      <c r="C58" s="383">
        <v>0</v>
      </c>
      <c r="D58" s="383">
        <v>0</v>
      </c>
      <c r="E58" s="383">
        <v>0</v>
      </c>
      <c r="F58" s="236">
        <v>0</v>
      </c>
      <c r="G58" s="385">
        <v>0</v>
      </c>
      <c r="H58" s="388">
        <v>1</v>
      </c>
      <c r="I58" s="388">
        <v>0</v>
      </c>
      <c r="J58" s="388">
        <v>0</v>
      </c>
      <c r="K58" s="385">
        <v>0</v>
      </c>
      <c r="L58" s="236">
        <v>1</v>
      </c>
      <c r="M58" s="542"/>
      <c r="N58" s="389">
        <f t="shared" si="1"/>
        <v>2</v>
      </c>
    </row>
    <row r="59" spans="1:14">
      <c r="A59" s="384" t="s">
        <v>354</v>
      </c>
      <c r="B59" s="383">
        <v>0</v>
      </c>
      <c r="C59" s="383">
        <v>0</v>
      </c>
      <c r="D59" s="383">
        <v>0</v>
      </c>
      <c r="E59" s="383">
        <v>0</v>
      </c>
      <c r="F59" s="236">
        <v>0</v>
      </c>
      <c r="G59" s="385">
        <v>0</v>
      </c>
      <c r="H59" s="388">
        <v>0</v>
      </c>
      <c r="I59" s="388">
        <v>0</v>
      </c>
      <c r="J59" s="388">
        <v>1</v>
      </c>
      <c r="K59" s="385">
        <v>0</v>
      </c>
      <c r="L59" s="236">
        <v>0</v>
      </c>
      <c r="M59" s="542"/>
      <c r="N59" s="389">
        <f t="shared" si="1"/>
        <v>1</v>
      </c>
    </row>
    <row r="60" spans="1:14">
      <c r="A60" s="384" t="s">
        <v>355</v>
      </c>
      <c r="B60" s="383">
        <v>0</v>
      </c>
      <c r="C60" s="383">
        <v>0</v>
      </c>
      <c r="D60" s="383">
        <v>0</v>
      </c>
      <c r="E60" s="383">
        <v>0</v>
      </c>
      <c r="F60" s="236">
        <v>0</v>
      </c>
      <c r="G60" s="385">
        <v>0</v>
      </c>
      <c r="H60" s="388">
        <v>0</v>
      </c>
      <c r="I60" s="388">
        <v>0</v>
      </c>
      <c r="J60" s="388">
        <v>0</v>
      </c>
      <c r="K60" s="385">
        <v>0</v>
      </c>
      <c r="L60" s="236">
        <v>0</v>
      </c>
      <c r="M60" s="542"/>
      <c r="N60" s="389">
        <f t="shared" si="1"/>
        <v>0</v>
      </c>
    </row>
    <row r="61" spans="1:14">
      <c r="A61" s="384" t="s">
        <v>441</v>
      </c>
      <c r="B61" s="383">
        <v>0</v>
      </c>
      <c r="C61" s="383">
        <v>0</v>
      </c>
      <c r="D61" s="383">
        <v>1</v>
      </c>
      <c r="E61" s="383">
        <v>0</v>
      </c>
      <c r="F61" s="236">
        <v>0</v>
      </c>
      <c r="G61" s="385">
        <v>0</v>
      </c>
      <c r="H61" s="388">
        <v>0</v>
      </c>
      <c r="I61" s="388">
        <v>0</v>
      </c>
      <c r="J61" s="388">
        <v>0</v>
      </c>
      <c r="K61" s="385">
        <v>1</v>
      </c>
      <c r="L61" s="236">
        <v>0</v>
      </c>
      <c r="M61" s="542"/>
      <c r="N61" s="389">
        <f t="shared" si="1"/>
        <v>2</v>
      </c>
    </row>
    <row r="62" spans="1:14">
      <c r="A62" s="384" t="s">
        <v>357</v>
      </c>
      <c r="B62" s="383">
        <v>1</v>
      </c>
      <c r="C62" s="383">
        <v>1</v>
      </c>
      <c r="D62" s="383">
        <v>1</v>
      </c>
      <c r="E62" s="383">
        <v>0</v>
      </c>
      <c r="F62" s="236">
        <v>1</v>
      </c>
      <c r="G62" s="385">
        <v>0</v>
      </c>
      <c r="H62" s="388">
        <v>1</v>
      </c>
      <c r="I62" s="388">
        <v>1</v>
      </c>
      <c r="J62" s="388">
        <v>1</v>
      </c>
      <c r="K62" s="385">
        <v>1</v>
      </c>
      <c r="L62" s="236">
        <v>0</v>
      </c>
      <c r="M62" s="542"/>
      <c r="N62" s="389">
        <f t="shared" si="1"/>
        <v>8</v>
      </c>
    </row>
    <row r="63" spans="1:14">
      <c r="A63" s="384" t="s">
        <v>358</v>
      </c>
      <c r="B63" s="383">
        <v>0</v>
      </c>
      <c r="C63" s="383">
        <v>0</v>
      </c>
      <c r="D63" s="383">
        <v>0</v>
      </c>
      <c r="E63" s="383">
        <v>0</v>
      </c>
      <c r="F63" s="236">
        <v>0</v>
      </c>
      <c r="G63" s="385">
        <v>1</v>
      </c>
      <c r="H63" s="388">
        <v>0</v>
      </c>
      <c r="I63" s="388">
        <v>0</v>
      </c>
      <c r="J63" s="388">
        <v>1</v>
      </c>
      <c r="K63" s="385">
        <v>0</v>
      </c>
      <c r="L63" s="236">
        <v>0</v>
      </c>
      <c r="M63" s="542"/>
      <c r="N63" s="389">
        <f t="shared" si="1"/>
        <v>2</v>
      </c>
    </row>
    <row r="64" spans="1:14">
      <c r="A64" s="384" t="s">
        <v>359</v>
      </c>
      <c r="B64" s="383">
        <v>0</v>
      </c>
      <c r="C64" s="383">
        <v>0</v>
      </c>
      <c r="D64" s="383">
        <v>0</v>
      </c>
      <c r="E64" s="383">
        <v>0</v>
      </c>
      <c r="F64" s="236">
        <v>0</v>
      </c>
      <c r="G64" s="385">
        <v>1</v>
      </c>
      <c r="H64" s="388">
        <v>0</v>
      </c>
      <c r="I64" s="388">
        <v>0</v>
      </c>
      <c r="J64" s="388">
        <v>1</v>
      </c>
      <c r="K64" s="385">
        <v>1</v>
      </c>
      <c r="L64" s="236">
        <v>0</v>
      </c>
      <c r="M64" s="542"/>
      <c r="N64" s="389">
        <f t="shared" si="1"/>
        <v>3</v>
      </c>
    </row>
    <row r="65" spans="1:14">
      <c r="A65" s="384" t="s">
        <v>360</v>
      </c>
      <c r="B65" s="383">
        <v>0</v>
      </c>
      <c r="C65" s="383">
        <v>0</v>
      </c>
      <c r="D65" s="383">
        <v>1</v>
      </c>
      <c r="E65" s="383">
        <v>0</v>
      </c>
      <c r="F65" s="236">
        <v>0</v>
      </c>
      <c r="G65" s="385">
        <v>0</v>
      </c>
      <c r="H65" s="388">
        <v>0</v>
      </c>
      <c r="I65" s="388">
        <v>0</v>
      </c>
      <c r="J65" s="388">
        <v>0</v>
      </c>
      <c r="K65" s="385">
        <v>0</v>
      </c>
      <c r="L65" s="236">
        <v>0</v>
      </c>
      <c r="M65" s="542"/>
      <c r="N65" s="389">
        <f t="shared" si="1"/>
        <v>1</v>
      </c>
    </row>
    <row r="66" spans="1:14">
      <c r="A66" s="384" t="s">
        <v>361</v>
      </c>
      <c r="B66" s="383">
        <v>0</v>
      </c>
      <c r="C66" s="383">
        <v>0</v>
      </c>
      <c r="D66" s="383">
        <v>0</v>
      </c>
      <c r="E66" s="383">
        <v>0</v>
      </c>
      <c r="F66" s="236">
        <v>0</v>
      </c>
      <c r="G66" s="385">
        <v>0</v>
      </c>
      <c r="H66" s="388">
        <v>0</v>
      </c>
      <c r="I66" s="388">
        <v>0</v>
      </c>
      <c r="J66" s="388">
        <v>0</v>
      </c>
      <c r="K66" s="385">
        <v>0</v>
      </c>
      <c r="L66" s="236">
        <v>1</v>
      </c>
      <c r="M66" s="542"/>
      <c r="N66" s="389">
        <f t="shared" si="1"/>
        <v>1</v>
      </c>
    </row>
    <row r="67" spans="1:14">
      <c r="A67" s="384" t="s">
        <v>362</v>
      </c>
      <c r="B67" s="383">
        <v>1</v>
      </c>
      <c r="C67" s="383">
        <v>1</v>
      </c>
      <c r="D67" s="383">
        <v>0</v>
      </c>
      <c r="E67" s="383">
        <v>1</v>
      </c>
      <c r="F67" s="236">
        <v>0</v>
      </c>
      <c r="G67" s="385">
        <v>0</v>
      </c>
      <c r="H67" s="388">
        <v>1</v>
      </c>
      <c r="I67" s="388">
        <v>0</v>
      </c>
      <c r="J67" s="388">
        <v>0</v>
      </c>
      <c r="K67" s="385">
        <v>1</v>
      </c>
      <c r="L67" s="236">
        <v>0</v>
      </c>
      <c r="M67" s="542"/>
      <c r="N67" s="389">
        <f t="shared" si="1"/>
        <v>5</v>
      </c>
    </row>
    <row r="68" spans="1:14">
      <c r="A68" s="384" t="s">
        <v>363</v>
      </c>
      <c r="B68" s="383">
        <v>0</v>
      </c>
      <c r="C68" s="383">
        <v>0</v>
      </c>
      <c r="D68" s="383">
        <v>0</v>
      </c>
      <c r="E68" s="383">
        <v>2</v>
      </c>
      <c r="F68" s="236">
        <v>0</v>
      </c>
      <c r="G68" s="385">
        <v>0</v>
      </c>
      <c r="H68" s="388">
        <v>1</v>
      </c>
      <c r="I68" s="388">
        <v>2</v>
      </c>
      <c r="J68" s="388">
        <v>0</v>
      </c>
      <c r="K68" s="385">
        <v>1</v>
      </c>
      <c r="L68" s="236">
        <v>0</v>
      </c>
      <c r="M68" s="542"/>
      <c r="N68" s="389">
        <f t="shared" si="1"/>
        <v>6</v>
      </c>
    </row>
    <row r="69" spans="1:14">
      <c r="A69" s="384" t="s">
        <v>364</v>
      </c>
      <c r="B69" s="383">
        <v>0</v>
      </c>
      <c r="C69" s="383">
        <v>0</v>
      </c>
      <c r="D69" s="383">
        <v>0</v>
      </c>
      <c r="E69" s="383">
        <v>0</v>
      </c>
      <c r="F69" s="236">
        <v>0</v>
      </c>
      <c r="G69" s="385">
        <v>0</v>
      </c>
      <c r="H69" s="388">
        <v>0</v>
      </c>
      <c r="I69" s="388">
        <v>0</v>
      </c>
      <c r="J69" s="388">
        <v>0</v>
      </c>
      <c r="K69" s="385">
        <v>0</v>
      </c>
      <c r="L69" s="236">
        <v>0</v>
      </c>
      <c r="M69" s="542"/>
      <c r="N69" s="389">
        <f t="shared" si="1"/>
        <v>0</v>
      </c>
    </row>
    <row r="70" spans="1:14">
      <c r="A70" s="384" t="s">
        <v>365</v>
      </c>
      <c r="B70" s="383">
        <v>0</v>
      </c>
      <c r="C70" s="383">
        <v>1</v>
      </c>
      <c r="D70" s="383">
        <v>0</v>
      </c>
      <c r="E70" s="383">
        <v>0</v>
      </c>
      <c r="F70" s="236">
        <v>0</v>
      </c>
      <c r="G70" s="385">
        <v>0</v>
      </c>
      <c r="H70" s="388">
        <v>0</v>
      </c>
      <c r="I70" s="388">
        <v>0</v>
      </c>
      <c r="J70" s="388">
        <v>0</v>
      </c>
      <c r="K70" s="385">
        <v>0</v>
      </c>
      <c r="L70" s="236">
        <v>0</v>
      </c>
      <c r="M70" s="542"/>
      <c r="N70" s="389">
        <f t="shared" ref="N70:N76" si="2">SUM(B70:M70)</f>
        <v>1</v>
      </c>
    </row>
    <row r="71" spans="1:14">
      <c r="A71" s="384" t="s">
        <v>366</v>
      </c>
      <c r="B71" s="383">
        <v>0</v>
      </c>
      <c r="C71" s="383">
        <v>0</v>
      </c>
      <c r="D71" s="383">
        <v>0</v>
      </c>
      <c r="E71" s="383">
        <v>0</v>
      </c>
      <c r="F71" s="236">
        <v>0</v>
      </c>
      <c r="G71" s="385">
        <v>0</v>
      </c>
      <c r="H71" s="388">
        <v>0</v>
      </c>
      <c r="I71" s="388">
        <v>0</v>
      </c>
      <c r="J71" s="388">
        <v>2</v>
      </c>
      <c r="K71" s="385">
        <v>0</v>
      </c>
      <c r="L71" s="236">
        <v>0</v>
      </c>
      <c r="M71" s="542"/>
      <c r="N71" s="389">
        <f t="shared" si="2"/>
        <v>2</v>
      </c>
    </row>
    <row r="72" spans="1:14">
      <c r="A72" s="384" t="s">
        <v>367</v>
      </c>
      <c r="B72" s="383">
        <v>0</v>
      </c>
      <c r="C72" s="383">
        <v>0</v>
      </c>
      <c r="D72" s="383">
        <v>0</v>
      </c>
      <c r="E72" s="383">
        <v>0</v>
      </c>
      <c r="F72" s="236">
        <v>0</v>
      </c>
      <c r="G72" s="385">
        <v>0</v>
      </c>
      <c r="H72" s="388">
        <v>0</v>
      </c>
      <c r="I72" s="388">
        <v>1</v>
      </c>
      <c r="J72" s="388">
        <v>0</v>
      </c>
      <c r="K72" s="385">
        <v>2</v>
      </c>
      <c r="L72" s="236">
        <v>0</v>
      </c>
      <c r="M72" s="542"/>
      <c r="N72" s="389">
        <f t="shared" si="2"/>
        <v>3</v>
      </c>
    </row>
    <row r="73" spans="1:14">
      <c r="A73" s="384" t="s">
        <v>368</v>
      </c>
      <c r="B73" s="383">
        <v>0</v>
      </c>
      <c r="C73" s="383">
        <v>0</v>
      </c>
      <c r="D73" s="383">
        <v>1</v>
      </c>
      <c r="E73" s="383">
        <v>0</v>
      </c>
      <c r="F73" s="236">
        <v>0</v>
      </c>
      <c r="G73" s="385">
        <v>1</v>
      </c>
      <c r="H73" s="388">
        <v>1</v>
      </c>
      <c r="I73" s="388">
        <v>0</v>
      </c>
      <c r="J73" s="388">
        <v>0</v>
      </c>
      <c r="K73" s="385">
        <v>1</v>
      </c>
      <c r="L73" s="236">
        <v>0</v>
      </c>
      <c r="M73" s="542"/>
      <c r="N73" s="389">
        <f t="shared" si="2"/>
        <v>4</v>
      </c>
    </row>
    <row r="74" spans="1:14">
      <c r="A74" s="384" t="s">
        <v>369</v>
      </c>
      <c r="B74" s="383">
        <v>1</v>
      </c>
      <c r="C74" s="383">
        <v>0</v>
      </c>
      <c r="D74" s="383">
        <v>1</v>
      </c>
      <c r="E74" s="383">
        <v>0</v>
      </c>
      <c r="F74" s="236">
        <v>0</v>
      </c>
      <c r="G74" s="385">
        <v>1</v>
      </c>
      <c r="H74" s="388">
        <v>0</v>
      </c>
      <c r="I74" s="388">
        <v>0</v>
      </c>
      <c r="J74" s="388">
        <v>0</v>
      </c>
      <c r="K74" s="385">
        <v>0</v>
      </c>
      <c r="L74" s="236">
        <v>0</v>
      </c>
      <c r="M74" s="542"/>
      <c r="N74" s="389">
        <f t="shared" si="2"/>
        <v>3</v>
      </c>
    </row>
    <row r="75" spans="1:14">
      <c r="A75" s="384" t="s">
        <v>370</v>
      </c>
      <c r="B75" s="383">
        <v>0</v>
      </c>
      <c r="C75" s="383">
        <v>0</v>
      </c>
      <c r="D75" s="383">
        <v>0</v>
      </c>
      <c r="E75" s="383">
        <v>0</v>
      </c>
      <c r="F75" s="236">
        <v>0</v>
      </c>
      <c r="G75" s="385">
        <v>0</v>
      </c>
      <c r="H75" s="388">
        <v>1</v>
      </c>
      <c r="I75" s="388">
        <v>0</v>
      </c>
      <c r="J75" s="388">
        <v>1</v>
      </c>
      <c r="K75" s="385">
        <v>0</v>
      </c>
      <c r="L75" s="236">
        <v>0</v>
      </c>
      <c r="M75" s="542"/>
      <c r="N75" s="389">
        <f t="shared" si="2"/>
        <v>2</v>
      </c>
    </row>
    <row r="76" spans="1:14" ht="15.75" thickBot="1">
      <c r="A76" s="398" t="s">
        <v>371</v>
      </c>
      <c r="B76" s="405">
        <v>1</v>
      </c>
      <c r="C76" s="405">
        <v>1</v>
      </c>
      <c r="D76" s="405">
        <v>0</v>
      </c>
      <c r="E76" s="405">
        <v>0</v>
      </c>
      <c r="F76" s="236">
        <v>1</v>
      </c>
      <c r="G76" s="406">
        <v>0</v>
      </c>
      <c r="H76" s="438">
        <v>0</v>
      </c>
      <c r="I76" s="438">
        <v>0</v>
      </c>
      <c r="J76" s="388">
        <v>1</v>
      </c>
      <c r="K76" s="406">
        <v>0</v>
      </c>
      <c r="L76" s="236">
        <v>0</v>
      </c>
      <c r="M76" s="72"/>
      <c r="N76" s="389">
        <f t="shared" si="2"/>
        <v>4</v>
      </c>
    </row>
    <row r="77" spans="1:14" ht="15.75" thickBot="1">
      <c r="A77" s="395" t="s">
        <v>32</v>
      </c>
      <c r="B77" s="407">
        <f t="shared" ref="B77:N77" si="3">SUM(B4:B76)</f>
        <v>219</v>
      </c>
      <c r="C77" s="407">
        <f t="shared" si="3"/>
        <v>213</v>
      </c>
      <c r="D77" s="407">
        <f t="shared" si="3"/>
        <v>181</v>
      </c>
      <c r="E77" s="407">
        <f t="shared" si="3"/>
        <v>291</v>
      </c>
      <c r="F77" s="408">
        <f t="shared" si="3"/>
        <v>267</v>
      </c>
      <c r="G77" s="409">
        <f t="shared" si="3"/>
        <v>196</v>
      </c>
      <c r="H77" s="409">
        <f t="shared" si="3"/>
        <v>220</v>
      </c>
      <c r="I77" s="409">
        <f t="shared" si="3"/>
        <v>232</v>
      </c>
      <c r="J77" s="409">
        <f t="shared" si="3"/>
        <v>236</v>
      </c>
      <c r="K77" s="495">
        <f t="shared" si="3"/>
        <v>270</v>
      </c>
      <c r="L77" s="495">
        <f t="shared" si="3"/>
        <v>217</v>
      </c>
      <c r="M77" s="495">
        <f t="shared" si="3"/>
        <v>0</v>
      </c>
      <c r="N77" s="409">
        <f t="shared" si="3"/>
        <v>2542</v>
      </c>
    </row>
    <row r="79" spans="1:14">
      <c r="A79" s="1090" t="s">
        <v>445</v>
      </c>
      <c r="B79" s="1090"/>
      <c r="C79" s="1090"/>
      <c r="D79" s="1090"/>
      <c r="E79" s="1090"/>
    </row>
    <row r="80" spans="1:14">
      <c r="A80" s="1090"/>
      <c r="B80" s="1090"/>
      <c r="C80" s="1090"/>
      <c r="D80" s="1090"/>
      <c r="E80" s="1090"/>
    </row>
    <row r="81" spans="1:5">
      <c r="A81" s="1090"/>
      <c r="B81" s="1090"/>
      <c r="C81" s="1090"/>
      <c r="D81" s="1090"/>
      <c r="E81" s="1090"/>
    </row>
    <row r="82" spans="1:5">
      <c r="A82" s="1090"/>
      <c r="B82" s="1090"/>
      <c r="C82" s="1090"/>
      <c r="D82" s="1090"/>
      <c r="E82" s="1090"/>
    </row>
    <row r="83" spans="1:5">
      <c r="A83" s="1090"/>
      <c r="B83" s="1090"/>
      <c r="C83" s="1090"/>
      <c r="D83" s="1090"/>
      <c r="E83" s="1090"/>
    </row>
  </sheetData>
  <mergeCells count="1">
    <mergeCell ref="A79:E8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AN201"/>
  <sheetViews>
    <sheetView zoomScale="80" zoomScaleNormal="80" workbookViewId="0"/>
  </sheetViews>
  <sheetFormatPr defaultRowHeight="15"/>
  <cols>
    <col min="1" max="1" width="22.7109375" style="254" customWidth="1"/>
    <col min="2" max="2" width="9.85546875" style="254" customWidth="1"/>
    <col min="3" max="3" width="10.140625" style="255" customWidth="1"/>
    <col min="4" max="4" width="10.5703125" style="255" bestFit="1" customWidth="1"/>
    <col min="5" max="5" width="11.7109375" style="254" bestFit="1" customWidth="1"/>
    <col min="6" max="6" width="9.7109375" style="256" bestFit="1" customWidth="1"/>
    <col min="7" max="8" width="9.140625" style="256" bestFit="1" customWidth="1"/>
    <col min="9" max="9" width="9.140625" style="257" bestFit="1" customWidth="1"/>
    <col min="10" max="10" width="9.140625" style="256" bestFit="1" customWidth="1"/>
    <col min="11" max="11" width="9.42578125" style="256" bestFit="1" customWidth="1"/>
    <col min="12" max="12" width="11.28515625" style="256" bestFit="1" customWidth="1"/>
    <col min="13" max="13" width="10" style="258" bestFit="1" customWidth="1"/>
    <col min="14" max="14" width="8.140625" style="259" customWidth="1"/>
    <col min="15" max="15" width="12.140625" style="255" customWidth="1"/>
    <col min="16" max="16" width="6" style="255" bestFit="1" customWidth="1"/>
    <col min="17" max="17" width="5.42578125" style="255" customWidth="1"/>
    <col min="18" max="18" width="9.7109375" style="254" customWidth="1"/>
    <col min="19" max="19" width="24.140625" style="254" bestFit="1" customWidth="1"/>
    <col min="20" max="20" width="7" style="254" bestFit="1" customWidth="1"/>
    <col min="21" max="21" width="7.28515625" style="254" bestFit="1" customWidth="1"/>
    <col min="22" max="22" width="6.85546875" style="254" bestFit="1" customWidth="1"/>
    <col min="23" max="23" width="6.7109375" style="254" bestFit="1" customWidth="1"/>
    <col min="24" max="24" width="7.140625" style="254" bestFit="1" customWidth="1"/>
    <col min="25" max="25" width="6.7109375" style="254" customWidth="1"/>
    <col min="26" max="26" width="6.7109375" style="254" bestFit="1" customWidth="1"/>
    <col min="27" max="27" width="7.140625" style="254" bestFit="1" customWidth="1"/>
    <col min="28" max="28" width="6.85546875" style="254" bestFit="1" customWidth="1"/>
    <col min="29" max="29" width="7.42578125" style="254" bestFit="1" customWidth="1"/>
    <col min="30" max="30" width="6.7109375" style="254" bestFit="1" customWidth="1"/>
    <col min="31" max="31" width="6.5703125" style="254" bestFit="1" customWidth="1"/>
    <col min="32" max="32" width="5.42578125" style="256" bestFit="1" customWidth="1"/>
    <col min="33" max="33" width="6.7109375" style="256" bestFit="1" customWidth="1"/>
    <col min="34" max="34" width="13" style="254" bestFit="1" customWidth="1"/>
    <col min="35" max="35" width="11.42578125" style="254" bestFit="1" customWidth="1"/>
    <col min="36" max="36" width="10.28515625" style="254" bestFit="1" customWidth="1"/>
    <col min="37" max="38" width="9.28515625" style="254" bestFit="1" customWidth="1"/>
    <col min="39" max="40" width="9.7109375" style="254" bestFit="1" customWidth="1"/>
    <col min="41" max="41" width="10" style="254" bestFit="1" customWidth="1"/>
    <col min="42" max="42" width="9.42578125" style="254" customWidth="1"/>
    <col min="43" max="43" width="31.85546875" style="254" customWidth="1"/>
    <col min="44" max="44" width="7.7109375" style="254" bestFit="1" customWidth="1"/>
    <col min="45" max="45" width="7.85546875" style="254" bestFit="1" customWidth="1"/>
    <col min="46" max="46" width="8.28515625" style="254" bestFit="1" customWidth="1"/>
    <col min="47" max="47" width="7.85546875" style="254" bestFit="1" customWidth="1"/>
    <col min="48" max="48" width="7.7109375" style="254" bestFit="1" customWidth="1"/>
    <col min="49" max="50" width="9.42578125" style="254" bestFit="1" customWidth="1"/>
    <col min="51" max="54" width="9.28515625" style="254" bestFit="1" customWidth="1"/>
    <col min="55" max="55" width="9.140625" style="254" customWidth="1"/>
    <col min="56" max="16384" width="9.140625" style="254"/>
  </cols>
  <sheetData>
    <row r="1" spans="1:40">
      <c r="A1" s="748" t="s">
        <v>3</v>
      </c>
      <c r="AH1" s="222"/>
      <c r="AI1" s="222"/>
      <c r="AJ1" s="222"/>
      <c r="AK1" s="222"/>
      <c r="AL1" s="222"/>
      <c r="AM1" s="222"/>
      <c r="AN1" s="222"/>
    </row>
    <row r="2" spans="1:40">
      <c r="A2" s="419" t="s">
        <v>4</v>
      </c>
      <c r="AH2" s="222"/>
      <c r="AI2" s="222" t="s">
        <v>463</v>
      </c>
      <c r="AJ2" s="222"/>
      <c r="AK2" s="222"/>
      <c r="AL2" s="222"/>
      <c r="AM2" s="222"/>
      <c r="AN2" s="222"/>
    </row>
    <row r="3" spans="1:40" ht="15.75" thickBot="1">
      <c r="AH3" s="222"/>
      <c r="AI3" s="222" t="s">
        <v>464</v>
      </c>
      <c r="AJ3" s="222"/>
      <c r="AK3" s="222"/>
      <c r="AL3" s="222"/>
      <c r="AM3" s="222"/>
      <c r="AN3" s="222"/>
    </row>
    <row r="4" spans="1:40" ht="15.75" thickBot="1">
      <c r="A4" s="1103" t="s">
        <v>465</v>
      </c>
      <c r="B4" s="1104"/>
      <c r="C4" s="1103"/>
      <c r="AH4" s="222"/>
      <c r="AI4" s="222" t="s">
        <v>466</v>
      </c>
      <c r="AJ4" s="222"/>
      <c r="AK4" s="222"/>
      <c r="AL4" s="222"/>
      <c r="AM4" s="222"/>
      <c r="AN4" s="222"/>
    </row>
    <row r="5" spans="1:40" ht="15.75" thickBot="1">
      <c r="A5" s="853" t="s">
        <v>5</v>
      </c>
      <c r="B5" s="854" t="s">
        <v>6</v>
      </c>
      <c r="C5" s="855" t="s">
        <v>7</v>
      </c>
      <c r="AH5" s="222"/>
      <c r="AI5" s="222" t="s">
        <v>467</v>
      </c>
      <c r="AJ5" s="222"/>
      <c r="AK5" s="222"/>
      <c r="AL5" s="222"/>
      <c r="AM5" s="222"/>
      <c r="AN5" s="222"/>
    </row>
    <row r="6" spans="1:40">
      <c r="A6" s="856">
        <v>45658</v>
      </c>
      <c r="B6" s="857">
        <v>590</v>
      </c>
      <c r="C6" s="858">
        <f>((B6-357)/357)*100</f>
        <v>65.266106442577026</v>
      </c>
      <c r="AH6" s="222"/>
      <c r="AI6" s="222" t="s">
        <v>468</v>
      </c>
      <c r="AJ6" s="222"/>
      <c r="AK6" s="222"/>
      <c r="AL6" s="222"/>
      <c r="AM6" s="222"/>
      <c r="AN6" s="222"/>
    </row>
    <row r="7" spans="1:40">
      <c r="A7" s="856">
        <v>45689</v>
      </c>
      <c r="B7" s="859">
        <v>610</v>
      </c>
      <c r="C7" s="858">
        <f t="shared" ref="C7:C16" si="0">((B7-B6)/B6)*100</f>
        <v>3.3898305084745761</v>
      </c>
      <c r="AH7" s="222"/>
      <c r="AI7" s="222"/>
      <c r="AJ7" s="222"/>
      <c r="AK7" s="222"/>
      <c r="AL7" s="222"/>
      <c r="AM7" s="222"/>
      <c r="AN7" s="222"/>
    </row>
    <row r="8" spans="1:40">
      <c r="A8" s="856">
        <v>45717</v>
      </c>
      <c r="B8" s="859">
        <v>650</v>
      </c>
      <c r="C8" s="858">
        <f t="shared" si="0"/>
        <v>6.557377049180328</v>
      </c>
      <c r="AH8" s="222"/>
      <c r="AI8" s="222"/>
      <c r="AJ8" s="222"/>
      <c r="AK8" s="222"/>
      <c r="AL8" s="222"/>
      <c r="AM8" s="222"/>
      <c r="AN8" s="222"/>
    </row>
    <row r="9" spans="1:40">
      <c r="A9" s="856">
        <v>45748</v>
      </c>
      <c r="B9" s="859">
        <v>776</v>
      </c>
      <c r="C9" s="858">
        <f t="shared" si="0"/>
        <v>19.384615384615383</v>
      </c>
      <c r="AH9" s="222"/>
      <c r="AI9" s="222"/>
      <c r="AJ9" s="222"/>
      <c r="AK9" s="222"/>
      <c r="AL9" s="222"/>
      <c r="AM9" s="222"/>
      <c r="AN9" s="222"/>
    </row>
    <row r="10" spans="1:40">
      <c r="A10" s="856">
        <v>45778</v>
      </c>
      <c r="B10" s="859">
        <v>600</v>
      </c>
      <c r="C10" s="858">
        <f t="shared" si="0"/>
        <v>-22.680412371134022</v>
      </c>
      <c r="AH10" s="222"/>
      <c r="AI10" s="222"/>
      <c r="AJ10" s="222"/>
      <c r="AK10" s="222"/>
      <c r="AL10" s="222"/>
      <c r="AM10" s="222"/>
      <c r="AN10" s="222"/>
    </row>
    <row r="11" spans="1:40">
      <c r="A11" s="856">
        <v>45809</v>
      </c>
      <c r="B11" s="859">
        <v>554</v>
      </c>
      <c r="C11" s="858">
        <f t="shared" si="0"/>
        <v>-7.6666666666666661</v>
      </c>
      <c r="AH11" s="222"/>
      <c r="AI11" s="222"/>
      <c r="AJ11" s="222"/>
      <c r="AK11" s="222"/>
      <c r="AL11" s="222"/>
      <c r="AM11" s="222"/>
      <c r="AN11" s="222"/>
    </row>
    <row r="12" spans="1:40">
      <c r="A12" s="856">
        <v>45839</v>
      </c>
      <c r="B12" s="859">
        <v>687</v>
      </c>
      <c r="C12" s="858">
        <f t="shared" si="0"/>
        <v>24.007220216606498</v>
      </c>
      <c r="AH12" s="222"/>
      <c r="AI12" s="222"/>
      <c r="AJ12" s="222"/>
      <c r="AK12" s="222"/>
      <c r="AL12" s="222"/>
      <c r="AM12" s="222"/>
      <c r="AN12" s="222"/>
    </row>
    <row r="13" spans="1:40">
      <c r="A13" s="856">
        <v>45870</v>
      </c>
      <c r="B13" s="859">
        <v>637</v>
      </c>
      <c r="C13" s="858">
        <f t="shared" si="0"/>
        <v>-7.2780203784570592</v>
      </c>
      <c r="AH13" s="222"/>
      <c r="AI13" s="222"/>
      <c r="AJ13" s="222"/>
      <c r="AK13" s="222"/>
      <c r="AL13" s="222"/>
      <c r="AM13" s="222"/>
      <c r="AN13" s="222"/>
    </row>
    <row r="14" spans="1:40">
      <c r="A14" s="856">
        <v>45901</v>
      </c>
      <c r="B14" s="859">
        <v>735</v>
      </c>
      <c r="C14" s="858">
        <f t="shared" si="0"/>
        <v>15.384615384615385</v>
      </c>
      <c r="AH14" s="222"/>
      <c r="AI14" s="222"/>
      <c r="AJ14" s="222"/>
      <c r="AK14" s="222"/>
      <c r="AL14" s="222"/>
      <c r="AM14" s="222"/>
      <c r="AN14" s="222"/>
    </row>
    <row r="15" spans="1:40">
      <c r="A15" s="856">
        <v>45931</v>
      </c>
      <c r="B15" s="859">
        <v>621</v>
      </c>
      <c r="C15" s="858">
        <f t="shared" si="0"/>
        <v>-15.510204081632653</v>
      </c>
      <c r="AH15" s="222"/>
      <c r="AI15" s="222"/>
      <c r="AJ15" s="222"/>
      <c r="AK15" s="222"/>
      <c r="AL15" s="222"/>
      <c r="AM15" s="222"/>
      <c r="AN15" s="222"/>
    </row>
    <row r="16" spans="1:40">
      <c r="A16" s="856">
        <v>45962</v>
      </c>
      <c r="B16" s="860">
        <v>613</v>
      </c>
      <c r="C16" s="858">
        <f t="shared" si="0"/>
        <v>-1.288244766505636</v>
      </c>
      <c r="AH16" s="222"/>
      <c r="AI16" s="222"/>
      <c r="AJ16" s="222"/>
      <c r="AK16" s="222"/>
      <c r="AL16" s="222"/>
      <c r="AM16" s="222"/>
      <c r="AN16" s="222"/>
    </row>
    <row r="17" spans="1:40" ht="15.75" thickBot="1">
      <c r="A17" s="856">
        <v>45992</v>
      </c>
      <c r="B17" s="861"/>
      <c r="C17" s="862"/>
      <c r="AH17" s="222"/>
      <c r="AI17" s="222"/>
      <c r="AJ17" s="222"/>
      <c r="AK17" s="222"/>
      <c r="AL17" s="222"/>
      <c r="AM17" s="222"/>
      <c r="AN17" s="222"/>
    </row>
    <row r="18" spans="1:40" ht="15.75" thickBot="1">
      <c r="A18" s="863" t="s">
        <v>8</v>
      </c>
      <c r="B18" s="864">
        <f>SUM(B6:B17)</f>
        <v>7073</v>
      </c>
      <c r="C18" s="254"/>
      <c r="AH18" s="222"/>
      <c r="AI18" s="222"/>
      <c r="AJ18" s="222"/>
      <c r="AK18" s="222"/>
      <c r="AL18" s="222"/>
      <c r="AM18" s="222"/>
      <c r="AN18" s="222"/>
    </row>
    <row r="19" spans="1:40" ht="15.75" thickBot="1">
      <c r="A19" s="865" t="s">
        <v>9</v>
      </c>
      <c r="B19" s="866">
        <f>AVERAGE(B6:B17)</f>
        <v>643</v>
      </c>
      <c r="C19" s="254"/>
      <c r="AH19" s="222"/>
      <c r="AI19" s="222"/>
      <c r="AJ19" s="222"/>
      <c r="AK19" s="222"/>
      <c r="AL19" s="222"/>
      <c r="AM19" s="222"/>
      <c r="AN19" s="222"/>
    </row>
    <row r="20" spans="1:40" ht="15.75" thickBot="1">
      <c r="A20" s="255"/>
      <c r="B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AH20" s="222"/>
      <c r="AI20" s="222"/>
      <c r="AJ20" s="222"/>
      <c r="AK20" s="222"/>
      <c r="AL20" s="222"/>
      <c r="AM20" s="222"/>
      <c r="AN20" s="222"/>
    </row>
    <row r="21" spans="1:40" ht="24.95" customHeight="1" thickBot="1">
      <c r="A21" s="867" t="s">
        <v>469</v>
      </c>
      <c r="B21" s="868">
        <v>45992</v>
      </c>
      <c r="C21" s="868">
        <v>45962</v>
      </c>
      <c r="D21" s="868">
        <v>45931</v>
      </c>
      <c r="E21" s="868">
        <v>45901</v>
      </c>
      <c r="F21" s="868">
        <v>45870</v>
      </c>
      <c r="G21" s="868">
        <v>45839</v>
      </c>
      <c r="H21" s="868">
        <v>45809</v>
      </c>
      <c r="I21" s="868">
        <v>45778</v>
      </c>
      <c r="J21" s="868">
        <v>45748</v>
      </c>
      <c r="K21" s="868">
        <v>45717</v>
      </c>
      <c r="L21" s="868">
        <v>45689</v>
      </c>
      <c r="M21" s="868">
        <v>45658</v>
      </c>
      <c r="N21" s="868" t="s">
        <v>8</v>
      </c>
      <c r="O21" s="869" t="s">
        <v>9</v>
      </c>
      <c r="P21" s="870" t="s">
        <v>11</v>
      </c>
      <c r="Q21" s="871"/>
      <c r="S21" s="1104" t="s">
        <v>470</v>
      </c>
      <c r="T21" s="1104"/>
      <c r="U21" s="1104"/>
      <c r="V21" s="1104"/>
      <c r="W21" s="1104"/>
      <c r="X21" s="1104"/>
      <c r="Y21" s="1104"/>
      <c r="Z21" s="1104"/>
      <c r="AA21" s="1104"/>
      <c r="AB21" s="1104"/>
      <c r="AC21" s="1104"/>
      <c r="AD21" s="1104"/>
      <c r="AE21" s="1104"/>
      <c r="AF21" s="1104"/>
      <c r="AG21" s="1104"/>
      <c r="AH21" s="825">
        <v>12</v>
      </c>
      <c r="AI21" s="825">
        <v>7</v>
      </c>
      <c r="AJ21" s="825">
        <v>11</v>
      </c>
      <c r="AK21" s="825">
        <v>7</v>
      </c>
      <c r="AL21" s="825">
        <v>2</v>
      </c>
      <c r="AM21" s="825">
        <v>10</v>
      </c>
      <c r="AN21" s="825">
        <v>7</v>
      </c>
    </row>
    <row r="22" spans="1:40" ht="34.5" customHeight="1" thickBot="1">
      <c r="A22" s="872" t="s">
        <v>471</v>
      </c>
      <c r="B22" s="873"/>
      <c r="C22" s="874">
        <v>2</v>
      </c>
      <c r="D22" s="874">
        <v>1</v>
      </c>
      <c r="E22" s="874">
        <v>0</v>
      </c>
      <c r="F22" s="874">
        <v>3</v>
      </c>
      <c r="G22" s="874">
        <v>1</v>
      </c>
      <c r="H22" s="874">
        <v>0</v>
      </c>
      <c r="I22" s="874">
        <v>0</v>
      </c>
      <c r="J22" s="875">
        <v>0</v>
      </c>
      <c r="K22" s="876">
        <v>0</v>
      </c>
      <c r="L22" s="875">
        <v>0</v>
      </c>
      <c r="M22" s="877">
        <v>0</v>
      </c>
      <c r="N22" s="878">
        <f>SUM(B22:M22)</f>
        <v>7</v>
      </c>
      <c r="O22" s="879">
        <f>AVERAGE(B22:M22)</f>
        <v>0.63636363636363635</v>
      </c>
      <c r="P22" s="880">
        <f>(N22/N102)*100</f>
        <v>9.896790612187191E-2</v>
      </c>
      <c r="Q22" s="881"/>
      <c r="R22" s="882"/>
      <c r="S22" s="883"/>
      <c r="T22" s="884">
        <v>45992</v>
      </c>
      <c r="U22" s="884">
        <v>45962</v>
      </c>
      <c r="V22" s="884">
        <v>45931</v>
      </c>
      <c r="W22" s="884">
        <v>45901</v>
      </c>
      <c r="X22" s="884">
        <v>45870</v>
      </c>
      <c r="Y22" s="884">
        <v>45839</v>
      </c>
      <c r="Z22" s="884">
        <v>45809</v>
      </c>
      <c r="AA22" s="884">
        <v>45778</v>
      </c>
      <c r="AB22" s="884">
        <v>45748</v>
      </c>
      <c r="AC22" s="884">
        <v>45717</v>
      </c>
      <c r="AD22" s="884">
        <v>45689</v>
      </c>
      <c r="AE22" s="885">
        <v>45658</v>
      </c>
      <c r="AF22" s="886" t="s">
        <v>8</v>
      </c>
      <c r="AG22" s="887" t="s">
        <v>9</v>
      </c>
      <c r="AH22" s="825">
        <v>84</v>
      </c>
      <c r="AI22" s="825">
        <v>49</v>
      </c>
      <c r="AJ22" s="825">
        <v>90</v>
      </c>
      <c r="AK22" s="825">
        <v>117</v>
      </c>
      <c r="AL22" s="825">
        <v>58</v>
      </c>
      <c r="AM22" s="825">
        <v>49</v>
      </c>
      <c r="AN22" s="825">
        <v>22</v>
      </c>
    </row>
    <row r="23" spans="1:40" ht="24.95" customHeight="1" thickBot="1">
      <c r="A23" s="888" t="s">
        <v>472</v>
      </c>
      <c r="B23" s="873"/>
      <c r="C23" s="874">
        <v>0</v>
      </c>
      <c r="D23" s="874">
        <v>0</v>
      </c>
      <c r="E23" s="874">
        <v>0</v>
      </c>
      <c r="F23" s="874">
        <v>0</v>
      </c>
      <c r="G23" s="874">
        <v>0</v>
      </c>
      <c r="H23" s="874">
        <v>0</v>
      </c>
      <c r="I23" s="874">
        <v>0</v>
      </c>
      <c r="J23" s="889">
        <v>0</v>
      </c>
      <c r="K23" s="890">
        <v>0</v>
      </c>
      <c r="L23" s="889">
        <v>0</v>
      </c>
      <c r="M23" s="877">
        <v>0</v>
      </c>
      <c r="N23" s="878">
        <f t="shared" ref="N23:N54" si="1">SUM(B23:M23)</f>
        <v>0</v>
      </c>
      <c r="O23" s="879">
        <f t="shared" ref="O23:O54" si="2">AVERAGE(B23:M23)</f>
        <v>0</v>
      </c>
      <c r="P23" s="880">
        <f>(N23/N102)*100</f>
        <v>0</v>
      </c>
      <c r="Q23" s="881"/>
      <c r="R23" s="882"/>
      <c r="S23" s="1105" t="s">
        <v>473</v>
      </c>
      <c r="T23" s="1105"/>
      <c r="U23" s="1105"/>
      <c r="V23" s="1105"/>
      <c r="W23" s="1105"/>
      <c r="X23" s="1105"/>
      <c r="Y23" s="1105"/>
      <c r="Z23" s="1105"/>
      <c r="AA23" s="1105"/>
      <c r="AB23" s="1105"/>
      <c r="AC23" s="1105"/>
      <c r="AD23" s="1105"/>
      <c r="AE23" s="1105"/>
      <c r="AF23" s="891"/>
      <c r="AG23" s="892"/>
    </row>
    <row r="24" spans="1:40" ht="24.95" customHeight="1" thickBot="1">
      <c r="A24" s="888" t="s">
        <v>311</v>
      </c>
      <c r="B24" s="893"/>
      <c r="C24" s="894">
        <v>2</v>
      </c>
      <c r="D24" s="894">
        <v>2</v>
      </c>
      <c r="E24" s="894">
        <v>6</v>
      </c>
      <c r="F24" s="894">
        <v>5</v>
      </c>
      <c r="G24" s="874">
        <v>5</v>
      </c>
      <c r="H24" s="894">
        <v>3</v>
      </c>
      <c r="I24" s="894">
        <v>3</v>
      </c>
      <c r="J24" s="889">
        <v>5</v>
      </c>
      <c r="K24" s="895">
        <v>11</v>
      </c>
      <c r="L24" s="889">
        <v>4</v>
      </c>
      <c r="M24" s="896">
        <v>11</v>
      </c>
      <c r="N24" s="897">
        <f t="shared" si="1"/>
        <v>57</v>
      </c>
      <c r="O24" s="898">
        <f t="shared" si="2"/>
        <v>5.1818181818181817</v>
      </c>
      <c r="P24" s="899">
        <f t="shared" ref="P24:P55" si="3">(N24/$N$102)*100</f>
        <v>0.80588152127809987</v>
      </c>
      <c r="Q24" s="881"/>
      <c r="R24" s="882"/>
      <c r="S24" s="900" t="s">
        <v>8</v>
      </c>
      <c r="T24" s="901"/>
      <c r="U24" s="901">
        <v>613</v>
      </c>
      <c r="V24" s="901">
        <v>621</v>
      </c>
      <c r="W24" s="901">
        <v>735</v>
      </c>
      <c r="X24" s="901">
        <v>637</v>
      </c>
      <c r="Y24" s="901">
        <v>687</v>
      </c>
      <c r="Z24" s="901">
        <v>554</v>
      </c>
      <c r="AA24" s="901">
        <v>600</v>
      </c>
      <c r="AB24" s="901">
        <v>776</v>
      </c>
      <c r="AC24" s="901">
        <v>650</v>
      </c>
      <c r="AD24" s="901">
        <v>610</v>
      </c>
      <c r="AE24" s="902">
        <v>590</v>
      </c>
      <c r="AF24" s="903">
        <f>SUM(T24:AE24)</f>
        <v>7073</v>
      </c>
      <c r="AG24" s="904">
        <f>AVERAGE(T24:AE24)</f>
        <v>643</v>
      </c>
    </row>
    <row r="25" spans="1:40" ht="24.95" customHeight="1">
      <c r="A25" s="888" t="s">
        <v>474</v>
      </c>
      <c r="B25" s="893"/>
      <c r="C25" s="894">
        <v>67</v>
      </c>
      <c r="D25" s="894">
        <v>47</v>
      </c>
      <c r="E25" s="894">
        <v>58</v>
      </c>
      <c r="F25" s="894">
        <v>60</v>
      </c>
      <c r="G25" s="874">
        <v>74</v>
      </c>
      <c r="H25" s="894">
        <v>45</v>
      </c>
      <c r="I25" s="894">
        <v>53</v>
      </c>
      <c r="J25" s="889">
        <v>51</v>
      </c>
      <c r="K25" s="895">
        <v>57</v>
      </c>
      <c r="L25" s="889">
        <v>68</v>
      </c>
      <c r="M25" s="896">
        <v>69</v>
      </c>
      <c r="N25" s="897">
        <f t="shared" si="1"/>
        <v>649</v>
      </c>
      <c r="O25" s="898">
        <f t="shared" si="2"/>
        <v>59</v>
      </c>
      <c r="P25" s="899">
        <f t="shared" si="3"/>
        <v>9.1757387247278395</v>
      </c>
      <c r="Q25" s="881"/>
      <c r="R25" s="882"/>
      <c r="S25" s="905"/>
      <c r="T25" s="906"/>
      <c r="U25" s="906"/>
      <c r="V25" s="906"/>
      <c r="W25" s="906"/>
      <c r="X25" s="906"/>
      <c r="Y25" s="907"/>
      <c r="Z25" s="908"/>
      <c r="AA25" s="906"/>
      <c r="AB25" s="906"/>
      <c r="AC25" s="906"/>
      <c r="AD25" s="906" t="s">
        <v>475</v>
      </c>
      <c r="AE25" s="907"/>
      <c r="AF25" s="909"/>
      <c r="AG25" s="910"/>
      <c r="AH25" s="257"/>
    </row>
    <row r="26" spans="1:40" ht="24.95" customHeight="1" thickBot="1">
      <c r="A26" s="888" t="s">
        <v>476</v>
      </c>
      <c r="B26" s="893"/>
      <c r="C26" s="894">
        <v>11</v>
      </c>
      <c r="D26" s="894">
        <v>3</v>
      </c>
      <c r="E26" s="894">
        <v>10</v>
      </c>
      <c r="F26" s="894">
        <v>9</v>
      </c>
      <c r="G26" s="874">
        <v>8</v>
      </c>
      <c r="H26" s="894">
        <v>7</v>
      </c>
      <c r="I26" s="894">
        <v>6</v>
      </c>
      <c r="J26" s="889">
        <v>4</v>
      </c>
      <c r="K26" s="895">
        <v>4</v>
      </c>
      <c r="L26" s="889">
        <v>7</v>
      </c>
      <c r="M26" s="896">
        <v>8</v>
      </c>
      <c r="N26" s="897">
        <f t="shared" si="1"/>
        <v>77</v>
      </c>
      <c r="O26" s="898">
        <f t="shared" si="2"/>
        <v>7</v>
      </c>
      <c r="P26" s="899">
        <f t="shared" si="3"/>
        <v>1.088646967340591</v>
      </c>
      <c r="Q26" s="881"/>
      <c r="R26" s="882"/>
      <c r="S26" s="1106" t="s">
        <v>463</v>
      </c>
      <c r="T26" s="1106"/>
      <c r="U26" s="1106"/>
      <c r="V26" s="1106"/>
      <c r="W26" s="1106"/>
      <c r="X26" s="1106"/>
      <c r="Y26" s="1106"/>
      <c r="Z26" s="1106"/>
      <c r="AA26" s="1106"/>
      <c r="AB26" s="1106"/>
      <c r="AC26" s="1106"/>
      <c r="AD26" s="1106"/>
      <c r="AE26" s="1106"/>
      <c r="AF26" s="911"/>
      <c r="AG26" s="912"/>
      <c r="AH26" s="257"/>
    </row>
    <row r="27" spans="1:40" ht="24.95" customHeight="1" thickBot="1">
      <c r="A27" s="888" t="s">
        <v>477</v>
      </c>
      <c r="B27" s="893"/>
      <c r="C27" s="894">
        <v>18</v>
      </c>
      <c r="D27" s="894">
        <v>20</v>
      </c>
      <c r="E27" s="894">
        <v>13</v>
      </c>
      <c r="F27" s="894">
        <v>11</v>
      </c>
      <c r="G27" s="874">
        <v>12</v>
      </c>
      <c r="H27" s="894">
        <v>14</v>
      </c>
      <c r="I27" s="894">
        <v>14</v>
      </c>
      <c r="J27" s="889">
        <v>7</v>
      </c>
      <c r="K27" s="895">
        <v>12</v>
      </c>
      <c r="L27" s="889">
        <v>13</v>
      </c>
      <c r="M27" s="896">
        <v>21</v>
      </c>
      <c r="N27" s="897">
        <f t="shared" si="1"/>
        <v>155</v>
      </c>
      <c r="O27" s="898">
        <f t="shared" si="2"/>
        <v>14.090909090909092</v>
      </c>
      <c r="P27" s="899">
        <f t="shared" si="3"/>
        <v>2.1914322069843064</v>
      </c>
      <c r="Q27" s="881"/>
      <c r="R27" s="882"/>
      <c r="S27" s="913" t="s">
        <v>478</v>
      </c>
      <c r="T27" s="914">
        <f t="shared" ref="T27:AC27" si="4">SUM(T28:T29)</f>
        <v>0</v>
      </c>
      <c r="U27" s="915">
        <f t="shared" si="4"/>
        <v>522</v>
      </c>
      <c r="V27" s="915">
        <f t="shared" si="4"/>
        <v>661</v>
      </c>
      <c r="W27" s="915">
        <f t="shared" si="4"/>
        <v>646</v>
      </c>
      <c r="X27" s="915">
        <f t="shared" si="4"/>
        <v>586</v>
      </c>
      <c r="Y27" s="915">
        <f t="shared" si="4"/>
        <v>587</v>
      </c>
      <c r="Z27" s="915">
        <f t="shared" si="4"/>
        <v>544</v>
      </c>
      <c r="AA27" s="915">
        <f t="shared" si="4"/>
        <v>643</v>
      </c>
      <c r="AB27" s="915">
        <f t="shared" si="4"/>
        <v>602</v>
      </c>
      <c r="AC27" s="915">
        <f t="shared" si="4"/>
        <v>584</v>
      </c>
      <c r="AD27" s="915">
        <f>SUM(AD28:AD29)</f>
        <v>527</v>
      </c>
      <c r="AE27" s="915">
        <f>SUM(AE28:AE29)</f>
        <v>409</v>
      </c>
      <c r="AF27" s="916">
        <f>SUM(T27:AE27)</f>
        <v>6311</v>
      </c>
      <c r="AG27" s="904">
        <f>SUM(AG28:AG29)</f>
        <v>573.72727272727275</v>
      </c>
      <c r="AH27" s="257"/>
    </row>
    <row r="28" spans="1:40" ht="24.95" customHeight="1">
      <c r="A28" s="888" t="s">
        <v>479</v>
      </c>
      <c r="B28" s="893"/>
      <c r="C28" s="894">
        <v>1</v>
      </c>
      <c r="D28" s="894">
        <v>1</v>
      </c>
      <c r="E28" s="894">
        <v>0</v>
      </c>
      <c r="F28" s="894">
        <v>1</v>
      </c>
      <c r="G28" s="874">
        <v>0</v>
      </c>
      <c r="H28" s="894">
        <v>1</v>
      </c>
      <c r="I28" s="894">
        <v>0</v>
      </c>
      <c r="J28" s="889">
        <v>0</v>
      </c>
      <c r="K28" s="895">
        <v>1</v>
      </c>
      <c r="L28" s="889">
        <v>0</v>
      </c>
      <c r="M28" s="896">
        <v>1</v>
      </c>
      <c r="N28" s="897">
        <f t="shared" si="1"/>
        <v>6</v>
      </c>
      <c r="O28" s="898">
        <f t="shared" si="2"/>
        <v>0.54545454545454541</v>
      </c>
      <c r="P28" s="899">
        <f t="shared" si="3"/>
        <v>8.4829633818747349E-2</v>
      </c>
      <c r="Q28" s="881"/>
      <c r="R28" s="882"/>
      <c r="S28" s="917" t="s">
        <v>480</v>
      </c>
      <c r="T28" s="918"/>
      <c r="U28" s="919">
        <v>417</v>
      </c>
      <c r="V28" s="919">
        <v>440</v>
      </c>
      <c r="W28" s="919">
        <v>500</v>
      </c>
      <c r="X28" s="919">
        <v>461</v>
      </c>
      <c r="Y28" s="919">
        <v>447</v>
      </c>
      <c r="Z28" s="919">
        <v>455</v>
      </c>
      <c r="AA28" s="919">
        <v>517</v>
      </c>
      <c r="AB28" s="919">
        <v>480</v>
      </c>
      <c r="AC28" s="920">
        <v>465</v>
      </c>
      <c r="AD28" s="920">
        <v>408</v>
      </c>
      <c r="AE28" s="921">
        <v>322</v>
      </c>
      <c r="AF28" s="922">
        <f>SUM(T28:AE28)</f>
        <v>4912</v>
      </c>
      <c r="AG28" s="923">
        <f>AVERAGE(T28:AE28)</f>
        <v>446.54545454545456</v>
      </c>
      <c r="AH28" s="257"/>
    </row>
    <row r="29" spans="1:40" ht="24.95" customHeight="1" thickBot="1">
      <c r="A29" s="888" t="s">
        <v>481</v>
      </c>
      <c r="B29" s="893"/>
      <c r="C29" s="894">
        <v>7</v>
      </c>
      <c r="D29" s="894">
        <v>5</v>
      </c>
      <c r="E29" s="894">
        <v>0</v>
      </c>
      <c r="F29" s="894">
        <v>2</v>
      </c>
      <c r="G29" s="874">
        <v>0</v>
      </c>
      <c r="H29" s="894">
        <v>0</v>
      </c>
      <c r="I29" s="894">
        <v>0</v>
      </c>
      <c r="J29" s="889">
        <v>0</v>
      </c>
      <c r="K29" s="895">
        <v>0</v>
      </c>
      <c r="L29" s="889">
        <v>1</v>
      </c>
      <c r="M29" s="896">
        <v>1</v>
      </c>
      <c r="N29" s="897">
        <f t="shared" si="1"/>
        <v>16</v>
      </c>
      <c r="O29" s="898">
        <f t="shared" si="2"/>
        <v>1.4545454545454546</v>
      </c>
      <c r="P29" s="899">
        <f t="shared" si="3"/>
        <v>0.22621235684999294</v>
      </c>
      <c r="Q29" s="881"/>
      <c r="R29" s="882"/>
      <c r="S29" s="924" t="s">
        <v>482</v>
      </c>
      <c r="T29" s="925"/>
      <c r="U29" s="926">
        <v>105</v>
      </c>
      <c r="V29" s="926">
        <v>221</v>
      </c>
      <c r="W29" s="926">
        <v>146</v>
      </c>
      <c r="X29" s="926">
        <v>125</v>
      </c>
      <c r="Y29" s="926">
        <v>140</v>
      </c>
      <c r="Z29" s="926">
        <v>89</v>
      </c>
      <c r="AA29" s="926">
        <v>126</v>
      </c>
      <c r="AB29" s="926">
        <v>122</v>
      </c>
      <c r="AC29" s="927">
        <v>119</v>
      </c>
      <c r="AD29" s="927">
        <v>119</v>
      </c>
      <c r="AE29" s="928">
        <v>87</v>
      </c>
      <c r="AF29" s="929">
        <f>SUM(T29:AE29)</f>
        <v>1399</v>
      </c>
      <c r="AG29" s="930">
        <f>AVERAGE(T29:AE29)</f>
        <v>127.18181818181819</v>
      </c>
      <c r="AH29" s="257"/>
    </row>
    <row r="30" spans="1:40" ht="24.95" customHeight="1" thickBot="1">
      <c r="A30" s="931" t="s">
        <v>483</v>
      </c>
      <c r="B30" s="893"/>
      <c r="C30" s="894">
        <v>1</v>
      </c>
      <c r="D30" s="894">
        <v>4</v>
      </c>
      <c r="E30" s="894">
        <v>0</v>
      </c>
      <c r="F30" s="894">
        <v>1</v>
      </c>
      <c r="G30" s="874">
        <v>5</v>
      </c>
      <c r="H30" s="894">
        <v>0</v>
      </c>
      <c r="I30" s="894">
        <v>2</v>
      </c>
      <c r="J30" s="889">
        <v>3</v>
      </c>
      <c r="K30" s="895">
        <v>1</v>
      </c>
      <c r="L30" s="889">
        <v>3</v>
      </c>
      <c r="M30" s="896">
        <v>0</v>
      </c>
      <c r="N30" s="897">
        <f t="shared" si="1"/>
        <v>20</v>
      </c>
      <c r="O30" s="898">
        <f t="shared" si="2"/>
        <v>1.8181818181818181</v>
      </c>
      <c r="P30" s="899">
        <f t="shared" si="3"/>
        <v>0.28276544606249115</v>
      </c>
      <c r="Q30" s="881"/>
      <c r="R30" s="882"/>
      <c r="S30" s="932"/>
      <c r="T30" s="933"/>
      <c r="U30" s="933"/>
      <c r="V30" s="933"/>
      <c r="W30" s="933"/>
      <c r="X30" s="933"/>
      <c r="Y30" s="933"/>
      <c r="Z30" s="933"/>
      <c r="AA30" s="933"/>
      <c r="AB30" s="933"/>
      <c r="AC30" s="933"/>
      <c r="AD30" s="933"/>
      <c r="AE30" s="934"/>
      <c r="AF30" s="909"/>
      <c r="AG30" s="910"/>
    </row>
    <row r="31" spans="1:40" ht="36.75" customHeight="1" thickBot="1">
      <c r="A31" s="888" t="s">
        <v>484</v>
      </c>
      <c r="B31" s="893"/>
      <c r="C31" s="894">
        <v>3</v>
      </c>
      <c r="D31" s="894">
        <v>5</v>
      </c>
      <c r="E31" s="894">
        <v>1</v>
      </c>
      <c r="F31" s="894">
        <v>2</v>
      </c>
      <c r="G31" s="874">
        <v>4</v>
      </c>
      <c r="H31" s="894">
        <v>3</v>
      </c>
      <c r="I31" s="894">
        <v>3</v>
      </c>
      <c r="J31" s="889">
        <v>4</v>
      </c>
      <c r="K31" s="895">
        <v>2</v>
      </c>
      <c r="L31" s="889">
        <v>5</v>
      </c>
      <c r="M31" s="896">
        <v>2</v>
      </c>
      <c r="N31" s="897">
        <f t="shared" si="1"/>
        <v>34</v>
      </c>
      <c r="O31" s="898">
        <f t="shared" si="2"/>
        <v>3.0909090909090908</v>
      </c>
      <c r="P31" s="899">
        <f t="shared" si="3"/>
        <v>0.48070125830623495</v>
      </c>
      <c r="Q31" s="881"/>
      <c r="R31" s="882"/>
      <c r="S31" s="1107" t="s">
        <v>485</v>
      </c>
      <c r="T31" s="1107"/>
      <c r="U31" s="1107"/>
      <c r="V31" s="1107"/>
      <c r="W31" s="1107"/>
      <c r="X31" s="1107"/>
      <c r="Y31" s="1107"/>
      <c r="Z31" s="1107"/>
      <c r="AA31" s="1107"/>
      <c r="AB31" s="1107"/>
      <c r="AC31" s="1107"/>
      <c r="AD31" s="1107"/>
      <c r="AE31" s="1107"/>
      <c r="AF31" s="911"/>
      <c r="AG31" s="912"/>
    </row>
    <row r="32" spans="1:40" ht="27.75" customHeight="1" thickBot="1">
      <c r="A32" s="888" t="s">
        <v>486</v>
      </c>
      <c r="B32" s="893"/>
      <c r="C32" s="894">
        <v>6</v>
      </c>
      <c r="D32" s="894">
        <v>10</v>
      </c>
      <c r="E32" s="894">
        <v>8</v>
      </c>
      <c r="F32" s="894">
        <v>15</v>
      </c>
      <c r="G32" s="874">
        <v>6</v>
      </c>
      <c r="H32" s="894">
        <v>5</v>
      </c>
      <c r="I32" s="894">
        <v>12</v>
      </c>
      <c r="J32" s="889">
        <v>8</v>
      </c>
      <c r="K32" s="895">
        <v>5</v>
      </c>
      <c r="L32" s="889">
        <v>6</v>
      </c>
      <c r="M32" s="896">
        <v>11</v>
      </c>
      <c r="N32" s="897">
        <f t="shared" si="1"/>
        <v>92</v>
      </c>
      <c r="O32" s="898">
        <f t="shared" si="2"/>
        <v>8.3636363636363633</v>
      </c>
      <c r="P32" s="899">
        <f t="shared" si="3"/>
        <v>1.3007210518874595</v>
      </c>
      <c r="Q32" s="881"/>
      <c r="R32" s="882"/>
      <c r="S32" s="935" t="s">
        <v>487</v>
      </c>
      <c r="T32" s="936"/>
      <c r="U32" s="937">
        <v>52</v>
      </c>
      <c r="V32" s="937">
        <v>55</v>
      </c>
      <c r="W32" s="937">
        <v>92</v>
      </c>
      <c r="X32" s="937">
        <v>67</v>
      </c>
      <c r="Y32" s="937">
        <v>76</v>
      </c>
      <c r="Z32" s="937">
        <v>48</v>
      </c>
      <c r="AA32" s="937">
        <v>118</v>
      </c>
      <c r="AB32" s="938">
        <v>148</v>
      </c>
      <c r="AC32" s="938">
        <v>79</v>
      </c>
      <c r="AD32" s="938">
        <v>78</v>
      </c>
      <c r="AE32" s="939">
        <v>53</v>
      </c>
      <c r="AF32" s="940">
        <f>SUM(T32:AE32)</f>
        <v>866</v>
      </c>
      <c r="AG32" s="941">
        <f>AVERAGE(T32:AE32)</f>
        <v>78.727272727272734</v>
      </c>
    </row>
    <row r="33" spans="1:33" ht="34.5" thickBot="1">
      <c r="A33" s="888" t="s">
        <v>488</v>
      </c>
      <c r="B33" s="893"/>
      <c r="C33" s="894">
        <v>4</v>
      </c>
      <c r="D33" s="894">
        <v>2</v>
      </c>
      <c r="E33" s="894">
        <v>0</v>
      </c>
      <c r="F33" s="894">
        <v>1</v>
      </c>
      <c r="G33" s="874">
        <v>2</v>
      </c>
      <c r="H33" s="894">
        <v>0</v>
      </c>
      <c r="I33" s="894">
        <v>4</v>
      </c>
      <c r="J33" s="889">
        <v>5</v>
      </c>
      <c r="K33" s="895">
        <v>2</v>
      </c>
      <c r="L33" s="889">
        <v>1</v>
      </c>
      <c r="M33" s="896">
        <v>0</v>
      </c>
      <c r="N33" s="897">
        <f t="shared" si="1"/>
        <v>21</v>
      </c>
      <c r="O33" s="898">
        <f t="shared" si="2"/>
        <v>1.9090909090909092</v>
      </c>
      <c r="P33" s="899">
        <f t="shared" si="3"/>
        <v>0.29690371836561569</v>
      </c>
      <c r="Q33" s="881"/>
      <c r="R33" s="882"/>
      <c r="S33" s="942" t="s">
        <v>489</v>
      </c>
      <c r="T33" s="943">
        <f t="shared" ref="T33:AC33" si="5">SUM(T34:T35)</f>
        <v>0</v>
      </c>
      <c r="U33" s="943">
        <f t="shared" si="5"/>
        <v>38</v>
      </c>
      <c r="V33" s="943">
        <f t="shared" si="5"/>
        <v>39</v>
      </c>
      <c r="W33" s="943">
        <f t="shared" si="5"/>
        <v>59</v>
      </c>
      <c r="X33" s="943">
        <f t="shared" si="5"/>
        <v>59</v>
      </c>
      <c r="Y33" s="943">
        <f t="shared" si="5"/>
        <v>48</v>
      </c>
      <c r="Z33" s="943">
        <f t="shared" si="5"/>
        <v>49</v>
      </c>
      <c r="AA33" s="943">
        <f t="shared" si="5"/>
        <v>72</v>
      </c>
      <c r="AB33" s="943">
        <f t="shared" si="5"/>
        <v>65</v>
      </c>
      <c r="AC33" s="943">
        <f t="shared" si="5"/>
        <v>55</v>
      </c>
      <c r="AD33" s="943">
        <f>SUM(AD34:AD35)</f>
        <v>62</v>
      </c>
      <c r="AE33" s="943">
        <f>SUM(AE34:AE35)</f>
        <v>35</v>
      </c>
      <c r="AF33" s="944">
        <f>SUM(T33:AE33)</f>
        <v>581</v>
      </c>
      <c r="AG33" s="945">
        <f>SUM(AG34:AG35)</f>
        <v>52.81818181818182</v>
      </c>
    </row>
    <row r="34" spans="1:33" ht="22.5">
      <c r="A34" s="888" t="s">
        <v>490</v>
      </c>
      <c r="B34" s="893"/>
      <c r="C34" s="894">
        <v>41</v>
      </c>
      <c r="D34" s="894">
        <v>28</v>
      </c>
      <c r="E34" s="894">
        <v>38</v>
      </c>
      <c r="F34" s="894">
        <v>42</v>
      </c>
      <c r="G34" s="874">
        <v>43</v>
      </c>
      <c r="H34" s="894">
        <v>33</v>
      </c>
      <c r="I34" s="894">
        <v>26</v>
      </c>
      <c r="J34" s="889">
        <v>39</v>
      </c>
      <c r="K34" s="895">
        <v>28</v>
      </c>
      <c r="L34" s="889">
        <v>25</v>
      </c>
      <c r="M34" s="896">
        <v>29</v>
      </c>
      <c r="N34" s="897">
        <f t="shared" si="1"/>
        <v>372</v>
      </c>
      <c r="O34" s="898">
        <f t="shared" si="2"/>
        <v>33.81818181818182</v>
      </c>
      <c r="P34" s="899">
        <f t="shared" si="3"/>
        <v>5.2594372967623357</v>
      </c>
      <c r="Q34" s="881"/>
      <c r="R34" s="882"/>
      <c r="S34" s="946" t="s">
        <v>491</v>
      </c>
      <c r="T34" s="947"/>
      <c r="U34" s="948">
        <v>29</v>
      </c>
      <c r="V34" s="949">
        <v>26</v>
      </c>
      <c r="W34" s="950">
        <v>33</v>
      </c>
      <c r="X34" s="951">
        <v>34</v>
      </c>
      <c r="Y34" s="952">
        <v>34</v>
      </c>
      <c r="Z34" s="953">
        <v>36</v>
      </c>
      <c r="AA34" s="948">
        <v>47</v>
      </c>
      <c r="AB34" s="948">
        <v>40</v>
      </c>
      <c r="AC34" s="948">
        <v>33</v>
      </c>
      <c r="AD34" s="948">
        <v>41</v>
      </c>
      <c r="AE34" s="951">
        <v>24</v>
      </c>
      <c r="AF34" s="954">
        <f>SUM(T34:AE34)</f>
        <v>377</v>
      </c>
      <c r="AG34" s="955">
        <f>AVERAGE(T34:AE34)</f>
        <v>34.272727272727273</v>
      </c>
    </row>
    <row r="35" spans="1:33" ht="23.25" thickBot="1">
      <c r="A35" s="888" t="s">
        <v>492</v>
      </c>
      <c r="B35" s="893"/>
      <c r="C35" s="894">
        <v>6</v>
      </c>
      <c r="D35" s="894">
        <v>8</v>
      </c>
      <c r="E35" s="894">
        <v>4</v>
      </c>
      <c r="F35" s="894">
        <v>0</v>
      </c>
      <c r="G35" s="874">
        <v>0</v>
      </c>
      <c r="H35" s="894">
        <v>1</v>
      </c>
      <c r="I35" s="894">
        <v>2</v>
      </c>
      <c r="J35" s="889">
        <v>4</v>
      </c>
      <c r="K35" s="895">
        <v>4</v>
      </c>
      <c r="L35" s="889">
        <v>2</v>
      </c>
      <c r="M35" s="896">
        <v>2</v>
      </c>
      <c r="N35" s="897">
        <f t="shared" si="1"/>
        <v>33</v>
      </c>
      <c r="O35" s="898">
        <f t="shared" si="2"/>
        <v>3</v>
      </c>
      <c r="P35" s="899">
        <f t="shared" si="3"/>
        <v>0.46656298600311047</v>
      </c>
      <c r="Q35" s="881"/>
      <c r="R35" s="882"/>
      <c r="S35" s="956" t="s">
        <v>482</v>
      </c>
      <c r="T35" s="957"/>
      <c r="U35" s="958">
        <v>9</v>
      </c>
      <c r="V35" s="958">
        <v>13</v>
      </c>
      <c r="W35" s="959">
        <v>26</v>
      </c>
      <c r="X35" s="960">
        <v>25</v>
      </c>
      <c r="Y35" s="961">
        <v>14</v>
      </c>
      <c r="Z35" s="962">
        <v>13</v>
      </c>
      <c r="AA35" s="958">
        <v>25</v>
      </c>
      <c r="AB35" s="958">
        <v>25</v>
      </c>
      <c r="AC35" s="958">
        <v>22</v>
      </c>
      <c r="AD35" s="958">
        <v>21</v>
      </c>
      <c r="AE35" s="960">
        <v>11</v>
      </c>
      <c r="AF35" s="963">
        <f>SUM(T35:AE35)</f>
        <v>204</v>
      </c>
      <c r="AG35" s="964">
        <f>AVERAGE(T35:AE35)</f>
        <v>18.545454545454547</v>
      </c>
    </row>
    <row r="36" spans="1:33" ht="23.25" thickBot="1">
      <c r="A36" s="888" t="s">
        <v>493</v>
      </c>
      <c r="B36" s="893"/>
      <c r="C36" s="894">
        <v>9</v>
      </c>
      <c r="D36" s="894">
        <v>19</v>
      </c>
      <c r="E36" s="894">
        <v>24</v>
      </c>
      <c r="F36" s="894">
        <v>21</v>
      </c>
      <c r="G36" s="874">
        <v>15</v>
      </c>
      <c r="H36" s="894">
        <v>13</v>
      </c>
      <c r="I36" s="894">
        <v>22</v>
      </c>
      <c r="J36" s="889">
        <v>13</v>
      </c>
      <c r="K36" s="895">
        <v>14</v>
      </c>
      <c r="L36" s="889">
        <v>13</v>
      </c>
      <c r="M36" s="896">
        <v>11</v>
      </c>
      <c r="N36" s="897">
        <f t="shared" si="1"/>
        <v>174</v>
      </c>
      <c r="O36" s="898">
        <f t="shared" si="2"/>
        <v>15.818181818181818</v>
      </c>
      <c r="P36" s="899">
        <f t="shared" si="3"/>
        <v>2.4600593807436733</v>
      </c>
      <c r="Q36" s="269"/>
      <c r="R36" s="882"/>
      <c r="S36" s="932"/>
      <c r="T36" s="933"/>
      <c r="U36" s="933"/>
      <c r="V36" s="933"/>
      <c r="W36" s="933"/>
      <c r="X36" s="933"/>
      <c r="Y36" s="933"/>
      <c r="Z36" s="933"/>
      <c r="AA36" s="933"/>
      <c r="AB36" s="933"/>
      <c r="AC36" s="933"/>
      <c r="AD36" s="933"/>
      <c r="AE36" s="934"/>
      <c r="AF36" s="891"/>
      <c r="AG36" s="910"/>
    </row>
    <row r="37" spans="1:33" ht="23.25" thickBot="1">
      <c r="A37" s="888" t="s">
        <v>494</v>
      </c>
      <c r="B37" s="893"/>
      <c r="C37" s="894">
        <v>18</v>
      </c>
      <c r="D37" s="894">
        <v>18</v>
      </c>
      <c r="E37" s="894">
        <v>26</v>
      </c>
      <c r="F37" s="894">
        <v>12</v>
      </c>
      <c r="G37" s="874">
        <v>15</v>
      </c>
      <c r="H37" s="894">
        <v>18</v>
      </c>
      <c r="I37" s="894">
        <v>23</v>
      </c>
      <c r="J37" s="889">
        <v>12</v>
      </c>
      <c r="K37" s="895">
        <v>14</v>
      </c>
      <c r="L37" s="889">
        <v>14</v>
      </c>
      <c r="M37" s="896">
        <v>18</v>
      </c>
      <c r="N37" s="897">
        <f t="shared" si="1"/>
        <v>188</v>
      </c>
      <c r="O37" s="898">
        <f t="shared" si="2"/>
        <v>17.09090909090909</v>
      </c>
      <c r="P37" s="899">
        <f t="shared" si="3"/>
        <v>2.6579951929874168</v>
      </c>
      <c r="Q37" s="269"/>
      <c r="R37" s="882"/>
      <c r="S37" s="1108" t="s">
        <v>495</v>
      </c>
      <c r="T37" s="1108"/>
      <c r="U37" s="1108"/>
      <c r="V37" s="1108"/>
      <c r="W37" s="1108"/>
      <c r="X37" s="1108"/>
      <c r="Y37" s="1108"/>
      <c r="Z37" s="1108"/>
      <c r="AA37" s="1108"/>
      <c r="AB37" s="1108"/>
      <c r="AC37" s="1108"/>
      <c r="AD37" s="1108"/>
      <c r="AE37" s="1108"/>
      <c r="AF37" s="911"/>
      <c r="AG37" s="912"/>
    </row>
    <row r="38" spans="1:33" ht="23.25" thickBot="1">
      <c r="A38" s="888" t="s">
        <v>496</v>
      </c>
      <c r="B38" s="893"/>
      <c r="C38" s="894">
        <v>11</v>
      </c>
      <c r="D38" s="894">
        <v>16</v>
      </c>
      <c r="E38" s="894">
        <v>10</v>
      </c>
      <c r="F38" s="894">
        <v>11</v>
      </c>
      <c r="G38" s="874">
        <v>11</v>
      </c>
      <c r="H38" s="894">
        <v>4</v>
      </c>
      <c r="I38" s="894">
        <v>15</v>
      </c>
      <c r="J38" s="889">
        <v>18</v>
      </c>
      <c r="K38" s="895">
        <v>17</v>
      </c>
      <c r="L38" s="889">
        <v>1</v>
      </c>
      <c r="M38" s="896">
        <v>6</v>
      </c>
      <c r="N38" s="897">
        <f t="shared" si="1"/>
        <v>120</v>
      </c>
      <c r="O38" s="898">
        <f t="shared" si="2"/>
        <v>10.909090909090908</v>
      </c>
      <c r="P38" s="899">
        <f t="shared" si="3"/>
        <v>1.6965926763749468</v>
      </c>
      <c r="Q38" s="269"/>
      <c r="R38" s="882"/>
      <c r="S38" s="965" t="s">
        <v>487</v>
      </c>
      <c r="T38" s="966"/>
      <c r="U38" s="967">
        <v>62</v>
      </c>
      <c r="V38" s="967">
        <v>34</v>
      </c>
      <c r="W38" s="967">
        <v>55</v>
      </c>
      <c r="X38" s="967">
        <v>79</v>
      </c>
      <c r="Y38" s="967">
        <v>56</v>
      </c>
      <c r="Z38" s="967">
        <v>53</v>
      </c>
      <c r="AA38" s="967">
        <v>164</v>
      </c>
      <c r="AB38" s="967">
        <v>130</v>
      </c>
      <c r="AC38" s="967">
        <v>67</v>
      </c>
      <c r="AD38" s="967">
        <v>42</v>
      </c>
      <c r="AE38" s="968">
        <v>30</v>
      </c>
      <c r="AF38" s="969">
        <f t="shared" ref="AF38:AF43" si="6">SUM(T38:AE38)</f>
        <v>772</v>
      </c>
      <c r="AG38" s="904">
        <f>AVERAGE(T38:AE38)</f>
        <v>70.181818181818187</v>
      </c>
    </row>
    <row r="39" spans="1:33" ht="29.25" thickBot="1">
      <c r="A39" s="888" t="s">
        <v>562</v>
      </c>
      <c r="B39" s="893"/>
      <c r="C39" s="894">
        <v>4</v>
      </c>
      <c r="D39" s="894">
        <v>2</v>
      </c>
      <c r="E39" s="894">
        <v>10</v>
      </c>
      <c r="F39" s="894">
        <v>9</v>
      </c>
      <c r="G39" s="874">
        <v>7</v>
      </c>
      <c r="H39" s="894">
        <v>0</v>
      </c>
      <c r="I39" s="894">
        <v>0</v>
      </c>
      <c r="J39" s="889">
        <v>0</v>
      </c>
      <c r="K39" s="895">
        <v>0</v>
      </c>
      <c r="L39" s="889">
        <v>0</v>
      </c>
      <c r="M39" s="896">
        <v>0</v>
      </c>
      <c r="N39" s="897">
        <f t="shared" si="1"/>
        <v>32</v>
      </c>
      <c r="O39" s="898">
        <f t="shared" si="2"/>
        <v>2.9090909090909092</v>
      </c>
      <c r="P39" s="899">
        <f t="shared" si="3"/>
        <v>0.45242471369998588</v>
      </c>
      <c r="Q39" s="269"/>
      <c r="R39" s="882"/>
      <c r="S39" s="970" t="s">
        <v>498</v>
      </c>
      <c r="T39" s="971">
        <f t="shared" ref="T39:AC39" si="7">SUM(T40:T41)</f>
        <v>0</v>
      </c>
      <c r="U39" s="971">
        <f t="shared" si="7"/>
        <v>47</v>
      </c>
      <c r="V39" s="971">
        <f t="shared" si="7"/>
        <v>32</v>
      </c>
      <c r="W39" s="971">
        <f t="shared" si="7"/>
        <v>59</v>
      </c>
      <c r="X39" s="971">
        <f t="shared" si="7"/>
        <v>73</v>
      </c>
      <c r="Y39" s="971">
        <f t="shared" si="7"/>
        <v>49</v>
      </c>
      <c r="Z39" s="971">
        <f t="shared" si="7"/>
        <v>123</v>
      </c>
      <c r="AA39" s="971">
        <f t="shared" si="7"/>
        <v>134</v>
      </c>
      <c r="AB39" s="971">
        <f t="shared" si="7"/>
        <v>89</v>
      </c>
      <c r="AC39" s="971">
        <f t="shared" si="7"/>
        <v>33</v>
      </c>
      <c r="AD39" s="971">
        <f>SUM(AD40:AD41)</f>
        <v>31</v>
      </c>
      <c r="AE39" s="972">
        <f>SUM(AE40:AE41)</f>
        <v>34</v>
      </c>
      <c r="AF39" s="916">
        <f t="shared" si="6"/>
        <v>704</v>
      </c>
      <c r="AG39" s="904">
        <f>SUM(AG40:AG41)</f>
        <v>64</v>
      </c>
    </row>
    <row r="40" spans="1:33" ht="22.5">
      <c r="A40" s="888" t="s">
        <v>497</v>
      </c>
      <c r="B40" s="893"/>
      <c r="C40" s="894">
        <v>0</v>
      </c>
      <c r="D40" s="894">
        <v>0</v>
      </c>
      <c r="E40" s="894">
        <v>0</v>
      </c>
      <c r="F40" s="894">
        <v>1</v>
      </c>
      <c r="G40" s="874">
        <v>0</v>
      </c>
      <c r="H40" s="894">
        <v>0</v>
      </c>
      <c r="I40" s="894">
        <v>1</v>
      </c>
      <c r="J40" s="889">
        <v>0</v>
      </c>
      <c r="K40" s="895">
        <v>1</v>
      </c>
      <c r="L40" s="889">
        <v>0</v>
      </c>
      <c r="M40" s="896">
        <v>0</v>
      </c>
      <c r="N40" s="897">
        <f t="shared" si="1"/>
        <v>3</v>
      </c>
      <c r="O40" s="898">
        <f t="shared" si="2"/>
        <v>0.27272727272727271</v>
      </c>
      <c r="P40" s="899">
        <f t="shared" si="3"/>
        <v>4.2414816909373675E-2</v>
      </c>
      <c r="Q40" s="881"/>
      <c r="R40" s="882"/>
      <c r="S40" s="973" t="s">
        <v>491</v>
      </c>
      <c r="T40" s="974"/>
      <c r="U40" s="975">
        <v>25</v>
      </c>
      <c r="V40" s="976">
        <v>17</v>
      </c>
      <c r="W40" s="975">
        <v>29</v>
      </c>
      <c r="X40" s="976">
        <v>40</v>
      </c>
      <c r="Y40" s="976">
        <v>33</v>
      </c>
      <c r="Z40" s="975">
        <v>96</v>
      </c>
      <c r="AA40" s="975">
        <v>73</v>
      </c>
      <c r="AB40" s="975">
        <v>50</v>
      </c>
      <c r="AC40" s="975">
        <v>20</v>
      </c>
      <c r="AD40" s="975">
        <v>16</v>
      </c>
      <c r="AE40" s="977">
        <v>20</v>
      </c>
      <c r="AF40" s="978">
        <f t="shared" si="6"/>
        <v>419</v>
      </c>
      <c r="AG40" s="979">
        <f>AVERAGE(T40:AE40)</f>
        <v>38.090909090909093</v>
      </c>
    </row>
    <row r="41" spans="1:33" ht="23.25" thickBot="1">
      <c r="A41" s="888" t="s">
        <v>499</v>
      </c>
      <c r="B41" s="893"/>
      <c r="C41" s="894">
        <v>37</v>
      </c>
      <c r="D41" s="894">
        <v>21</v>
      </c>
      <c r="E41" s="894">
        <v>32</v>
      </c>
      <c r="F41" s="894">
        <v>29</v>
      </c>
      <c r="G41" s="874">
        <v>38</v>
      </c>
      <c r="H41" s="894">
        <v>27</v>
      </c>
      <c r="I41" s="894">
        <v>24</v>
      </c>
      <c r="J41" s="889">
        <v>30</v>
      </c>
      <c r="K41" s="895">
        <v>12</v>
      </c>
      <c r="L41" s="889">
        <v>23</v>
      </c>
      <c r="M41" s="896">
        <v>40</v>
      </c>
      <c r="N41" s="897">
        <f t="shared" si="1"/>
        <v>313</v>
      </c>
      <c r="O41" s="898">
        <f t="shared" si="2"/>
        <v>28.454545454545453</v>
      </c>
      <c r="P41" s="899">
        <f t="shared" si="3"/>
        <v>4.4252792308779867</v>
      </c>
      <c r="Q41" s="269"/>
      <c r="R41" s="882"/>
      <c r="S41" s="980" t="s">
        <v>482</v>
      </c>
      <c r="T41" s="981"/>
      <c r="U41" s="976">
        <v>22</v>
      </c>
      <c r="V41" s="982">
        <v>15</v>
      </c>
      <c r="W41" s="976">
        <v>30</v>
      </c>
      <c r="X41" s="982">
        <v>33</v>
      </c>
      <c r="Y41" s="982">
        <v>16</v>
      </c>
      <c r="Z41" s="976">
        <v>27</v>
      </c>
      <c r="AA41" s="976">
        <v>61</v>
      </c>
      <c r="AB41" s="976">
        <v>39</v>
      </c>
      <c r="AC41" s="976">
        <v>13</v>
      </c>
      <c r="AD41" s="976">
        <v>15</v>
      </c>
      <c r="AE41" s="983">
        <v>14</v>
      </c>
      <c r="AF41" s="984">
        <f t="shared" si="6"/>
        <v>285</v>
      </c>
      <c r="AG41" s="985">
        <f>AVERAGE(T41:AE41)</f>
        <v>25.90909090909091</v>
      </c>
    </row>
    <row r="42" spans="1:33" ht="15.75" thickBot="1">
      <c r="A42" s="888" t="s">
        <v>500</v>
      </c>
      <c r="B42" s="893"/>
      <c r="C42" s="894">
        <v>0</v>
      </c>
      <c r="D42" s="894">
        <v>0</v>
      </c>
      <c r="E42" s="894">
        <v>0</v>
      </c>
      <c r="F42" s="894">
        <v>0</v>
      </c>
      <c r="G42" s="874">
        <v>0</v>
      </c>
      <c r="H42" s="894">
        <v>0</v>
      </c>
      <c r="I42" s="894">
        <v>0</v>
      </c>
      <c r="J42" s="889">
        <v>0</v>
      </c>
      <c r="K42" s="895">
        <v>0</v>
      </c>
      <c r="L42" s="889">
        <v>0</v>
      </c>
      <c r="M42" s="896">
        <v>0</v>
      </c>
      <c r="N42" s="897">
        <f t="shared" si="1"/>
        <v>0</v>
      </c>
      <c r="O42" s="898">
        <f t="shared" si="2"/>
        <v>0</v>
      </c>
      <c r="P42" s="899">
        <f t="shared" si="3"/>
        <v>0</v>
      </c>
      <c r="Q42" s="269"/>
      <c r="R42" s="882"/>
      <c r="S42" s="986" t="s">
        <v>467</v>
      </c>
      <c r="T42" s="966"/>
      <c r="U42" s="967">
        <v>49</v>
      </c>
      <c r="V42" s="967">
        <v>24</v>
      </c>
      <c r="W42" s="967">
        <v>41</v>
      </c>
      <c r="X42" s="967">
        <v>62</v>
      </c>
      <c r="Y42" s="967">
        <v>38</v>
      </c>
      <c r="Z42" s="967">
        <v>37</v>
      </c>
      <c r="AA42" s="967">
        <v>152</v>
      </c>
      <c r="AB42" s="967">
        <v>114</v>
      </c>
      <c r="AC42" s="967">
        <v>62</v>
      </c>
      <c r="AD42" s="967">
        <v>26</v>
      </c>
      <c r="AE42" s="968">
        <v>20</v>
      </c>
      <c r="AF42" s="969">
        <f t="shared" si="6"/>
        <v>625</v>
      </c>
      <c r="AG42" s="987">
        <f>AVERAGE(T42:AE42)</f>
        <v>56.81818181818182</v>
      </c>
    </row>
    <row r="43" spans="1:33" ht="26.25" thickBot="1">
      <c r="A43" s="888" t="s">
        <v>501</v>
      </c>
      <c r="B43" s="893"/>
      <c r="C43" s="894">
        <v>5</v>
      </c>
      <c r="D43" s="894">
        <v>7</v>
      </c>
      <c r="E43" s="894">
        <v>5</v>
      </c>
      <c r="F43" s="894">
        <v>4</v>
      </c>
      <c r="G43" s="874">
        <v>13</v>
      </c>
      <c r="H43" s="894">
        <v>10</v>
      </c>
      <c r="I43" s="894">
        <v>15</v>
      </c>
      <c r="J43" s="889">
        <v>21</v>
      </c>
      <c r="K43" s="895">
        <v>12</v>
      </c>
      <c r="L43" s="889">
        <v>8</v>
      </c>
      <c r="M43" s="896">
        <v>10</v>
      </c>
      <c r="N43" s="897">
        <f t="shared" si="1"/>
        <v>110</v>
      </c>
      <c r="O43" s="898">
        <f t="shared" si="2"/>
        <v>10</v>
      </c>
      <c r="P43" s="899">
        <f t="shared" si="3"/>
        <v>1.5552099533437014</v>
      </c>
      <c r="Q43" s="269"/>
      <c r="R43" s="882"/>
      <c r="S43" s="988" t="s">
        <v>503</v>
      </c>
      <c r="T43" s="989"/>
      <c r="U43" s="990">
        <v>1</v>
      </c>
      <c r="V43" s="990">
        <v>1</v>
      </c>
      <c r="W43" s="990">
        <v>5</v>
      </c>
      <c r="X43" s="990">
        <v>4</v>
      </c>
      <c r="Y43" s="990">
        <v>19</v>
      </c>
      <c r="Z43" s="990">
        <v>23</v>
      </c>
      <c r="AA43" s="990">
        <v>18</v>
      </c>
      <c r="AB43" s="990">
        <v>7</v>
      </c>
      <c r="AC43" s="990">
        <v>8</v>
      </c>
      <c r="AD43" s="990">
        <v>11</v>
      </c>
      <c r="AE43" s="991">
        <v>2</v>
      </c>
      <c r="AF43" s="929">
        <f t="shared" si="6"/>
        <v>99</v>
      </c>
      <c r="AG43" s="904">
        <f>AVERAGE(T43:AE43)</f>
        <v>9</v>
      </c>
    </row>
    <row r="44" spans="1:33" ht="23.25" thickBot="1">
      <c r="A44" s="888" t="s">
        <v>502</v>
      </c>
      <c r="B44" s="893"/>
      <c r="C44" s="894">
        <v>32</v>
      </c>
      <c r="D44" s="894">
        <v>24</v>
      </c>
      <c r="E44" s="894">
        <v>18</v>
      </c>
      <c r="F44" s="894">
        <v>15</v>
      </c>
      <c r="G44" s="874">
        <v>9</v>
      </c>
      <c r="H44" s="894">
        <v>14</v>
      </c>
      <c r="I44" s="894">
        <v>24</v>
      </c>
      <c r="J44" s="889">
        <v>19</v>
      </c>
      <c r="K44" s="895">
        <v>13</v>
      </c>
      <c r="L44" s="889">
        <v>21</v>
      </c>
      <c r="M44" s="896">
        <v>14</v>
      </c>
      <c r="N44" s="897">
        <f t="shared" si="1"/>
        <v>203</v>
      </c>
      <c r="O44" s="898">
        <f t="shared" si="2"/>
        <v>18.454545454545453</v>
      </c>
      <c r="P44" s="899">
        <f t="shared" si="3"/>
        <v>2.8700692775342853</v>
      </c>
      <c r="Q44" s="269"/>
      <c r="R44" s="882"/>
      <c r="S44" s="992"/>
      <c r="T44" s="993"/>
      <c r="U44" s="993"/>
      <c r="V44" s="993"/>
      <c r="W44" s="993"/>
      <c r="X44" s="993"/>
      <c r="Y44" s="993"/>
      <c r="Z44" s="993"/>
      <c r="AA44" s="993"/>
      <c r="AB44" s="993"/>
      <c r="AC44" s="993"/>
      <c r="AD44" s="993"/>
      <c r="AE44" s="994"/>
      <c r="AF44" s="911"/>
      <c r="AG44" s="892"/>
    </row>
    <row r="45" spans="1:33" ht="34.5" thickBot="1">
      <c r="A45" s="888" t="s">
        <v>504</v>
      </c>
      <c r="B45" s="893"/>
      <c r="C45" s="894">
        <v>16</v>
      </c>
      <c r="D45" s="894">
        <v>12</v>
      </c>
      <c r="E45" s="894">
        <v>7</v>
      </c>
      <c r="F45" s="894">
        <v>13</v>
      </c>
      <c r="G45" s="874">
        <v>18</v>
      </c>
      <c r="H45" s="894">
        <v>21</v>
      </c>
      <c r="I45" s="894">
        <v>20</v>
      </c>
      <c r="J45" s="889">
        <v>14</v>
      </c>
      <c r="K45" s="895">
        <v>18</v>
      </c>
      <c r="L45" s="889">
        <v>6</v>
      </c>
      <c r="M45" s="896">
        <v>10</v>
      </c>
      <c r="N45" s="897">
        <f t="shared" si="1"/>
        <v>155</v>
      </c>
      <c r="O45" s="898">
        <f t="shared" si="2"/>
        <v>14.090909090909092</v>
      </c>
      <c r="P45" s="899">
        <f t="shared" si="3"/>
        <v>2.1914322069843064</v>
      </c>
      <c r="Q45" s="269"/>
      <c r="R45" s="882"/>
      <c r="S45" s="1102" t="s">
        <v>506</v>
      </c>
      <c r="T45" s="1102"/>
      <c r="U45" s="1102"/>
      <c r="V45" s="1102"/>
      <c r="W45" s="1102"/>
      <c r="X45" s="1102"/>
      <c r="Y45" s="1102"/>
      <c r="Z45" s="1102"/>
      <c r="AA45" s="1102"/>
      <c r="AB45" s="1102"/>
      <c r="AC45" s="1102"/>
      <c r="AD45" s="1102"/>
      <c r="AE45" s="1102"/>
      <c r="AF45" s="995"/>
      <c r="AG45" s="996"/>
    </row>
    <row r="46" spans="1:33" ht="23.25" thickBot="1">
      <c r="A46" s="888" t="s">
        <v>505</v>
      </c>
      <c r="B46" s="893"/>
      <c r="C46" s="894">
        <v>22</v>
      </c>
      <c r="D46" s="894">
        <v>36</v>
      </c>
      <c r="E46" s="894">
        <v>30</v>
      </c>
      <c r="F46" s="894">
        <v>16</v>
      </c>
      <c r="G46" s="874">
        <v>21</v>
      </c>
      <c r="H46" s="894">
        <v>14</v>
      </c>
      <c r="I46" s="894">
        <v>24</v>
      </c>
      <c r="J46" s="889">
        <v>24</v>
      </c>
      <c r="K46" s="895">
        <v>22</v>
      </c>
      <c r="L46" s="889">
        <v>36</v>
      </c>
      <c r="M46" s="896">
        <v>14</v>
      </c>
      <c r="N46" s="897">
        <f t="shared" si="1"/>
        <v>259</v>
      </c>
      <c r="O46" s="898">
        <f t="shared" si="2"/>
        <v>23.545454545454547</v>
      </c>
      <c r="P46" s="899">
        <f t="shared" si="3"/>
        <v>3.6618125265092609</v>
      </c>
      <c r="Q46" s="269"/>
      <c r="R46" s="882"/>
      <c r="S46" s="997" t="s">
        <v>487</v>
      </c>
      <c r="T46" s="998"/>
      <c r="U46" s="999">
        <v>16</v>
      </c>
      <c r="V46" s="999">
        <v>8</v>
      </c>
      <c r="W46" s="999">
        <v>25</v>
      </c>
      <c r="X46" s="999">
        <v>11</v>
      </c>
      <c r="Y46" s="999">
        <v>12</v>
      </c>
      <c r="Z46" s="999">
        <v>32</v>
      </c>
      <c r="AA46" s="999">
        <v>60</v>
      </c>
      <c r="AB46" s="999">
        <v>23</v>
      </c>
      <c r="AC46" s="999">
        <v>6</v>
      </c>
      <c r="AD46" s="999">
        <v>8</v>
      </c>
      <c r="AE46" s="1000">
        <v>16</v>
      </c>
      <c r="AF46" s="1001">
        <f>SUM(T46:AE46)</f>
        <v>217</v>
      </c>
      <c r="AG46" s="987">
        <f>AVERAGE(T46:AE46)</f>
        <v>19.727272727272727</v>
      </c>
    </row>
    <row r="47" spans="1:33" ht="34.5" thickBot="1">
      <c r="A47" s="888" t="s">
        <v>507</v>
      </c>
      <c r="B47" s="893"/>
      <c r="C47" s="894">
        <v>16</v>
      </c>
      <c r="D47" s="894">
        <v>4</v>
      </c>
      <c r="E47" s="894">
        <v>9</v>
      </c>
      <c r="F47" s="894">
        <v>7</v>
      </c>
      <c r="G47" s="874">
        <v>23</v>
      </c>
      <c r="H47" s="894">
        <v>13</v>
      </c>
      <c r="I47" s="894">
        <v>10</v>
      </c>
      <c r="J47" s="889">
        <v>11</v>
      </c>
      <c r="K47" s="895">
        <v>12</v>
      </c>
      <c r="L47" s="889">
        <v>17</v>
      </c>
      <c r="M47" s="896">
        <v>20</v>
      </c>
      <c r="N47" s="897">
        <f t="shared" si="1"/>
        <v>142</v>
      </c>
      <c r="O47" s="898">
        <f t="shared" si="2"/>
        <v>12.909090909090908</v>
      </c>
      <c r="P47" s="899">
        <f t="shared" si="3"/>
        <v>2.0076346670436873</v>
      </c>
      <c r="Q47" s="269"/>
      <c r="R47" s="882"/>
      <c r="S47" s="1002" t="s">
        <v>509</v>
      </c>
      <c r="T47" s="1003">
        <f t="shared" ref="T47:AD47" si="8">SUM(T48:T49)</f>
        <v>0</v>
      </c>
      <c r="U47" s="1003">
        <f t="shared" si="8"/>
        <v>0</v>
      </c>
      <c r="V47" s="1003">
        <f t="shared" si="8"/>
        <v>12</v>
      </c>
      <c r="W47" s="1003">
        <f t="shared" si="8"/>
        <v>37</v>
      </c>
      <c r="X47" s="1003">
        <f t="shared" si="8"/>
        <v>49</v>
      </c>
      <c r="Y47" s="1003">
        <f t="shared" si="8"/>
        <v>20</v>
      </c>
      <c r="Z47" s="1003">
        <f t="shared" si="8"/>
        <v>13</v>
      </c>
      <c r="AA47" s="1003">
        <v>9</v>
      </c>
      <c r="AB47" s="1003">
        <f t="shared" si="8"/>
        <v>11</v>
      </c>
      <c r="AC47" s="1003">
        <f t="shared" si="8"/>
        <v>9</v>
      </c>
      <c r="AD47" s="1003">
        <f t="shared" si="8"/>
        <v>28</v>
      </c>
      <c r="AE47" s="1004">
        <f>SUM(AE48:AE49)</f>
        <v>0</v>
      </c>
      <c r="AF47" s="916">
        <f>SUM(T47:AE47)</f>
        <v>188</v>
      </c>
      <c r="AG47" s="904">
        <f>SUM(AG48:AG49)</f>
        <v>17.09090909090909</v>
      </c>
    </row>
    <row r="48" spans="1:33" ht="33.75">
      <c r="A48" s="888" t="s">
        <v>508</v>
      </c>
      <c r="B48" s="893"/>
      <c r="C48" s="894">
        <v>11</v>
      </c>
      <c r="D48" s="894">
        <v>12</v>
      </c>
      <c r="E48" s="894">
        <v>8</v>
      </c>
      <c r="F48" s="894">
        <v>10</v>
      </c>
      <c r="G48" s="874">
        <v>11</v>
      </c>
      <c r="H48" s="894">
        <v>8</v>
      </c>
      <c r="I48" s="894">
        <v>9</v>
      </c>
      <c r="J48" s="889">
        <v>20</v>
      </c>
      <c r="K48" s="895">
        <v>13</v>
      </c>
      <c r="L48" s="889">
        <v>5</v>
      </c>
      <c r="M48" s="896">
        <v>10</v>
      </c>
      <c r="N48" s="897">
        <f t="shared" si="1"/>
        <v>117</v>
      </c>
      <c r="O48" s="898">
        <f t="shared" si="2"/>
        <v>10.636363636363637</v>
      </c>
      <c r="P48" s="899">
        <f t="shared" si="3"/>
        <v>1.6541778594655734</v>
      </c>
      <c r="Q48" s="269"/>
      <c r="R48" s="882"/>
      <c r="S48" s="1005" t="s">
        <v>491</v>
      </c>
      <c r="T48" s="1006"/>
      <c r="U48" s="1007">
        <v>0</v>
      </c>
      <c r="V48" s="1007">
        <v>7</v>
      </c>
      <c r="W48" s="1007">
        <v>14</v>
      </c>
      <c r="X48" s="1007">
        <v>46</v>
      </c>
      <c r="Y48" s="1008">
        <v>7</v>
      </c>
      <c r="Z48" s="1007">
        <v>8</v>
      </c>
      <c r="AA48" s="1007">
        <v>0</v>
      </c>
      <c r="AB48" s="1007">
        <v>5</v>
      </c>
      <c r="AC48" s="1007">
        <v>6</v>
      </c>
      <c r="AD48" s="1007">
        <v>17</v>
      </c>
      <c r="AE48" s="1009">
        <v>0</v>
      </c>
      <c r="AF48" s="978">
        <f>SUM(T48:AE48)</f>
        <v>110</v>
      </c>
      <c r="AG48" s="979">
        <f>AVERAGE(T48:AE48)</f>
        <v>10</v>
      </c>
    </row>
    <row r="49" spans="1:38" ht="23.25" thickBot="1">
      <c r="A49" s="888" t="s">
        <v>510</v>
      </c>
      <c r="B49" s="893"/>
      <c r="C49" s="894">
        <v>46</v>
      </c>
      <c r="D49" s="894">
        <v>47</v>
      </c>
      <c r="E49" s="894">
        <v>44</v>
      </c>
      <c r="F49" s="894">
        <v>51</v>
      </c>
      <c r="G49" s="874">
        <v>44</v>
      </c>
      <c r="H49" s="894">
        <v>29</v>
      </c>
      <c r="I49" s="894">
        <v>26</v>
      </c>
      <c r="J49" s="889">
        <v>38</v>
      </c>
      <c r="K49" s="895">
        <v>41</v>
      </c>
      <c r="L49" s="889">
        <v>47</v>
      </c>
      <c r="M49" s="896">
        <v>39</v>
      </c>
      <c r="N49" s="897">
        <f t="shared" si="1"/>
        <v>452</v>
      </c>
      <c r="O49" s="898">
        <f t="shared" si="2"/>
        <v>41.090909090909093</v>
      </c>
      <c r="P49" s="899">
        <f t="shared" si="3"/>
        <v>6.3904990810123001</v>
      </c>
      <c r="Q49" s="269"/>
      <c r="R49" s="882"/>
      <c r="S49" s="1010" t="s">
        <v>482</v>
      </c>
      <c r="T49" s="1011"/>
      <c r="U49" s="1012">
        <v>0</v>
      </c>
      <c r="V49" s="1012">
        <v>5</v>
      </c>
      <c r="W49" s="1012">
        <v>23</v>
      </c>
      <c r="X49" s="1012">
        <v>3</v>
      </c>
      <c r="Y49" s="1013">
        <v>13</v>
      </c>
      <c r="Z49" s="1012">
        <v>5</v>
      </c>
      <c r="AA49" s="1012">
        <v>9</v>
      </c>
      <c r="AB49" s="1012">
        <v>6</v>
      </c>
      <c r="AC49" s="1012">
        <v>3</v>
      </c>
      <c r="AD49" s="1012">
        <v>11</v>
      </c>
      <c r="AE49" s="1014">
        <v>0</v>
      </c>
      <c r="AF49" s="984">
        <f>SUM(T49:AE49)</f>
        <v>78</v>
      </c>
      <c r="AG49" s="985">
        <f>AVERAGE(T49:AE49)</f>
        <v>7.0909090909090908</v>
      </c>
    </row>
    <row r="50" spans="1:38" ht="22.5">
      <c r="A50" s="888" t="s">
        <v>511</v>
      </c>
      <c r="B50" s="893"/>
      <c r="C50" s="894">
        <v>10</v>
      </c>
      <c r="D50" s="894">
        <v>6</v>
      </c>
      <c r="E50" s="894">
        <v>13</v>
      </c>
      <c r="F50" s="894">
        <v>4</v>
      </c>
      <c r="G50" s="874">
        <v>7</v>
      </c>
      <c r="H50" s="894">
        <v>8</v>
      </c>
      <c r="I50" s="894">
        <v>2</v>
      </c>
      <c r="J50" s="889">
        <v>5</v>
      </c>
      <c r="K50" s="895">
        <v>2</v>
      </c>
      <c r="L50" s="889">
        <v>12</v>
      </c>
      <c r="M50" s="896">
        <v>3</v>
      </c>
      <c r="N50" s="897">
        <f t="shared" si="1"/>
        <v>72</v>
      </c>
      <c r="O50" s="898">
        <f t="shared" si="2"/>
        <v>6.5454545454545459</v>
      </c>
      <c r="P50" s="899">
        <f t="shared" si="3"/>
        <v>1.0179556058249681</v>
      </c>
      <c r="Q50" s="269"/>
      <c r="R50" s="882"/>
    </row>
    <row r="51" spans="1:38" ht="22.5">
      <c r="A51" s="888" t="s">
        <v>512</v>
      </c>
      <c r="B51" s="893"/>
      <c r="C51" s="894">
        <v>0</v>
      </c>
      <c r="D51" s="894">
        <v>2</v>
      </c>
      <c r="E51" s="894">
        <v>0</v>
      </c>
      <c r="F51" s="894">
        <v>0</v>
      </c>
      <c r="G51" s="874">
        <v>1</v>
      </c>
      <c r="H51" s="894">
        <v>0</v>
      </c>
      <c r="I51" s="894">
        <v>1</v>
      </c>
      <c r="J51" s="889">
        <v>1</v>
      </c>
      <c r="K51" s="895">
        <v>0</v>
      </c>
      <c r="L51" s="889">
        <v>0</v>
      </c>
      <c r="M51" s="896">
        <v>0</v>
      </c>
      <c r="N51" s="897">
        <f t="shared" si="1"/>
        <v>5</v>
      </c>
      <c r="O51" s="898">
        <f t="shared" si="2"/>
        <v>0.45454545454545453</v>
      </c>
      <c r="P51" s="899">
        <f t="shared" si="3"/>
        <v>7.0691361515622789E-2</v>
      </c>
      <c r="Q51" s="269"/>
      <c r="R51" s="882"/>
    </row>
    <row r="52" spans="1:38" ht="22.5">
      <c r="A52" s="888" t="s">
        <v>513</v>
      </c>
      <c r="B52" s="893"/>
      <c r="C52" s="894">
        <v>0</v>
      </c>
      <c r="D52" s="894">
        <v>3</v>
      </c>
      <c r="E52" s="894">
        <v>1</v>
      </c>
      <c r="F52" s="894">
        <v>2</v>
      </c>
      <c r="G52" s="874">
        <v>0</v>
      </c>
      <c r="H52" s="894">
        <v>0</v>
      </c>
      <c r="I52" s="894">
        <v>4</v>
      </c>
      <c r="J52" s="889">
        <v>2</v>
      </c>
      <c r="K52" s="895">
        <v>1</v>
      </c>
      <c r="L52" s="889">
        <v>1</v>
      </c>
      <c r="M52" s="896">
        <v>1</v>
      </c>
      <c r="N52" s="897">
        <f t="shared" si="1"/>
        <v>15</v>
      </c>
      <c r="O52" s="898">
        <f t="shared" si="2"/>
        <v>1.3636363636363635</v>
      </c>
      <c r="P52" s="899">
        <f t="shared" si="3"/>
        <v>0.21207408454686835</v>
      </c>
      <c r="Q52" s="881"/>
      <c r="R52" s="882"/>
      <c r="S52" s="882"/>
      <c r="AH52" s="255"/>
    </row>
    <row r="53" spans="1:38" ht="22.5">
      <c r="A53" s="931" t="s">
        <v>514</v>
      </c>
      <c r="B53" s="893"/>
      <c r="C53" s="894">
        <v>1</v>
      </c>
      <c r="D53" s="894">
        <v>0</v>
      </c>
      <c r="E53" s="894">
        <v>1</v>
      </c>
      <c r="F53" s="894">
        <v>1</v>
      </c>
      <c r="G53" s="874">
        <v>2</v>
      </c>
      <c r="H53" s="894">
        <v>2</v>
      </c>
      <c r="I53" s="894">
        <v>2</v>
      </c>
      <c r="J53" s="889">
        <v>0</v>
      </c>
      <c r="K53" s="895">
        <v>0</v>
      </c>
      <c r="L53" s="889">
        <v>3</v>
      </c>
      <c r="M53" s="896">
        <v>0</v>
      </c>
      <c r="N53" s="897">
        <f t="shared" si="1"/>
        <v>12</v>
      </c>
      <c r="O53" s="898">
        <f t="shared" si="2"/>
        <v>1.0909090909090908</v>
      </c>
      <c r="P53" s="899">
        <f t="shared" si="3"/>
        <v>0.1696592676374947</v>
      </c>
      <c r="Q53" s="269"/>
      <c r="R53" s="882"/>
      <c r="S53" s="882"/>
    </row>
    <row r="54" spans="1:38" ht="22.5">
      <c r="A54" s="888" t="s">
        <v>515</v>
      </c>
      <c r="B54" s="893"/>
      <c r="C54" s="894">
        <v>45</v>
      </c>
      <c r="D54" s="894">
        <v>71</v>
      </c>
      <c r="E54" s="894">
        <v>90</v>
      </c>
      <c r="F54" s="894">
        <v>71</v>
      </c>
      <c r="G54" s="874">
        <v>68</v>
      </c>
      <c r="H54" s="894">
        <v>47</v>
      </c>
      <c r="I54" s="894">
        <v>51</v>
      </c>
      <c r="J54" s="889">
        <v>143</v>
      </c>
      <c r="K54" s="895">
        <v>130</v>
      </c>
      <c r="L54" s="889">
        <v>64</v>
      </c>
      <c r="M54" s="896">
        <v>54</v>
      </c>
      <c r="N54" s="897">
        <f t="shared" si="1"/>
        <v>834</v>
      </c>
      <c r="O54" s="898">
        <f t="shared" si="2"/>
        <v>75.818181818181813</v>
      </c>
      <c r="P54" s="899">
        <f t="shared" si="3"/>
        <v>11.791319100805882</v>
      </c>
      <c r="Q54" s="269"/>
      <c r="R54" s="882"/>
      <c r="S54" s="882"/>
    </row>
    <row r="55" spans="1:38" ht="22.5">
      <c r="A55" s="888" t="s">
        <v>516</v>
      </c>
      <c r="B55" s="893"/>
      <c r="C55" s="894">
        <v>15</v>
      </c>
      <c r="D55" s="894">
        <v>14</v>
      </c>
      <c r="E55" s="894">
        <v>21</v>
      </c>
      <c r="F55" s="894">
        <v>10</v>
      </c>
      <c r="G55" s="874">
        <v>21</v>
      </c>
      <c r="H55" s="894">
        <v>24</v>
      </c>
      <c r="I55" s="894">
        <v>14</v>
      </c>
      <c r="J55" s="889">
        <v>32</v>
      </c>
      <c r="K55" s="895">
        <v>17</v>
      </c>
      <c r="L55" s="889">
        <v>25</v>
      </c>
      <c r="M55" s="896">
        <v>15</v>
      </c>
      <c r="N55" s="897">
        <f t="shared" ref="N55:N87" si="9">SUM(B55:M55)</f>
        <v>208</v>
      </c>
      <c r="O55" s="898">
        <f t="shared" ref="O55:O87" si="10">AVERAGE(B55:M55)</f>
        <v>18.90909090909091</v>
      </c>
      <c r="P55" s="899">
        <f t="shared" si="3"/>
        <v>2.9407606390499081</v>
      </c>
      <c r="Q55" s="269"/>
      <c r="R55" s="882"/>
      <c r="S55" s="882"/>
    </row>
    <row r="56" spans="1:38" ht="22.5">
      <c r="A56" s="888" t="s">
        <v>517</v>
      </c>
      <c r="B56" s="893"/>
      <c r="C56" s="894">
        <v>13</v>
      </c>
      <c r="D56" s="894">
        <v>23</v>
      </c>
      <c r="E56" s="894">
        <v>20</v>
      </c>
      <c r="F56" s="894">
        <v>21</v>
      </c>
      <c r="G56" s="874">
        <v>25</v>
      </c>
      <c r="H56" s="894">
        <v>46</v>
      </c>
      <c r="I56" s="894">
        <v>25</v>
      </c>
      <c r="J56" s="889">
        <v>20</v>
      </c>
      <c r="K56" s="895">
        <v>22</v>
      </c>
      <c r="L56" s="889">
        <v>21</v>
      </c>
      <c r="M56" s="896">
        <v>27</v>
      </c>
      <c r="N56" s="897">
        <f t="shared" si="9"/>
        <v>263</v>
      </c>
      <c r="O56" s="898">
        <f t="shared" si="10"/>
        <v>23.90909090909091</v>
      </c>
      <c r="P56" s="899">
        <f t="shared" ref="P56:P89" si="11">(N56/$N$102)*100</f>
        <v>3.7183656157217588</v>
      </c>
      <c r="Q56" s="881"/>
      <c r="R56" s="882"/>
      <c r="S56" s="882"/>
    </row>
    <row r="57" spans="1:38" ht="33.75">
      <c r="A57" s="888" t="s">
        <v>518</v>
      </c>
      <c r="B57" s="893"/>
      <c r="C57" s="894">
        <v>12</v>
      </c>
      <c r="D57" s="894">
        <v>4</v>
      </c>
      <c r="E57" s="894">
        <v>4</v>
      </c>
      <c r="F57" s="894">
        <v>17</v>
      </c>
      <c r="G57" s="874">
        <v>9</v>
      </c>
      <c r="H57" s="894">
        <v>9</v>
      </c>
      <c r="I57" s="894">
        <v>12</v>
      </c>
      <c r="J57" s="889">
        <v>24</v>
      </c>
      <c r="K57" s="895">
        <v>21</v>
      </c>
      <c r="L57" s="889">
        <v>13</v>
      </c>
      <c r="M57" s="896">
        <v>12</v>
      </c>
      <c r="N57" s="897">
        <f t="shared" si="9"/>
        <v>137</v>
      </c>
      <c r="O57" s="898">
        <f t="shared" si="10"/>
        <v>12.454545454545455</v>
      </c>
      <c r="P57" s="899">
        <f t="shared" si="11"/>
        <v>1.9369433055280643</v>
      </c>
      <c r="Q57" s="881"/>
      <c r="R57" s="882"/>
      <c r="S57" s="882"/>
    </row>
    <row r="58" spans="1:38" ht="22.5">
      <c r="A58" s="931" t="s">
        <v>519</v>
      </c>
      <c r="B58" s="893"/>
      <c r="C58" s="894">
        <v>3</v>
      </c>
      <c r="D58" s="894">
        <v>1</v>
      </c>
      <c r="E58" s="894">
        <v>1</v>
      </c>
      <c r="F58" s="894">
        <v>2</v>
      </c>
      <c r="G58" s="874">
        <v>1</v>
      </c>
      <c r="H58" s="894">
        <v>3</v>
      </c>
      <c r="I58" s="894">
        <v>2</v>
      </c>
      <c r="J58" s="889">
        <v>0</v>
      </c>
      <c r="K58" s="895">
        <v>1</v>
      </c>
      <c r="L58" s="889">
        <v>0</v>
      </c>
      <c r="M58" s="896">
        <v>1</v>
      </c>
      <c r="N58" s="897">
        <f t="shared" si="9"/>
        <v>15</v>
      </c>
      <c r="O58" s="898">
        <f t="shared" si="10"/>
        <v>1.3636363636363635</v>
      </c>
      <c r="P58" s="899">
        <f t="shared" si="11"/>
        <v>0.21207408454686835</v>
      </c>
      <c r="Q58" s="881"/>
      <c r="R58" s="882"/>
      <c r="S58" s="882"/>
    </row>
    <row r="59" spans="1:38" ht="22.5">
      <c r="A59" s="888" t="s">
        <v>520</v>
      </c>
      <c r="B59" s="893"/>
      <c r="C59" s="894">
        <v>34</v>
      </c>
      <c r="D59" s="894">
        <v>28</v>
      </c>
      <c r="E59" s="894">
        <v>107</v>
      </c>
      <c r="F59" s="894">
        <v>32</v>
      </c>
      <c r="G59" s="874">
        <v>32</v>
      </c>
      <c r="H59" s="894">
        <v>25</v>
      </c>
      <c r="I59" s="894">
        <v>36</v>
      </c>
      <c r="J59" s="889">
        <v>39</v>
      </c>
      <c r="K59" s="895">
        <v>25</v>
      </c>
      <c r="L59" s="889">
        <v>13</v>
      </c>
      <c r="M59" s="896">
        <v>23</v>
      </c>
      <c r="N59" s="897">
        <f t="shared" si="9"/>
        <v>394</v>
      </c>
      <c r="O59" s="898">
        <f t="shared" si="10"/>
        <v>35.81818181818182</v>
      </c>
      <c r="P59" s="899">
        <f t="shared" si="11"/>
        <v>5.570479287431076</v>
      </c>
      <c r="Q59" s="881"/>
      <c r="R59" s="882"/>
      <c r="S59" s="882"/>
    </row>
    <row r="60" spans="1:38" ht="22.5">
      <c r="A60" s="888" t="s">
        <v>521</v>
      </c>
      <c r="B60" s="893"/>
      <c r="C60" s="894">
        <v>1</v>
      </c>
      <c r="D60" s="894">
        <v>6</v>
      </c>
      <c r="E60" s="894">
        <v>1</v>
      </c>
      <c r="F60" s="894">
        <v>2</v>
      </c>
      <c r="G60" s="874">
        <v>0</v>
      </c>
      <c r="H60" s="894">
        <v>2</v>
      </c>
      <c r="I60" s="894">
        <v>2</v>
      </c>
      <c r="J60" s="889">
        <v>1</v>
      </c>
      <c r="K60" s="895">
        <v>1</v>
      </c>
      <c r="L60" s="889">
        <v>0</v>
      </c>
      <c r="M60" s="896">
        <v>0</v>
      </c>
      <c r="N60" s="897">
        <f t="shared" si="9"/>
        <v>16</v>
      </c>
      <c r="O60" s="898">
        <f t="shared" si="10"/>
        <v>1.4545454545454546</v>
      </c>
      <c r="P60" s="899">
        <f t="shared" si="11"/>
        <v>0.22621235684999294</v>
      </c>
      <c r="Q60" s="881"/>
      <c r="R60" s="882"/>
      <c r="S60" s="882"/>
    </row>
    <row r="61" spans="1:38" ht="22.5">
      <c r="A61" s="888" t="s">
        <v>561</v>
      </c>
      <c r="B61" s="893"/>
      <c r="C61" s="894">
        <v>0</v>
      </c>
      <c r="D61" s="894">
        <v>1</v>
      </c>
      <c r="E61" s="894">
        <v>0</v>
      </c>
      <c r="F61" s="894">
        <v>2</v>
      </c>
      <c r="G61" s="874">
        <v>4</v>
      </c>
      <c r="H61" s="894">
        <v>0</v>
      </c>
      <c r="I61" s="894">
        <v>0</v>
      </c>
      <c r="J61" s="889">
        <v>0</v>
      </c>
      <c r="K61" s="895">
        <v>0</v>
      </c>
      <c r="L61" s="889">
        <v>0</v>
      </c>
      <c r="M61" s="896">
        <v>0</v>
      </c>
      <c r="N61" s="897">
        <f t="shared" si="9"/>
        <v>7</v>
      </c>
      <c r="O61" s="898">
        <f t="shared" si="10"/>
        <v>0.63636363636363635</v>
      </c>
      <c r="P61" s="899">
        <f t="shared" si="11"/>
        <v>9.896790612187191E-2</v>
      </c>
      <c r="Q61" s="881"/>
      <c r="R61" s="882"/>
      <c r="S61" s="882"/>
    </row>
    <row r="62" spans="1:38">
      <c r="A62" s="888" t="s">
        <v>522</v>
      </c>
      <c r="B62" s="893"/>
      <c r="C62" s="894">
        <v>1</v>
      </c>
      <c r="D62" s="894">
        <v>5</v>
      </c>
      <c r="E62" s="894">
        <v>14</v>
      </c>
      <c r="F62" s="894">
        <v>7</v>
      </c>
      <c r="G62" s="874">
        <v>2</v>
      </c>
      <c r="H62" s="894">
        <v>3</v>
      </c>
      <c r="I62" s="894">
        <v>1</v>
      </c>
      <c r="J62" s="889">
        <v>3</v>
      </c>
      <c r="K62" s="895">
        <v>10</v>
      </c>
      <c r="L62" s="889">
        <v>6</v>
      </c>
      <c r="M62" s="896">
        <v>6</v>
      </c>
      <c r="N62" s="897">
        <f t="shared" si="9"/>
        <v>58</v>
      </c>
      <c r="O62" s="898">
        <f t="shared" si="10"/>
        <v>5.2727272727272725</v>
      </c>
      <c r="P62" s="899">
        <f t="shared" si="11"/>
        <v>0.82001979358122434</v>
      </c>
      <c r="Q62" s="269"/>
      <c r="R62" s="882"/>
      <c r="S62" s="882"/>
      <c r="AL62" s="1015"/>
    </row>
    <row r="63" spans="1:38">
      <c r="A63" s="1016" t="s">
        <v>523</v>
      </c>
      <c r="B63" s="893"/>
      <c r="C63" s="894">
        <v>1</v>
      </c>
      <c r="D63" s="894">
        <v>1</v>
      </c>
      <c r="E63" s="894">
        <v>0</v>
      </c>
      <c r="F63" s="894">
        <v>2</v>
      </c>
      <c r="G63" s="874">
        <v>2</v>
      </c>
      <c r="H63" s="894">
        <v>1</v>
      </c>
      <c r="I63" s="894">
        <v>0</v>
      </c>
      <c r="J63" s="889">
        <v>0</v>
      </c>
      <c r="K63" s="895">
        <v>1</v>
      </c>
      <c r="L63" s="889">
        <v>1</v>
      </c>
      <c r="M63" s="896">
        <v>0</v>
      </c>
      <c r="N63" s="897">
        <f t="shared" si="9"/>
        <v>9</v>
      </c>
      <c r="O63" s="898">
        <f t="shared" si="10"/>
        <v>0.81818181818181823</v>
      </c>
      <c r="P63" s="899">
        <f t="shared" si="11"/>
        <v>0.12724445072812102</v>
      </c>
      <c r="Q63" s="269"/>
      <c r="R63" s="882"/>
      <c r="S63" s="882"/>
    </row>
    <row r="64" spans="1:38" ht="33.75">
      <c r="A64" s="931" t="s">
        <v>524</v>
      </c>
      <c r="B64" s="893"/>
      <c r="C64" s="894">
        <v>7</v>
      </c>
      <c r="D64" s="894">
        <v>8</v>
      </c>
      <c r="E64" s="894">
        <v>4</v>
      </c>
      <c r="F64" s="894">
        <v>2</v>
      </c>
      <c r="G64" s="874">
        <v>12</v>
      </c>
      <c r="H64" s="894">
        <v>10</v>
      </c>
      <c r="I64" s="894">
        <v>9</v>
      </c>
      <c r="J64" s="889">
        <v>13</v>
      </c>
      <c r="K64" s="895">
        <v>8</v>
      </c>
      <c r="L64" s="889">
        <v>3</v>
      </c>
      <c r="M64" s="896">
        <v>13</v>
      </c>
      <c r="N64" s="897">
        <f t="shared" si="9"/>
        <v>89</v>
      </c>
      <c r="O64" s="898">
        <f t="shared" si="10"/>
        <v>8.0909090909090917</v>
      </c>
      <c r="P64" s="899">
        <f t="shared" si="11"/>
        <v>1.2583062349780856</v>
      </c>
      <c r="Q64" s="881"/>
      <c r="R64" s="882"/>
      <c r="S64" s="882"/>
    </row>
    <row r="65" spans="1:38" ht="22.5">
      <c r="A65" s="931" t="s">
        <v>525</v>
      </c>
      <c r="B65" s="893"/>
      <c r="C65" s="894">
        <v>0</v>
      </c>
      <c r="D65" s="894">
        <v>2</v>
      </c>
      <c r="E65" s="894">
        <v>2</v>
      </c>
      <c r="F65" s="894">
        <v>1</v>
      </c>
      <c r="G65" s="874">
        <v>4</v>
      </c>
      <c r="H65" s="894">
        <v>2</v>
      </c>
      <c r="I65" s="894">
        <v>4</v>
      </c>
      <c r="J65" s="889">
        <v>1</v>
      </c>
      <c r="K65" s="895">
        <v>6</v>
      </c>
      <c r="L65" s="889">
        <v>1</v>
      </c>
      <c r="M65" s="896">
        <v>2</v>
      </c>
      <c r="N65" s="897">
        <f t="shared" si="9"/>
        <v>25</v>
      </c>
      <c r="O65" s="898">
        <f t="shared" si="10"/>
        <v>2.2727272727272729</v>
      </c>
      <c r="P65" s="899">
        <f t="shared" si="11"/>
        <v>0.35345680757811399</v>
      </c>
      <c r="Q65" s="881"/>
      <c r="R65" s="882"/>
      <c r="S65" s="882"/>
    </row>
    <row r="66" spans="1:38" ht="24.95" customHeight="1">
      <c r="A66" s="931" t="s">
        <v>526</v>
      </c>
      <c r="B66" s="893"/>
      <c r="C66" s="894">
        <v>0</v>
      </c>
      <c r="D66" s="894">
        <v>2</v>
      </c>
      <c r="E66" s="894">
        <v>1</v>
      </c>
      <c r="F66" s="894">
        <v>1</v>
      </c>
      <c r="G66" s="874">
        <v>2</v>
      </c>
      <c r="H66" s="894">
        <v>1</v>
      </c>
      <c r="I66" s="894">
        <v>2</v>
      </c>
      <c r="J66" s="889">
        <v>4</v>
      </c>
      <c r="K66" s="895">
        <v>0</v>
      </c>
      <c r="L66" s="889">
        <v>3</v>
      </c>
      <c r="M66" s="896">
        <v>0</v>
      </c>
      <c r="N66" s="897">
        <f t="shared" si="9"/>
        <v>16</v>
      </c>
      <c r="O66" s="898">
        <f t="shared" si="10"/>
        <v>1.4545454545454546</v>
      </c>
      <c r="P66" s="899">
        <f t="shared" si="11"/>
        <v>0.22621235684999294</v>
      </c>
      <c r="Q66" s="881"/>
      <c r="R66" s="882"/>
      <c r="S66" s="882"/>
    </row>
    <row r="67" spans="1:38" ht="24.95" customHeight="1">
      <c r="A67" s="931" t="s">
        <v>527</v>
      </c>
      <c r="B67" s="893"/>
      <c r="C67" s="894">
        <v>0</v>
      </c>
      <c r="D67" s="894">
        <v>0</v>
      </c>
      <c r="E67" s="894">
        <v>0</v>
      </c>
      <c r="F67" s="894">
        <v>0</v>
      </c>
      <c r="G67" s="874">
        <v>0</v>
      </c>
      <c r="H67" s="894">
        <v>0</v>
      </c>
      <c r="I67" s="894">
        <v>0</v>
      </c>
      <c r="J67" s="889">
        <v>0</v>
      </c>
      <c r="K67" s="890">
        <v>0</v>
      </c>
      <c r="L67" s="889">
        <v>0</v>
      </c>
      <c r="M67" s="896">
        <v>0</v>
      </c>
      <c r="N67" s="897">
        <f t="shared" si="9"/>
        <v>0</v>
      </c>
      <c r="O67" s="898">
        <f t="shared" si="10"/>
        <v>0</v>
      </c>
      <c r="P67" s="899">
        <f t="shared" si="11"/>
        <v>0</v>
      </c>
      <c r="Q67" s="881"/>
      <c r="R67" s="882"/>
      <c r="S67" s="882"/>
    </row>
    <row r="68" spans="1:38" ht="24.95" customHeight="1">
      <c r="A68" s="888" t="s">
        <v>528</v>
      </c>
      <c r="B68" s="893"/>
      <c r="C68" s="894">
        <v>2</v>
      </c>
      <c r="D68" s="894">
        <v>2</v>
      </c>
      <c r="E68" s="894">
        <v>1</v>
      </c>
      <c r="F68" s="894">
        <v>1</v>
      </c>
      <c r="G68" s="874">
        <v>2</v>
      </c>
      <c r="H68" s="894">
        <v>1</v>
      </c>
      <c r="I68" s="894">
        <v>5</v>
      </c>
      <c r="J68" s="889">
        <v>0</v>
      </c>
      <c r="K68" s="895">
        <v>3</v>
      </c>
      <c r="L68" s="889">
        <v>2</v>
      </c>
      <c r="M68" s="896">
        <v>2</v>
      </c>
      <c r="N68" s="897">
        <f t="shared" si="9"/>
        <v>21</v>
      </c>
      <c r="O68" s="898">
        <f t="shared" si="10"/>
        <v>1.9090909090909092</v>
      </c>
      <c r="P68" s="899">
        <f t="shared" si="11"/>
        <v>0.29690371836561569</v>
      </c>
      <c r="Q68" s="269"/>
      <c r="R68" s="882"/>
      <c r="S68" s="882"/>
      <c r="AL68" s="257"/>
    </row>
    <row r="69" spans="1:38" ht="24.95" customHeight="1">
      <c r="A69" s="888" t="s">
        <v>529</v>
      </c>
      <c r="B69" s="893"/>
      <c r="C69" s="894">
        <v>1</v>
      </c>
      <c r="D69" s="894">
        <v>0</v>
      </c>
      <c r="E69" s="894">
        <v>1</v>
      </c>
      <c r="F69" s="894">
        <v>0</v>
      </c>
      <c r="G69" s="874">
        <v>3</v>
      </c>
      <c r="H69" s="894">
        <v>2</v>
      </c>
      <c r="I69" s="894">
        <v>1</v>
      </c>
      <c r="J69" s="889">
        <v>2</v>
      </c>
      <c r="K69" s="895">
        <v>0</v>
      </c>
      <c r="L69" s="889">
        <v>2</v>
      </c>
      <c r="M69" s="896">
        <v>3</v>
      </c>
      <c r="N69" s="897">
        <f t="shared" si="9"/>
        <v>15</v>
      </c>
      <c r="O69" s="898">
        <f t="shared" si="10"/>
        <v>1.3636363636363635</v>
      </c>
      <c r="P69" s="899">
        <f t="shared" si="11"/>
        <v>0.21207408454686835</v>
      </c>
      <c r="Q69" s="269"/>
      <c r="R69" s="882"/>
      <c r="S69" s="882"/>
      <c r="AL69" s="257"/>
    </row>
    <row r="70" spans="1:38" ht="24.95" customHeight="1">
      <c r="A70" s="888" t="s">
        <v>341</v>
      </c>
      <c r="B70" s="893"/>
      <c r="C70" s="894">
        <v>3</v>
      </c>
      <c r="D70" s="894">
        <v>5</v>
      </c>
      <c r="E70" s="894">
        <v>3</v>
      </c>
      <c r="F70" s="894">
        <v>2</v>
      </c>
      <c r="G70" s="874">
        <v>4</v>
      </c>
      <c r="H70" s="894">
        <v>8</v>
      </c>
      <c r="I70" s="894">
        <v>5</v>
      </c>
      <c r="J70" s="889">
        <v>3</v>
      </c>
      <c r="K70" s="895">
        <v>3</v>
      </c>
      <c r="L70" s="889">
        <v>8</v>
      </c>
      <c r="M70" s="896">
        <v>5</v>
      </c>
      <c r="N70" s="897">
        <f t="shared" si="9"/>
        <v>49</v>
      </c>
      <c r="O70" s="898">
        <f t="shared" si="10"/>
        <v>4.4545454545454541</v>
      </c>
      <c r="P70" s="899">
        <f t="shared" si="11"/>
        <v>0.69277534285310338</v>
      </c>
      <c r="Q70" s="269"/>
      <c r="R70" s="882"/>
      <c r="S70" s="882"/>
      <c r="AL70" s="257"/>
    </row>
    <row r="71" spans="1:38" ht="24.95" customHeight="1">
      <c r="A71" s="888" t="s">
        <v>342</v>
      </c>
      <c r="B71" s="893"/>
      <c r="C71" s="894">
        <v>0</v>
      </c>
      <c r="D71" s="894">
        <v>4</v>
      </c>
      <c r="E71" s="894">
        <v>1</v>
      </c>
      <c r="F71" s="894">
        <v>0</v>
      </c>
      <c r="G71" s="874">
        <v>0</v>
      </c>
      <c r="H71" s="894">
        <v>0</v>
      </c>
      <c r="I71" s="894">
        <v>1</v>
      </c>
      <c r="J71" s="889">
        <v>2</v>
      </c>
      <c r="K71" s="895">
        <v>2</v>
      </c>
      <c r="L71" s="889">
        <v>1</v>
      </c>
      <c r="M71" s="896">
        <v>2</v>
      </c>
      <c r="N71" s="897">
        <f t="shared" si="9"/>
        <v>13</v>
      </c>
      <c r="O71" s="898">
        <f t="shared" si="10"/>
        <v>1.1818181818181819</v>
      </c>
      <c r="P71" s="899">
        <f t="shared" si="11"/>
        <v>0.18379753994061926</v>
      </c>
      <c r="Q71" s="269"/>
      <c r="R71" s="882"/>
      <c r="S71" s="882"/>
      <c r="AL71" s="257"/>
    </row>
    <row r="72" spans="1:38" ht="24.95" customHeight="1">
      <c r="A72" s="888" t="s">
        <v>343</v>
      </c>
      <c r="B72" s="893"/>
      <c r="C72" s="894">
        <v>1</v>
      </c>
      <c r="D72" s="894">
        <v>1</v>
      </c>
      <c r="E72" s="894">
        <v>0</v>
      </c>
      <c r="F72" s="894">
        <v>1</v>
      </c>
      <c r="G72" s="874">
        <v>0</v>
      </c>
      <c r="H72" s="894">
        <v>1</v>
      </c>
      <c r="I72" s="894">
        <v>1</v>
      </c>
      <c r="J72" s="889">
        <v>2</v>
      </c>
      <c r="K72" s="895">
        <v>3</v>
      </c>
      <c r="L72" s="889">
        <v>2</v>
      </c>
      <c r="M72" s="896">
        <v>3</v>
      </c>
      <c r="N72" s="897">
        <f t="shared" si="9"/>
        <v>15</v>
      </c>
      <c r="O72" s="898">
        <f t="shared" si="10"/>
        <v>1.3636363636363635</v>
      </c>
      <c r="P72" s="899">
        <f t="shared" si="11"/>
        <v>0.21207408454686835</v>
      </c>
      <c r="Q72" s="269"/>
      <c r="R72" s="882"/>
      <c r="S72" s="882"/>
      <c r="AL72" s="257"/>
    </row>
    <row r="73" spans="1:38" ht="24.95" customHeight="1">
      <c r="A73" s="888" t="s">
        <v>530</v>
      </c>
      <c r="B73" s="893"/>
      <c r="C73" s="894">
        <v>4</v>
      </c>
      <c r="D73" s="894">
        <v>2</v>
      </c>
      <c r="E73" s="894">
        <v>0</v>
      </c>
      <c r="F73" s="894">
        <v>2</v>
      </c>
      <c r="G73" s="874">
        <v>0</v>
      </c>
      <c r="H73" s="894">
        <v>4</v>
      </c>
      <c r="I73" s="894">
        <v>2</v>
      </c>
      <c r="J73" s="889">
        <v>4</v>
      </c>
      <c r="K73" s="895">
        <v>1</v>
      </c>
      <c r="L73" s="889">
        <v>2</v>
      </c>
      <c r="M73" s="896">
        <v>0</v>
      </c>
      <c r="N73" s="897">
        <f t="shared" si="9"/>
        <v>21</v>
      </c>
      <c r="O73" s="898">
        <f t="shared" si="10"/>
        <v>1.9090909090909092</v>
      </c>
      <c r="P73" s="899">
        <f t="shared" si="11"/>
        <v>0.29690371836561569</v>
      </c>
      <c r="Q73" s="269"/>
      <c r="R73" s="882"/>
      <c r="S73" s="882"/>
    </row>
    <row r="74" spans="1:38" ht="24.95" customHeight="1">
      <c r="A74" s="888" t="s">
        <v>345</v>
      </c>
      <c r="B74" s="893"/>
      <c r="C74" s="894">
        <v>2</v>
      </c>
      <c r="D74" s="894">
        <v>1</v>
      </c>
      <c r="E74" s="894">
        <v>2</v>
      </c>
      <c r="F74" s="894">
        <v>1</v>
      </c>
      <c r="G74" s="874">
        <v>1</v>
      </c>
      <c r="H74" s="894">
        <v>5</v>
      </c>
      <c r="I74" s="894">
        <v>2</v>
      </c>
      <c r="J74" s="889">
        <v>2</v>
      </c>
      <c r="K74" s="895">
        <v>2</v>
      </c>
      <c r="L74" s="889">
        <v>2</v>
      </c>
      <c r="M74" s="896">
        <v>1</v>
      </c>
      <c r="N74" s="897">
        <f t="shared" si="9"/>
        <v>21</v>
      </c>
      <c r="O74" s="898">
        <f t="shared" si="10"/>
        <v>1.9090909090909092</v>
      </c>
      <c r="P74" s="899">
        <f t="shared" si="11"/>
        <v>0.29690371836561569</v>
      </c>
      <c r="Q74" s="269"/>
      <c r="R74" s="882"/>
      <c r="S74" s="882"/>
    </row>
    <row r="75" spans="1:38" ht="24.95" customHeight="1">
      <c r="A75" s="888" t="s">
        <v>346</v>
      </c>
      <c r="B75" s="893"/>
      <c r="C75" s="894">
        <v>0</v>
      </c>
      <c r="D75" s="894">
        <v>0</v>
      </c>
      <c r="E75" s="894">
        <v>0</v>
      </c>
      <c r="F75" s="894">
        <v>1</v>
      </c>
      <c r="G75" s="874">
        <v>1</v>
      </c>
      <c r="H75" s="894">
        <v>0</v>
      </c>
      <c r="I75" s="894">
        <v>1</v>
      </c>
      <c r="J75" s="889">
        <v>5</v>
      </c>
      <c r="K75" s="895">
        <v>1</v>
      </c>
      <c r="L75" s="889">
        <v>2</v>
      </c>
      <c r="M75" s="896">
        <v>1</v>
      </c>
      <c r="N75" s="897">
        <f t="shared" si="9"/>
        <v>12</v>
      </c>
      <c r="O75" s="898">
        <f t="shared" si="10"/>
        <v>1.0909090909090908</v>
      </c>
      <c r="P75" s="899">
        <f t="shared" si="11"/>
        <v>0.1696592676374947</v>
      </c>
      <c r="Q75" s="269"/>
      <c r="R75" s="882"/>
      <c r="S75" s="882"/>
    </row>
    <row r="76" spans="1:38" ht="24.95" customHeight="1">
      <c r="A76" s="888" t="s">
        <v>347</v>
      </c>
      <c r="B76" s="893"/>
      <c r="C76" s="894">
        <v>0</v>
      </c>
      <c r="D76" s="894">
        <v>1</v>
      </c>
      <c r="E76" s="894">
        <v>0</v>
      </c>
      <c r="F76" s="894">
        <v>1</v>
      </c>
      <c r="G76" s="874">
        <v>1</v>
      </c>
      <c r="H76" s="894">
        <v>0</v>
      </c>
      <c r="I76" s="894">
        <v>1</v>
      </c>
      <c r="J76" s="889">
        <v>2</v>
      </c>
      <c r="K76" s="895">
        <v>0</v>
      </c>
      <c r="L76" s="889">
        <v>2</v>
      </c>
      <c r="M76" s="896">
        <v>1</v>
      </c>
      <c r="N76" s="897">
        <f t="shared" si="9"/>
        <v>9</v>
      </c>
      <c r="O76" s="898">
        <f t="shared" si="10"/>
        <v>0.81818181818181823</v>
      </c>
      <c r="P76" s="899">
        <f t="shared" si="11"/>
        <v>0.12724445072812102</v>
      </c>
      <c r="Q76" s="269"/>
      <c r="R76" s="882"/>
      <c r="S76" s="882"/>
    </row>
    <row r="77" spans="1:38" ht="24.95" customHeight="1">
      <c r="A77" s="888" t="s">
        <v>531</v>
      </c>
      <c r="B77" s="893"/>
      <c r="C77" s="894">
        <v>2</v>
      </c>
      <c r="D77" s="894">
        <v>1</v>
      </c>
      <c r="E77" s="894">
        <v>2</v>
      </c>
      <c r="F77" s="894">
        <v>4</v>
      </c>
      <c r="G77" s="874">
        <v>4</v>
      </c>
      <c r="H77" s="894">
        <v>4</v>
      </c>
      <c r="I77" s="894">
        <v>2</v>
      </c>
      <c r="J77" s="889">
        <v>2</v>
      </c>
      <c r="K77" s="895">
        <v>2</v>
      </c>
      <c r="L77" s="889">
        <v>2</v>
      </c>
      <c r="M77" s="896">
        <v>0</v>
      </c>
      <c r="N77" s="897">
        <f t="shared" si="9"/>
        <v>25</v>
      </c>
      <c r="O77" s="898">
        <f t="shared" si="10"/>
        <v>2.2727272727272729</v>
      </c>
      <c r="P77" s="899">
        <f t="shared" si="11"/>
        <v>0.35345680757811399</v>
      </c>
      <c r="Q77" s="269"/>
      <c r="R77" s="882"/>
      <c r="S77" s="882"/>
    </row>
    <row r="78" spans="1:38" ht="24.95" customHeight="1">
      <c r="A78" s="888" t="s">
        <v>349</v>
      </c>
      <c r="B78" s="893"/>
      <c r="C78" s="894">
        <v>0</v>
      </c>
      <c r="D78" s="894">
        <v>0</v>
      </c>
      <c r="E78" s="894">
        <v>0</v>
      </c>
      <c r="F78" s="894">
        <v>0</v>
      </c>
      <c r="G78" s="874">
        <v>1</v>
      </c>
      <c r="H78" s="894">
        <v>0</v>
      </c>
      <c r="I78" s="894">
        <v>1</v>
      </c>
      <c r="J78" s="889">
        <v>4</v>
      </c>
      <c r="K78" s="895">
        <v>2</v>
      </c>
      <c r="L78" s="889">
        <v>3</v>
      </c>
      <c r="M78" s="896">
        <v>1</v>
      </c>
      <c r="N78" s="897">
        <f t="shared" si="9"/>
        <v>12</v>
      </c>
      <c r="O78" s="898">
        <f t="shared" si="10"/>
        <v>1.0909090909090908</v>
      </c>
      <c r="P78" s="899">
        <f t="shared" si="11"/>
        <v>0.1696592676374947</v>
      </c>
      <c r="Q78" s="269"/>
      <c r="R78" s="882"/>
      <c r="S78" s="882"/>
    </row>
    <row r="79" spans="1:38" ht="24.95" customHeight="1">
      <c r="A79" s="888" t="s">
        <v>350</v>
      </c>
      <c r="B79" s="893"/>
      <c r="C79" s="894">
        <v>0</v>
      </c>
      <c r="D79" s="894">
        <v>2</v>
      </c>
      <c r="E79" s="894">
        <v>4</v>
      </c>
      <c r="F79" s="894">
        <v>1</v>
      </c>
      <c r="G79" s="874">
        <v>3</v>
      </c>
      <c r="H79" s="894">
        <v>0</v>
      </c>
      <c r="I79" s="894">
        <v>1</v>
      </c>
      <c r="J79" s="889">
        <v>3</v>
      </c>
      <c r="K79" s="895">
        <v>0</v>
      </c>
      <c r="L79" s="889">
        <v>2</v>
      </c>
      <c r="M79" s="896">
        <v>2</v>
      </c>
      <c r="N79" s="897">
        <f t="shared" si="9"/>
        <v>18</v>
      </c>
      <c r="O79" s="898">
        <f t="shared" si="10"/>
        <v>1.6363636363636365</v>
      </c>
      <c r="P79" s="899">
        <f t="shared" si="11"/>
        <v>0.25448890145624203</v>
      </c>
      <c r="Q79" s="269"/>
      <c r="R79" s="882"/>
      <c r="S79" s="882"/>
    </row>
    <row r="80" spans="1:38" ht="24.95" customHeight="1">
      <c r="A80" s="888" t="s">
        <v>351</v>
      </c>
      <c r="B80" s="893"/>
      <c r="C80" s="894">
        <v>1</v>
      </c>
      <c r="D80" s="894">
        <v>0</v>
      </c>
      <c r="E80" s="894">
        <v>1</v>
      </c>
      <c r="F80" s="894">
        <v>2</v>
      </c>
      <c r="G80" s="874">
        <v>2</v>
      </c>
      <c r="H80" s="894">
        <v>0</v>
      </c>
      <c r="I80" s="894">
        <v>1</v>
      </c>
      <c r="J80" s="889">
        <v>2</v>
      </c>
      <c r="K80" s="895">
        <v>0</v>
      </c>
      <c r="L80" s="889">
        <v>5</v>
      </c>
      <c r="M80" s="896">
        <v>1</v>
      </c>
      <c r="N80" s="897">
        <f t="shared" si="9"/>
        <v>15</v>
      </c>
      <c r="O80" s="898">
        <f t="shared" si="10"/>
        <v>1.3636363636363635</v>
      </c>
      <c r="P80" s="899">
        <f t="shared" si="11"/>
        <v>0.21207408454686835</v>
      </c>
      <c r="Q80" s="269"/>
      <c r="R80" s="882"/>
      <c r="S80" s="882"/>
    </row>
    <row r="81" spans="1:19" ht="24.95" customHeight="1">
      <c r="A81" s="888" t="s">
        <v>352</v>
      </c>
      <c r="B81" s="893"/>
      <c r="C81" s="894">
        <v>8</v>
      </c>
      <c r="D81" s="894">
        <v>4</v>
      </c>
      <c r="E81" s="894">
        <v>1</v>
      </c>
      <c r="F81" s="894">
        <v>0</v>
      </c>
      <c r="G81" s="874">
        <v>1</v>
      </c>
      <c r="H81" s="894">
        <v>3</v>
      </c>
      <c r="I81" s="894">
        <v>4</v>
      </c>
      <c r="J81" s="889">
        <v>4</v>
      </c>
      <c r="K81" s="895">
        <v>6</v>
      </c>
      <c r="L81" s="889">
        <v>2</v>
      </c>
      <c r="M81" s="896">
        <v>1</v>
      </c>
      <c r="N81" s="897">
        <f t="shared" si="9"/>
        <v>34</v>
      </c>
      <c r="O81" s="898">
        <f t="shared" si="10"/>
        <v>3.0909090909090908</v>
      </c>
      <c r="P81" s="899">
        <f t="shared" si="11"/>
        <v>0.48070125830623495</v>
      </c>
      <c r="Q81" s="269"/>
      <c r="R81" s="882"/>
      <c r="S81" s="882"/>
    </row>
    <row r="82" spans="1:19" ht="24.95" customHeight="1">
      <c r="A82" s="888" t="s">
        <v>353</v>
      </c>
      <c r="B82" s="893"/>
      <c r="C82" s="894">
        <v>0</v>
      </c>
      <c r="D82" s="894">
        <v>1</v>
      </c>
      <c r="E82" s="894">
        <v>2</v>
      </c>
      <c r="F82" s="894">
        <v>1</v>
      </c>
      <c r="G82" s="874">
        <v>3</v>
      </c>
      <c r="H82" s="894">
        <v>3</v>
      </c>
      <c r="I82" s="894">
        <v>1</v>
      </c>
      <c r="J82" s="889">
        <v>2</v>
      </c>
      <c r="K82" s="895">
        <v>1</v>
      </c>
      <c r="L82" s="889">
        <v>4</v>
      </c>
      <c r="M82" s="896">
        <v>1</v>
      </c>
      <c r="N82" s="897">
        <f t="shared" si="9"/>
        <v>19</v>
      </c>
      <c r="O82" s="898">
        <f t="shared" si="10"/>
        <v>1.7272727272727273</v>
      </c>
      <c r="P82" s="899">
        <f t="shared" si="11"/>
        <v>0.26862717375936657</v>
      </c>
      <c r="Q82" s="269"/>
      <c r="R82" s="882"/>
      <c r="S82" s="882"/>
    </row>
    <row r="83" spans="1:19" ht="24.95" customHeight="1">
      <c r="A83" s="888" t="s">
        <v>354</v>
      </c>
      <c r="B83" s="893"/>
      <c r="C83" s="894">
        <v>2</v>
      </c>
      <c r="D83" s="894">
        <v>1</v>
      </c>
      <c r="E83" s="894">
        <v>0</v>
      </c>
      <c r="F83" s="894">
        <v>0</v>
      </c>
      <c r="G83" s="874">
        <v>0</v>
      </c>
      <c r="H83" s="894">
        <v>2</v>
      </c>
      <c r="I83" s="894">
        <v>1</v>
      </c>
      <c r="J83" s="889">
        <v>2</v>
      </c>
      <c r="K83" s="895">
        <v>0</v>
      </c>
      <c r="L83" s="889">
        <v>4</v>
      </c>
      <c r="M83" s="896">
        <v>0</v>
      </c>
      <c r="N83" s="897">
        <f t="shared" si="9"/>
        <v>12</v>
      </c>
      <c r="O83" s="898">
        <f t="shared" si="10"/>
        <v>1.0909090909090908</v>
      </c>
      <c r="P83" s="899">
        <f t="shared" si="11"/>
        <v>0.1696592676374947</v>
      </c>
      <c r="Q83" s="269"/>
      <c r="R83" s="882"/>
      <c r="S83" s="882"/>
    </row>
    <row r="84" spans="1:19" ht="24.95" customHeight="1">
      <c r="A84" s="888" t="s">
        <v>355</v>
      </c>
      <c r="B84" s="893"/>
      <c r="C84" s="894">
        <v>3</v>
      </c>
      <c r="D84" s="894">
        <v>4</v>
      </c>
      <c r="E84" s="894">
        <v>2</v>
      </c>
      <c r="F84" s="894">
        <v>10</v>
      </c>
      <c r="G84" s="874">
        <v>7</v>
      </c>
      <c r="H84" s="894">
        <v>2</v>
      </c>
      <c r="I84" s="894">
        <v>1</v>
      </c>
      <c r="J84" s="889">
        <v>2</v>
      </c>
      <c r="K84" s="895">
        <v>0</v>
      </c>
      <c r="L84" s="889">
        <v>3</v>
      </c>
      <c r="M84" s="896">
        <v>3</v>
      </c>
      <c r="N84" s="897">
        <f t="shared" si="9"/>
        <v>37</v>
      </c>
      <c r="O84" s="898">
        <f t="shared" si="10"/>
        <v>3.3636363636363638</v>
      </c>
      <c r="P84" s="899">
        <f t="shared" si="11"/>
        <v>0.52311607521560866</v>
      </c>
      <c r="Q84" s="269"/>
      <c r="R84" s="882"/>
      <c r="S84" s="882"/>
    </row>
    <row r="85" spans="1:19" ht="24.95" customHeight="1">
      <c r="A85" s="1017" t="s">
        <v>532</v>
      </c>
      <c r="B85" s="893"/>
      <c r="C85" s="894">
        <v>1</v>
      </c>
      <c r="D85" s="894">
        <v>1</v>
      </c>
      <c r="E85" s="894">
        <v>1</v>
      </c>
      <c r="F85" s="894">
        <v>0</v>
      </c>
      <c r="G85" s="874">
        <v>1</v>
      </c>
      <c r="H85" s="894">
        <v>4</v>
      </c>
      <c r="I85" s="894">
        <v>4</v>
      </c>
      <c r="J85" s="889">
        <v>2</v>
      </c>
      <c r="K85" s="895">
        <v>1</v>
      </c>
      <c r="L85" s="889">
        <v>3</v>
      </c>
      <c r="M85" s="896">
        <v>0</v>
      </c>
      <c r="N85" s="897">
        <f t="shared" si="9"/>
        <v>18</v>
      </c>
      <c r="O85" s="898">
        <f t="shared" si="10"/>
        <v>1.6363636363636365</v>
      </c>
      <c r="P85" s="899">
        <f t="shared" si="11"/>
        <v>0.25448890145624203</v>
      </c>
      <c r="Q85" s="269"/>
      <c r="R85" s="882"/>
      <c r="S85" s="882"/>
    </row>
    <row r="86" spans="1:19" ht="24.95" customHeight="1">
      <c r="A86" s="888" t="s">
        <v>357</v>
      </c>
      <c r="B86" s="893"/>
      <c r="C86" s="894">
        <v>3</v>
      </c>
      <c r="D86" s="894">
        <v>8</v>
      </c>
      <c r="E86" s="894">
        <v>4</v>
      </c>
      <c r="F86" s="894">
        <v>6</v>
      </c>
      <c r="G86" s="874">
        <v>6</v>
      </c>
      <c r="H86" s="894">
        <v>4</v>
      </c>
      <c r="I86" s="894">
        <v>6</v>
      </c>
      <c r="J86" s="889">
        <v>2</v>
      </c>
      <c r="K86" s="895">
        <v>6</v>
      </c>
      <c r="L86" s="889">
        <v>2</v>
      </c>
      <c r="M86" s="896">
        <v>2</v>
      </c>
      <c r="N86" s="897">
        <f t="shared" si="9"/>
        <v>49</v>
      </c>
      <c r="O86" s="898">
        <f t="shared" si="10"/>
        <v>4.4545454545454541</v>
      </c>
      <c r="P86" s="899">
        <f t="shared" si="11"/>
        <v>0.69277534285310338</v>
      </c>
      <c r="Q86" s="269"/>
      <c r="R86" s="882"/>
      <c r="S86" s="882"/>
    </row>
    <row r="87" spans="1:19" ht="24.95" customHeight="1">
      <c r="A87" s="888" t="s">
        <v>358</v>
      </c>
      <c r="B87" s="893"/>
      <c r="C87" s="894">
        <v>2</v>
      </c>
      <c r="D87" s="894">
        <v>0</v>
      </c>
      <c r="E87" s="894">
        <v>0</v>
      </c>
      <c r="F87" s="894">
        <v>0</v>
      </c>
      <c r="G87" s="874">
        <v>1</v>
      </c>
      <c r="H87" s="894">
        <v>0</v>
      </c>
      <c r="I87" s="894">
        <v>3</v>
      </c>
      <c r="J87" s="889">
        <v>5</v>
      </c>
      <c r="K87" s="895">
        <v>5</v>
      </c>
      <c r="L87" s="889">
        <v>2</v>
      </c>
      <c r="M87" s="896">
        <v>1</v>
      </c>
      <c r="N87" s="897">
        <f t="shared" si="9"/>
        <v>19</v>
      </c>
      <c r="O87" s="898">
        <f t="shared" si="10"/>
        <v>1.7272727272727273</v>
      </c>
      <c r="P87" s="899">
        <f t="shared" si="11"/>
        <v>0.26862717375936657</v>
      </c>
      <c r="Q87" s="269"/>
      <c r="R87" s="882"/>
      <c r="S87" s="882"/>
    </row>
    <row r="88" spans="1:19" ht="24.95" customHeight="1">
      <c r="A88" s="888" t="s">
        <v>359</v>
      </c>
      <c r="B88" s="893"/>
      <c r="C88" s="894">
        <v>1</v>
      </c>
      <c r="D88" s="894">
        <v>2</v>
      </c>
      <c r="E88" s="894">
        <v>1</v>
      </c>
      <c r="F88" s="894">
        <v>2</v>
      </c>
      <c r="G88" s="874">
        <v>4</v>
      </c>
      <c r="H88" s="894">
        <v>1</v>
      </c>
      <c r="I88" s="894">
        <v>3</v>
      </c>
      <c r="J88" s="889">
        <v>3</v>
      </c>
      <c r="K88" s="895">
        <v>0</v>
      </c>
      <c r="L88" s="889">
        <v>3</v>
      </c>
      <c r="M88" s="896">
        <v>5</v>
      </c>
      <c r="N88" s="897">
        <f t="shared" ref="N88:N101" si="12">SUM(B88:M88)</f>
        <v>25</v>
      </c>
      <c r="O88" s="898">
        <f t="shared" ref="O88:O102" si="13">AVERAGE(B88:M88)</f>
        <v>2.2727272727272729</v>
      </c>
      <c r="P88" s="899">
        <f t="shared" si="11"/>
        <v>0.35345680757811399</v>
      </c>
      <c r="Q88" s="269"/>
      <c r="R88" s="882"/>
      <c r="S88" s="882"/>
    </row>
    <row r="89" spans="1:19" ht="24.95" customHeight="1">
      <c r="A89" s="888" t="s">
        <v>360</v>
      </c>
      <c r="B89" s="893"/>
      <c r="C89" s="894">
        <v>0</v>
      </c>
      <c r="D89" s="894">
        <v>1</v>
      </c>
      <c r="E89" s="894">
        <v>1</v>
      </c>
      <c r="F89" s="894">
        <v>2</v>
      </c>
      <c r="G89" s="874">
        <v>0</v>
      </c>
      <c r="H89" s="894">
        <v>0</v>
      </c>
      <c r="I89" s="894">
        <v>2</v>
      </c>
      <c r="J89" s="889">
        <v>2</v>
      </c>
      <c r="K89" s="895">
        <v>1</v>
      </c>
      <c r="L89" s="889">
        <v>2</v>
      </c>
      <c r="M89" s="896">
        <v>1</v>
      </c>
      <c r="N89" s="897">
        <f t="shared" si="12"/>
        <v>12</v>
      </c>
      <c r="O89" s="898">
        <f t="shared" si="13"/>
        <v>1.0909090909090908</v>
      </c>
      <c r="P89" s="899">
        <f t="shared" si="11"/>
        <v>0.1696592676374947</v>
      </c>
      <c r="Q89" s="269"/>
      <c r="R89" s="882"/>
      <c r="S89" s="882"/>
    </row>
    <row r="90" spans="1:19" ht="24.95" customHeight="1">
      <c r="A90" s="888" t="s">
        <v>361</v>
      </c>
      <c r="B90" s="893"/>
      <c r="C90" s="894">
        <v>1</v>
      </c>
      <c r="D90" s="894">
        <v>3</v>
      </c>
      <c r="E90" s="894">
        <v>6</v>
      </c>
      <c r="F90" s="894">
        <v>6</v>
      </c>
      <c r="G90" s="874">
        <v>6</v>
      </c>
      <c r="H90" s="894">
        <v>6</v>
      </c>
      <c r="I90" s="894">
        <v>4</v>
      </c>
      <c r="J90" s="889">
        <v>5</v>
      </c>
      <c r="K90" s="895">
        <v>4</v>
      </c>
      <c r="L90" s="889">
        <v>10</v>
      </c>
      <c r="M90" s="896">
        <v>5</v>
      </c>
      <c r="N90" s="897">
        <f t="shared" si="12"/>
        <v>56</v>
      </c>
      <c r="O90" s="898">
        <f t="shared" si="13"/>
        <v>5.0909090909090908</v>
      </c>
      <c r="P90" s="899">
        <f t="shared" ref="P90:P101" si="14">(N90/$N$102)*100</f>
        <v>0.79174324897497528</v>
      </c>
      <c r="Q90" s="269"/>
      <c r="R90" s="882"/>
      <c r="S90" s="882"/>
    </row>
    <row r="91" spans="1:19" ht="24.95" customHeight="1">
      <c r="A91" s="888" t="s">
        <v>362</v>
      </c>
      <c r="B91" s="893"/>
      <c r="C91" s="894">
        <v>0</v>
      </c>
      <c r="D91" s="894">
        <v>1</v>
      </c>
      <c r="E91" s="894">
        <v>0</v>
      </c>
      <c r="F91" s="894">
        <v>3</v>
      </c>
      <c r="G91" s="874">
        <v>1</v>
      </c>
      <c r="H91" s="894">
        <v>6</v>
      </c>
      <c r="I91" s="894">
        <v>2</v>
      </c>
      <c r="J91" s="889">
        <v>9</v>
      </c>
      <c r="K91" s="895">
        <v>1</v>
      </c>
      <c r="L91" s="889">
        <v>2</v>
      </c>
      <c r="M91" s="896">
        <v>3</v>
      </c>
      <c r="N91" s="897">
        <f t="shared" si="12"/>
        <v>28</v>
      </c>
      <c r="O91" s="898">
        <f t="shared" si="13"/>
        <v>2.5454545454545454</v>
      </c>
      <c r="P91" s="899">
        <f t="shared" si="14"/>
        <v>0.39587162448748764</v>
      </c>
      <c r="Q91" s="269"/>
      <c r="R91" s="882"/>
      <c r="S91" s="882"/>
    </row>
    <row r="92" spans="1:19" ht="24.95" customHeight="1">
      <c r="A92" s="888" t="s">
        <v>363</v>
      </c>
      <c r="B92" s="893"/>
      <c r="C92" s="894">
        <v>0</v>
      </c>
      <c r="D92" s="894">
        <v>4</v>
      </c>
      <c r="E92" s="894">
        <v>1</v>
      </c>
      <c r="F92" s="894">
        <v>2</v>
      </c>
      <c r="G92" s="874">
        <v>3</v>
      </c>
      <c r="H92" s="894">
        <v>4</v>
      </c>
      <c r="I92" s="894">
        <v>2</v>
      </c>
      <c r="J92" s="889">
        <v>5</v>
      </c>
      <c r="K92" s="895">
        <v>3</v>
      </c>
      <c r="L92" s="889">
        <v>2</v>
      </c>
      <c r="M92" s="896">
        <v>0</v>
      </c>
      <c r="N92" s="897">
        <f t="shared" si="12"/>
        <v>26</v>
      </c>
      <c r="O92" s="898">
        <f t="shared" si="13"/>
        <v>2.3636363636363638</v>
      </c>
      <c r="P92" s="899">
        <f t="shared" si="14"/>
        <v>0.36759507988123852</v>
      </c>
      <c r="Q92" s="269"/>
      <c r="R92" s="882"/>
      <c r="S92" s="882"/>
    </row>
    <row r="93" spans="1:19" ht="24.95" customHeight="1">
      <c r="A93" s="888" t="s">
        <v>364</v>
      </c>
      <c r="B93" s="893"/>
      <c r="C93" s="894">
        <v>2</v>
      </c>
      <c r="D93" s="894">
        <v>1</v>
      </c>
      <c r="E93" s="894">
        <v>3</v>
      </c>
      <c r="F93" s="894">
        <v>3</v>
      </c>
      <c r="G93" s="874">
        <v>2</v>
      </c>
      <c r="H93" s="894">
        <v>2</v>
      </c>
      <c r="I93" s="894">
        <v>1</v>
      </c>
      <c r="J93" s="889">
        <v>4</v>
      </c>
      <c r="K93" s="895">
        <v>0</v>
      </c>
      <c r="L93" s="889">
        <v>7</v>
      </c>
      <c r="M93" s="896">
        <v>3</v>
      </c>
      <c r="N93" s="897">
        <f t="shared" si="12"/>
        <v>28</v>
      </c>
      <c r="O93" s="898">
        <f t="shared" si="13"/>
        <v>2.5454545454545454</v>
      </c>
      <c r="P93" s="899">
        <f t="shared" si="14"/>
        <v>0.39587162448748764</v>
      </c>
      <c r="Q93" s="269"/>
      <c r="R93" s="882"/>
      <c r="S93" s="882"/>
    </row>
    <row r="94" spans="1:19" ht="24.95" customHeight="1">
      <c r="A94" s="888" t="s">
        <v>365</v>
      </c>
      <c r="B94" s="893"/>
      <c r="C94" s="894">
        <v>1</v>
      </c>
      <c r="D94" s="894">
        <v>8</v>
      </c>
      <c r="E94" s="894">
        <v>18</v>
      </c>
      <c r="F94" s="894">
        <v>8</v>
      </c>
      <c r="G94" s="874">
        <v>6</v>
      </c>
      <c r="H94" s="894">
        <v>1</v>
      </c>
      <c r="I94" s="894">
        <v>5</v>
      </c>
      <c r="J94" s="889">
        <v>10</v>
      </c>
      <c r="K94" s="895">
        <v>7</v>
      </c>
      <c r="L94" s="889">
        <v>4</v>
      </c>
      <c r="M94" s="896">
        <v>2</v>
      </c>
      <c r="N94" s="897">
        <f t="shared" si="12"/>
        <v>70</v>
      </c>
      <c r="O94" s="898">
        <f t="shared" si="13"/>
        <v>6.3636363636363633</v>
      </c>
      <c r="P94" s="899">
        <f t="shared" si="14"/>
        <v>0.98967906121871907</v>
      </c>
      <c r="Q94" s="269"/>
      <c r="R94" s="882"/>
      <c r="S94" s="882"/>
    </row>
    <row r="95" spans="1:19" ht="24.95" customHeight="1">
      <c r="A95" s="888" t="s">
        <v>366</v>
      </c>
      <c r="B95" s="893"/>
      <c r="C95" s="894">
        <v>0</v>
      </c>
      <c r="D95" s="894">
        <v>4</v>
      </c>
      <c r="E95" s="894">
        <v>3</v>
      </c>
      <c r="F95" s="894">
        <v>2</v>
      </c>
      <c r="G95" s="874">
        <v>1</v>
      </c>
      <c r="H95" s="894">
        <v>2</v>
      </c>
      <c r="I95" s="894">
        <v>3</v>
      </c>
      <c r="J95" s="889">
        <v>3</v>
      </c>
      <c r="K95" s="895">
        <v>0</v>
      </c>
      <c r="L95" s="889">
        <v>4</v>
      </c>
      <c r="M95" s="896">
        <v>1</v>
      </c>
      <c r="N95" s="897">
        <f t="shared" si="12"/>
        <v>23</v>
      </c>
      <c r="O95" s="898">
        <f t="shared" si="13"/>
        <v>2.0909090909090908</v>
      </c>
      <c r="P95" s="899">
        <f t="shared" si="14"/>
        <v>0.32518026297186486</v>
      </c>
      <c r="Q95" s="269"/>
      <c r="R95" s="882"/>
      <c r="S95" s="882"/>
    </row>
    <row r="96" spans="1:19" ht="24.95" customHeight="1">
      <c r="A96" s="888" t="s">
        <v>367</v>
      </c>
      <c r="B96" s="893"/>
      <c r="C96" s="894">
        <v>0</v>
      </c>
      <c r="D96" s="894">
        <v>2</v>
      </c>
      <c r="E96" s="894">
        <v>0</v>
      </c>
      <c r="F96" s="894">
        <v>0</v>
      </c>
      <c r="G96" s="874">
        <v>1</v>
      </c>
      <c r="H96" s="894">
        <v>4</v>
      </c>
      <c r="I96" s="894">
        <v>1</v>
      </c>
      <c r="J96" s="889">
        <v>2</v>
      </c>
      <c r="K96" s="895">
        <v>1</v>
      </c>
      <c r="L96" s="889">
        <v>2</v>
      </c>
      <c r="M96" s="896">
        <v>3</v>
      </c>
      <c r="N96" s="897">
        <f t="shared" si="12"/>
        <v>16</v>
      </c>
      <c r="O96" s="898">
        <f t="shared" si="13"/>
        <v>1.4545454545454546</v>
      </c>
      <c r="P96" s="899">
        <f t="shared" si="14"/>
        <v>0.22621235684999294</v>
      </c>
      <c r="Q96" s="269"/>
      <c r="R96" s="882"/>
      <c r="S96" s="882"/>
    </row>
    <row r="97" spans="1:34" ht="24.95" customHeight="1">
      <c r="A97" s="888" t="s">
        <v>368</v>
      </c>
      <c r="B97" s="893"/>
      <c r="C97" s="894">
        <v>1</v>
      </c>
      <c r="D97" s="894">
        <v>11</v>
      </c>
      <c r="E97" s="894">
        <v>4</v>
      </c>
      <c r="F97" s="894">
        <v>4</v>
      </c>
      <c r="G97" s="874">
        <v>14</v>
      </c>
      <c r="H97" s="894">
        <v>4</v>
      </c>
      <c r="I97" s="894">
        <v>3</v>
      </c>
      <c r="J97" s="889">
        <v>10</v>
      </c>
      <c r="K97" s="895">
        <v>5</v>
      </c>
      <c r="L97" s="889">
        <v>7</v>
      </c>
      <c r="M97" s="896">
        <v>2</v>
      </c>
      <c r="N97" s="897">
        <f t="shared" si="12"/>
        <v>65</v>
      </c>
      <c r="O97" s="898">
        <f t="shared" si="13"/>
        <v>5.9090909090909092</v>
      </c>
      <c r="P97" s="899">
        <f t="shared" si="14"/>
        <v>0.91898769970309624</v>
      </c>
      <c r="Q97" s="269"/>
      <c r="R97" s="882"/>
      <c r="S97" s="882"/>
    </row>
    <row r="98" spans="1:34" ht="24.95" customHeight="1">
      <c r="A98" s="888" t="s">
        <v>369</v>
      </c>
      <c r="B98" s="893"/>
      <c r="C98" s="894">
        <v>1</v>
      </c>
      <c r="D98" s="894">
        <v>0</v>
      </c>
      <c r="E98" s="894">
        <v>2</v>
      </c>
      <c r="F98" s="894">
        <v>1</v>
      </c>
      <c r="G98" s="874">
        <v>1</v>
      </c>
      <c r="H98" s="894">
        <v>0</v>
      </c>
      <c r="I98" s="894">
        <v>1</v>
      </c>
      <c r="J98" s="889">
        <v>4</v>
      </c>
      <c r="K98" s="895">
        <v>0</v>
      </c>
      <c r="L98" s="889">
        <v>4</v>
      </c>
      <c r="M98" s="896">
        <v>1</v>
      </c>
      <c r="N98" s="897">
        <f t="shared" si="12"/>
        <v>15</v>
      </c>
      <c r="O98" s="898">
        <f t="shared" si="13"/>
        <v>1.3636363636363635</v>
      </c>
      <c r="P98" s="899">
        <f t="shared" si="14"/>
        <v>0.21207408454686835</v>
      </c>
      <c r="Q98" s="269"/>
      <c r="R98" s="882"/>
      <c r="S98" s="882"/>
    </row>
    <row r="99" spans="1:34" s="256" customFormat="1" ht="24.95" customHeight="1">
      <c r="A99" s="888" t="s">
        <v>370</v>
      </c>
      <c r="B99" s="893"/>
      <c r="C99" s="894">
        <v>5</v>
      </c>
      <c r="D99" s="894">
        <v>3</v>
      </c>
      <c r="E99" s="894">
        <v>5</v>
      </c>
      <c r="F99" s="894">
        <v>5</v>
      </c>
      <c r="G99" s="874">
        <v>2</v>
      </c>
      <c r="H99" s="894">
        <v>2</v>
      </c>
      <c r="I99" s="894">
        <v>2</v>
      </c>
      <c r="J99" s="889">
        <v>4</v>
      </c>
      <c r="K99" s="895">
        <v>6</v>
      </c>
      <c r="L99" s="889">
        <v>4</v>
      </c>
      <c r="M99" s="896">
        <v>2</v>
      </c>
      <c r="N99" s="897">
        <f t="shared" si="12"/>
        <v>40</v>
      </c>
      <c r="O99" s="898">
        <f t="shared" si="13"/>
        <v>3.6363636363636362</v>
      </c>
      <c r="P99" s="899">
        <f t="shared" si="14"/>
        <v>0.56553089212498231</v>
      </c>
      <c r="Q99" s="881"/>
      <c r="T99" s="258"/>
    </row>
    <row r="100" spans="1:34" ht="24.95" customHeight="1">
      <c r="A100" s="1017" t="s">
        <v>371</v>
      </c>
      <c r="B100" s="1018"/>
      <c r="C100" s="894">
        <v>1</v>
      </c>
      <c r="D100" s="1019">
        <v>4</v>
      </c>
      <c r="E100" s="1019">
        <v>3</v>
      </c>
      <c r="F100" s="1019">
        <v>0</v>
      </c>
      <c r="G100" s="874">
        <v>1</v>
      </c>
      <c r="H100" s="1019">
        <v>5</v>
      </c>
      <c r="I100" s="1019">
        <v>1</v>
      </c>
      <c r="J100" s="889">
        <v>8</v>
      </c>
      <c r="K100" s="895">
        <v>2</v>
      </c>
      <c r="L100" s="889">
        <v>2</v>
      </c>
      <c r="M100" s="896">
        <v>6</v>
      </c>
      <c r="N100" s="897">
        <f t="shared" si="12"/>
        <v>33</v>
      </c>
      <c r="O100" s="1020">
        <f t="shared" si="13"/>
        <v>3</v>
      </c>
      <c r="P100" s="1021">
        <f t="shared" si="14"/>
        <v>0.46656298600311047</v>
      </c>
      <c r="Q100" s="260"/>
      <c r="R100" s="882"/>
      <c r="S100" s="882"/>
      <c r="T100" s="269"/>
    </row>
    <row r="101" spans="1:34" ht="24.95" customHeight="1" thickBot="1">
      <c r="A101" s="1022" t="s">
        <v>533</v>
      </c>
      <c r="B101" s="1023"/>
      <c r="C101" s="1019">
        <v>26</v>
      </c>
      <c r="D101" s="1024">
        <v>8</v>
      </c>
      <c r="E101" s="1024">
        <v>22</v>
      </c>
      <c r="F101" s="1024">
        <v>38</v>
      </c>
      <c r="G101" s="1025">
        <v>27</v>
      </c>
      <c r="H101" s="1024">
        <v>8</v>
      </c>
      <c r="I101" s="1024">
        <v>21</v>
      </c>
      <c r="J101" s="1026">
        <v>17</v>
      </c>
      <c r="K101" s="1027">
        <v>21</v>
      </c>
      <c r="L101" s="1026">
        <v>10</v>
      </c>
      <c r="M101" s="1028">
        <v>22</v>
      </c>
      <c r="N101" s="1029">
        <f t="shared" si="12"/>
        <v>220</v>
      </c>
      <c r="O101" s="1030">
        <f t="shared" si="13"/>
        <v>20</v>
      </c>
      <c r="P101" s="1031">
        <f t="shared" si="14"/>
        <v>3.1104199066874028</v>
      </c>
      <c r="S101" s="882"/>
      <c r="T101" s="29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H101" s="258"/>
    </row>
    <row r="102" spans="1:34" ht="24.75" customHeight="1" thickBot="1">
      <c r="A102" s="1032" t="s">
        <v>534</v>
      </c>
      <c r="B102" s="1033"/>
      <c r="C102" s="1033">
        <f>SUM(C22:C101)</f>
        <v>613</v>
      </c>
      <c r="D102" s="1034">
        <f>SUM(D22:D101)</f>
        <v>621</v>
      </c>
      <c r="E102" s="1035">
        <f>SUM(E22:E101)</f>
        <v>735</v>
      </c>
      <c r="F102" s="1033">
        <f t="shared" ref="F102:N102" si="15">SUM(F22:F101)</f>
        <v>637</v>
      </c>
      <c r="G102" s="1033">
        <f t="shared" si="15"/>
        <v>687</v>
      </c>
      <c r="H102" s="1036">
        <f t="shared" si="15"/>
        <v>554</v>
      </c>
      <c r="I102" s="1036">
        <f t="shared" si="15"/>
        <v>600</v>
      </c>
      <c r="J102" s="1036">
        <f t="shared" si="15"/>
        <v>776</v>
      </c>
      <c r="K102" s="1036">
        <f t="shared" si="15"/>
        <v>650</v>
      </c>
      <c r="L102" s="1036">
        <f t="shared" si="15"/>
        <v>610</v>
      </c>
      <c r="M102" s="1036">
        <f t="shared" si="15"/>
        <v>590</v>
      </c>
      <c r="N102" s="1037">
        <f t="shared" si="15"/>
        <v>7073</v>
      </c>
      <c r="O102" s="1038">
        <f t="shared" si="13"/>
        <v>643</v>
      </c>
      <c r="P102" s="1039">
        <f>SUM(P22:P101)</f>
        <v>100.00000000000004</v>
      </c>
      <c r="Q102" s="260"/>
      <c r="T102" s="29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H102" s="258"/>
    </row>
    <row r="103" spans="1:34">
      <c r="R103" s="498"/>
      <c r="S103" s="256"/>
      <c r="T103" s="258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8"/>
    </row>
    <row r="104" spans="1:34" ht="33.75">
      <c r="A104" s="707" t="s">
        <v>535</v>
      </c>
      <c r="B104" s="496"/>
      <c r="C104" s="496"/>
      <c r="D104" s="496"/>
      <c r="E104" s="496"/>
      <c r="F104" s="496"/>
      <c r="G104" s="496"/>
      <c r="H104" s="496"/>
      <c r="I104" s="496"/>
      <c r="J104" s="496"/>
      <c r="K104" s="496"/>
      <c r="L104" s="496"/>
      <c r="M104" s="496"/>
      <c r="N104" s="496"/>
      <c r="O104" s="497"/>
      <c r="P104" s="260"/>
      <c r="Q104" s="259"/>
      <c r="T104" s="29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H104" s="258"/>
    </row>
    <row r="105" spans="1:34" ht="18.75" customHeight="1">
      <c r="B105" s="754"/>
      <c r="C105" s="754"/>
      <c r="D105" s="754"/>
      <c r="E105" s="755"/>
      <c r="F105" s="755"/>
      <c r="G105" s="755"/>
      <c r="H105" s="755"/>
      <c r="I105" s="755"/>
      <c r="J105" s="755"/>
      <c r="K105" s="755"/>
      <c r="L105" s="755"/>
      <c r="M105" s="755"/>
      <c r="O105" s="256"/>
      <c r="Q105" s="259"/>
      <c r="T105" s="29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H105" s="258"/>
    </row>
    <row r="106" spans="1:34" s="222" customFormat="1" ht="18.75" customHeight="1">
      <c r="A106" s="270" t="s">
        <v>469</v>
      </c>
      <c r="B106" s="241">
        <v>45992</v>
      </c>
      <c r="C106" s="241">
        <v>45962</v>
      </c>
      <c r="D106" s="242">
        <v>45931</v>
      </c>
      <c r="E106" s="242">
        <v>45901</v>
      </c>
      <c r="F106" s="242">
        <v>45870</v>
      </c>
      <c r="G106" s="242">
        <v>45839</v>
      </c>
      <c r="H106" s="242">
        <v>45809</v>
      </c>
      <c r="I106" s="242">
        <v>45778</v>
      </c>
      <c r="J106" s="242">
        <v>45748</v>
      </c>
      <c r="K106" s="242">
        <v>45717</v>
      </c>
      <c r="L106" s="243">
        <v>45689</v>
      </c>
      <c r="M106" s="242">
        <v>45658</v>
      </c>
      <c r="N106" s="245" t="s">
        <v>8</v>
      </c>
      <c r="O106" s="244"/>
      <c r="P106" s="1040"/>
      <c r="Q106" s="1041"/>
      <c r="T106" s="1042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1043"/>
    </row>
    <row r="107" spans="1:34" s="222" customFormat="1" ht="18.75" customHeight="1">
      <c r="A107" s="246" t="s">
        <v>536</v>
      </c>
      <c r="B107" s="245"/>
      <c r="C107" s="245">
        <v>45</v>
      </c>
      <c r="D107" s="245">
        <v>71</v>
      </c>
      <c r="E107" s="245">
        <v>90</v>
      </c>
      <c r="F107" s="245">
        <v>71</v>
      </c>
      <c r="G107" s="245">
        <v>68</v>
      </c>
      <c r="H107" s="245">
        <v>47</v>
      </c>
      <c r="I107" s="245">
        <v>51</v>
      </c>
      <c r="J107" s="246">
        <v>143</v>
      </c>
      <c r="K107" s="246">
        <v>130</v>
      </c>
      <c r="L107" s="246">
        <v>64</v>
      </c>
      <c r="M107" s="246">
        <v>54</v>
      </c>
      <c r="N107" s="245">
        <v>834</v>
      </c>
      <c r="O107" s="247">
        <f>N107/$N$117*100</f>
        <v>21.039354187689202</v>
      </c>
      <c r="P107" s="1040"/>
      <c r="Q107" s="1041"/>
      <c r="T107" s="1042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1043"/>
    </row>
    <row r="108" spans="1:34" s="222" customFormat="1" ht="18.75" customHeight="1">
      <c r="A108" s="331" t="s">
        <v>537</v>
      </c>
      <c r="B108" s="245"/>
      <c r="C108" s="245">
        <v>67</v>
      </c>
      <c r="D108" s="245">
        <v>47</v>
      </c>
      <c r="E108" s="245">
        <v>58</v>
      </c>
      <c r="F108" s="245">
        <v>60</v>
      </c>
      <c r="G108" s="245">
        <v>74</v>
      </c>
      <c r="H108" s="245">
        <v>45</v>
      </c>
      <c r="I108" s="245">
        <v>53</v>
      </c>
      <c r="J108" s="246">
        <v>51</v>
      </c>
      <c r="K108" s="246">
        <v>57</v>
      </c>
      <c r="L108" s="246">
        <v>68</v>
      </c>
      <c r="M108" s="246">
        <v>69</v>
      </c>
      <c r="N108" s="245">
        <v>649</v>
      </c>
      <c r="O108" s="247">
        <f>N108/$N$117*100</f>
        <v>16.372351160443994</v>
      </c>
      <c r="P108" s="1040"/>
      <c r="Q108" s="1041"/>
      <c r="T108" s="1042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1043"/>
    </row>
    <row r="109" spans="1:34" s="222" customFormat="1" ht="18.75" customHeight="1">
      <c r="A109" s="270" t="s">
        <v>538</v>
      </c>
      <c r="B109" s="245"/>
      <c r="C109" s="245">
        <v>46</v>
      </c>
      <c r="D109" s="245">
        <v>47</v>
      </c>
      <c r="E109" s="245">
        <v>44</v>
      </c>
      <c r="F109" s="245">
        <v>51</v>
      </c>
      <c r="G109" s="245">
        <v>44</v>
      </c>
      <c r="H109" s="245">
        <v>29</v>
      </c>
      <c r="I109" s="245">
        <v>26</v>
      </c>
      <c r="J109" s="246">
        <v>38</v>
      </c>
      <c r="K109" s="246">
        <v>41</v>
      </c>
      <c r="L109" s="246">
        <v>47</v>
      </c>
      <c r="M109" s="246">
        <v>39</v>
      </c>
      <c r="N109" s="245">
        <v>452</v>
      </c>
      <c r="O109" s="247">
        <f t="shared" ref="O109:O115" si="16">N109/$N$117*100</f>
        <v>11.402623612512613</v>
      </c>
      <c r="P109" s="1040"/>
      <c r="Q109" s="1041"/>
      <c r="T109" s="223"/>
      <c r="AF109" s="225"/>
      <c r="AG109" s="225"/>
    </row>
    <row r="110" spans="1:34" s="222" customFormat="1" ht="18.75" customHeight="1">
      <c r="A110" s="270" t="s">
        <v>541</v>
      </c>
      <c r="B110" s="245"/>
      <c r="C110" s="245">
        <v>34</v>
      </c>
      <c r="D110" s="245">
        <v>28</v>
      </c>
      <c r="E110" s="245">
        <v>107</v>
      </c>
      <c r="F110" s="245">
        <v>32</v>
      </c>
      <c r="G110" s="245">
        <v>32</v>
      </c>
      <c r="H110" s="245">
        <v>25</v>
      </c>
      <c r="I110" s="245">
        <v>36</v>
      </c>
      <c r="J110" s="246">
        <v>39</v>
      </c>
      <c r="K110" s="246">
        <v>25</v>
      </c>
      <c r="L110" s="246">
        <v>13</v>
      </c>
      <c r="M110" s="246">
        <v>23</v>
      </c>
      <c r="N110" s="245">
        <v>394</v>
      </c>
      <c r="O110" s="247">
        <f t="shared" si="16"/>
        <v>9.9394550958627654</v>
      </c>
      <c r="P110" s="1040"/>
      <c r="Q110" s="1041"/>
      <c r="T110" s="223"/>
      <c r="AF110" s="225"/>
      <c r="AG110" s="225"/>
    </row>
    <row r="111" spans="1:34" s="222" customFormat="1" ht="18.75" customHeight="1">
      <c r="A111" s="270" t="s">
        <v>539</v>
      </c>
      <c r="B111" s="245"/>
      <c r="C111" s="245">
        <v>41</v>
      </c>
      <c r="D111" s="245">
        <v>28</v>
      </c>
      <c r="E111" s="245">
        <v>38</v>
      </c>
      <c r="F111" s="245">
        <v>42</v>
      </c>
      <c r="G111" s="245">
        <v>43</v>
      </c>
      <c r="H111" s="245">
        <v>33</v>
      </c>
      <c r="I111" s="245">
        <v>26</v>
      </c>
      <c r="J111" s="246">
        <v>39</v>
      </c>
      <c r="K111" s="246">
        <v>28</v>
      </c>
      <c r="L111" s="246">
        <v>25</v>
      </c>
      <c r="M111" s="246">
        <v>29</v>
      </c>
      <c r="N111" s="245">
        <v>372</v>
      </c>
      <c r="O111" s="247">
        <f t="shared" si="16"/>
        <v>9.3844601412714432</v>
      </c>
      <c r="P111" s="1040"/>
      <c r="Q111" s="1041"/>
      <c r="T111" s="223"/>
      <c r="AF111" s="225"/>
      <c r="AG111" s="225"/>
    </row>
    <row r="112" spans="1:34" s="222" customFormat="1" ht="18.75" customHeight="1">
      <c r="A112" s="270" t="s">
        <v>542</v>
      </c>
      <c r="B112" s="245"/>
      <c r="C112" s="245">
        <v>37</v>
      </c>
      <c r="D112" s="245">
        <v>21</v>
      </c>
      <c r="E112" s="245">
        <v>32</v>
      </c>
      <c r="F112" s="245">
        <v>29</v>
      </c>
      <c r="G112" s="245">
        <v>38</v>
      </c>
      <c r="H112" s="245">
        <v>27</v>
      </c>
      <c r="I112" s="245">
        <v>24</v>
      </c>
      <c r="J112" s="246">
        <v>30</v>
      </c>
      <c r="K112" s="246">
        <v>12</v>
      </c>
      <c r="L112" s="246">
        <v>23</v>
      </c>
      <c r="M112" s="246">
        <v>40</v>
      </c>
      <c r="N112" s="245">
        <v>313</v>
      </c>
      <c r="O112" s="247">
        <f t="shared" si="16"/>
        <v>7.8960645812310801</v>
      </c>
      <c r="P112" s="1040"/>
      <c r="Q112" s="1041"/>
      <c r="T112" s="223"/>
      <c r="AF112" s="225"/>
      <c r="AG112" s="225"/>
    </row>
    <row r="113" spans="1:33" s="222" customFormat="1" ht="18.75" customHeight="1">
      <c r="A113" s="270" t="s">
        <v>540</v>
      </c>
      <c r="B113" s="245"/>
      <c r="C113" s="245">
        <v>13</v>
      </c>
      <c r="D113" s="245">
        <v>23</v>
      </c>
      <c r="E113" s="245">
        <v>20</v>
      </c>
      <c r="F113" s="245">
        <v>21</v>
      </c>
      <c r="G113" s="245">
        <v>25</v>
      </c>
      <c r="H113" s="245">
        <v>46</v>
      </c>
      <c r="I113" s="245">
        <v>25</v>
      </c>
      <c r="J113" s="246">
        <v>20</v>
      </c>
      <c r="K113" s="246">
        <v>22</v>
      </c>
      <c r="L113" s="246">
        <v>21</v>
      </c>
      <c r="M113" s="246">
        <v>27</v>
      </c>
      <c r="N113" s="245">
        <v>263</v>
      </c>
      <c r="O113" s="247">
        <f t="shared" si="16"/>
        <v>6.6347124117053484</v>
      </c>
      <c r="P113" s="1040"/>
      <c r="Q113" s="1041"/>
      <c r="T113" s="223"/>
      <c r="AF113" s="225"/>
      <c r="AG113" s="225"/>
    </row>
    <row r="114" spans="1:33" s="222" customFormat="1" ht="18.75" customHeight="1">
      <c r="A114" s="270" t="s">
        <v>543</v>
      </c>
      <c r="B114" s="245"/>
      <c r="C114" s="245">
        <v>22</v>
      </c>
      <c r="D114" s="245">
        <v>36</v>
      </c>
      <c r="E114" s="245">
        <v>30</v>
      </c>
      <c r="F114" s="245">
        <v>16</v>
      </c>
      <c r="G114" s="245">
        <v>21</v>
      </c>
      <c r="H114" s="245">
        <v>14</v>
      </c>
      <c r="I114" s="245">
        <v>24</v>
      </c>
      <c r="J114" s="246">
        <v>24</v>
      </c>
      <c r="K114" s="246">
        <v>22</v>
      </c>
      <c r="L114" s="246">
        <v>36</v>
      </c>
      <c r="M114" s="246">
        <v>14</v>
      </c>
      <c r="N114" s="245">
        <v>259</v>
      </c>
      <c r="O114" s="247">
        <f t="shared" si="16"/>
        <v>6.5338042381432899</v>
      </c>
      <c r="P114" s="1040"/>
      <c r="Q114" s="1041"/>
      <c r="T114" s="223"/>
      <c r="AF114" s="225"/>
      <c r="AG114" s="225"/>
    </row>
    <row r="115" spans="1:33" s="222" customFormat="1" ht="18.75" customHeight="1">
      <c r="A115" s="270" t="s">
        <v>569</v>
      </c>
      <c r="B115" s="245"/>
      <c r="C115" s="245">
        <v>26</v>
      </c>
      <c r="D115" s="245">
        <v>8</v>
      </c>
      <c r="E115" s="245">
        <v>22</v>
      </c>
      <c r="F115" s="245">
        <v>38</v>
      </c>
      <c r="G115" s="245">
        <v>27</v>
      </c>
      <c r="H115" s="245">
        <v>8</v>
      </c>
      <c r="I115" s="245">
        <v>21</v>
      </c>
      <c r="J115" s="246">
        <v>17</v>
      </c>
      <c r="K115" s="246">
        <v>21</v>
      </c>
      <c r="L115" s="246">
        <v>10</v>
      </c>
      <c r="M115" s="246">
        <v>22</v>
      </c>
      <c r="N115" s="245">
        <v>220</v>
      </c>
      <c r="O115" s="247">
        <f t="shared" si="16"/>
        <v>5.5499495459132184</v>
      </c>
      <c r="P115" s="1040"/>
      <c r="Q115" s="239"/>
      <c r="T115" s="223"/>
      <c r="AF115" s="225"/>
      <c r="AG115" s="225"/>
    </row>
    <row r="116" spans="1:33" s="222" customFormat="1">
      <c r="A116" s="270" t="s">
        <v>544</v>
      </c>
      <c r="B116" s="245"/>
      <c r="C116" s="245">
        <v>15</v>
      </c>
      <c r="D116" s="245">
        <v>14</v>
      </c>
      <c r="E116" s="245">
        <v>21</v>
      </c>
      <c r="F116" s="245">
        <v>10</v>
      </c>
      <c r="G116" s="245">
        <v>21</v>
      </c>
      <c r="H116" s="245">
        <v>24</v>
      </c>
      <c r="I116" s="245">
        <v>14</v>
      </c>
      <c r="J116" s="246">
        <v>32</v>
      </c>
      <c r="K116" s="246">
        <v>17</v>
      </c>
      <c r="L116" s="246">
        <v>25</v>
      </c>
      <c r="M116" s="246">
        <v>15</v>
      </c>
      <c r="N116" s="245">
        <v>208</v>
      </c>
      <c r="O116" s="247">
        <f>N116/$N$117*100</f>
        <v>5.2472250252270429</v>
      </c>
      <c r="P116" s="1040"/>
      <c r="Q116" s="239"/>
      <c r="AF116" s="225"/>
      <c r="AG116" s="225"/>
    </row>
    <row r="117" spans="1:33" s="222" customFormat="1">
      <c r="A117" s="240"/>
      <c r="B117" s="248"/>
      <c r="C117" s="249"/>
      <c r="D117" s="250"/>
      <c r="E117" s="248"/>
      <c r="F117" s="251"/>
      <c r="G117" s="251"/>
      <c r="H117" s="251"/>
      <c r="I117" s="252"/>
      <c r="J117" s="251"/>
      <c r="K117" s="251"/>
      <c r="L117" s="253"/>
      <c r="M117" s="253"/>
      <c r="N117" s="251">
        <f>SUM(N107:N116)</f>
        <v>3964</v>
      </c>
      <c r="O117" s="244"/>
      <c r="P117" s="1040"/>
      <c r="Q117" s="239"/>
      <c r="AF117" s="225"/>
      <c r="AG117" s="225"/>
    </row>
    <row r="118" spans="1:33" s="222" customFormat="1">
      <c r="A118" s="253"/>
      <c r="B118" s="248"/>
      <c r="C118" s="249"/>
      <c r="D118" s="250"/>
      <c r="E118" s="248"/>
      <c r="F118" s="251"/>
      <c r="G118" s="251"/>
      <c r="H118" s="251"/>
      <c r="I118" s="252"/>
      <c r="J118" s="251"/>
      <c r="K118" s="251"/>
      <c r="L118" s="253"/>
      <c r="M118" s="253"/>
      <c r="N118" s="251"/>
      <c r="O118" s="244"/>
      <c r="P118" s="1040"/>
      <c r="Q118" s="239"/>
      <c r="AF118" s="225"/>
      <c r="AG118" s="225"/>
    </row>
    <row r="119" spans="1:33" s="222" customFormat="1">
      <c r="A119" s="270"/>
      <c r="B119" s="245"/>
      <c r="C119" s="245"/>
      <c r="D119" s="271"/>
      <c r="E119" s="245"/>
      <c r="F119" s="245"/>
      <c r="G119" s="245"/>
      <c r="H119" s="245"/>
      <c r="I119" s="245"/>
      <c r="J119" s="246"/>
      <c r="K119" s="246"/>
      <c r="L119" s="246"/>
      <c r="M119" s="246"/>
      <c r="N119" s="245"/>
      <c r="O119" s="244"/>
      <c r="P119" s="1040"/>
      <c r="Q119" s="239"/>
      <c r="AF119" s="225"/>
      <c r="AG119" s="225"/>
    </row>
    <row r="120" spans="1:33" s="222" customFormat="1">
      <c r="A120" s="270" t="s">
        <v>469</v>
      </c>
      <c r="B120" s="241">
        <v>45992</v>
      </c>
      <c r="C120" s="241">
        <v>45962</v>
      </c>
      <c r="D120" s="242">
        <v>45931</v>
      </c>
      <c r="E120" s="242">
        <v>45901</v>
      </c>
      <c r="F120" s="242">
        <v>45870</v>
      </c>
      <c r="G120" s="242">
        <v>45839</v>
      </c>
      <c r="H120" s="242">
        <v>45809</v>
      </c>
      <c r="I120" s="242">
        <v>45778</v>
      </c>
      <c r="J120" s="242">
        <v>45748</v>
      </c>
      <c r="K120" s="242">
        <v>45717</v>
      </c>
      <c r="L120" s="243">
        <v>45689</v>
      </c>
      <c r="M120" s="242">
        <v>45658</v>
      </c>
      <c r="N120" s="245" t="s">
        <v>8</v>
      </c>
      <c r="O120" s="250"/>
      <c r="P120" s="1044"/>
      <c r="Q120" s="239"/>
      <c r="AF120" s="225"/>
      <c r="AG120" s="225"/>
    </row>
    <row r="121" spans="1:33" s="222" customFormat="1" ht="23.25">
      <c r="A121" s="270" t="s">
        <v>515</v>
      </c>
      <c r="B121" s="245"/>
      <c r="C121" s="245">
        <v>45</v>
      </c>
      <c r="D121" s="245">
        <v>71</v>
      </c>
      <c r="E121" s="245">
        <v>90</v>
      </c>
      <c r="F121" s="245">
        <v>71</v>
      </c>
      <c r="G121" s="245">
        <v>68</v>
      </c>
      <c r="H121" s="245">
        <v>47</v>
      </c>
      <c r="I121" s="245">
        <v>51</v>
      </c>
      <c r="J121" s="246">
        <v>143</v>
      </c>
      <c r="K121" s="246">
        <v>130</v>
      </c>
      <c r="L121" s="246">
        <v>64</v>
      </c>
      <c r="M121" s="246">
        <v>54</v>
      </c>
      <c r="N121" s="245">
        <v>834</v>
      </c>
      <c r="O121" s="239"/>
      <c r="P121" s="239"/>
      <c r="Q121" s="239"/>
      <c r="AF121" s="225"/>
      <c r="AG121" s="225"/>
    </row>
    <row r="122" spans="1:33" s="222" customFormat="1" ht="23.25">
      <c r="A122" s="270" t="s">
        <v>474</v>
      </c>
      <c r="B122" s="245"/>
      <c r="C122" s="245">
        <v>67</v>
      </c>
      <c r="D122" s="245">
        <v>47</v>
      </c>
      <c r="E122" s="245">
        <v>58</v>
      </c>
      <c r="F122" s="245">
        <v>60</v>
      </c>
      <c r="G122" s="245">
        <v>74</v>
      </c>
      <c r="H122" s="245">
        <v>45</v>
      </c>
      <c r="I122" s="245">
        <v>53</v>
      </c>
      <c r="J122" s="246">
        <v>51</v>
      </c>
      <c r="K122" s="246">
        <v>57</v>
      </c>
      <c r="L122" s="246">
        <v>68</v>
      </c>
      <c r="M122" s="246">
        <v>69</v>
      </c>
      <c r="N122" s="245">
        <v>649</v>
      </c>
      <c r="O122" s="239"/>
      <c r="P122" s="239"/>
      <c r="Q122" s="239"/>
      <c r="AF122" s="225"/>
      <c r="AG122" s="225"/>
    </row>
    <row r="123" spans="1:33" s="222" customFormat="1" ht="23.25">
      <c r="A123" s="270" t="s">
        <v>510</v>
      </c>
      <c r="B123" s="245"/>
      <c r="C123" s="245">
        <v>46</v>
      </c>
      <c r="D123" s="245">
        <v>47</v>
      </c>
      <c r="E123" s="245">
        <v>44</v>
      </c>
      <c r="F123" s="245">
        <v>51</v>
      </c>
      <c r="G123" s="245">
        <v>44</v>
      </c>
      <c r="H123" s="245">
        <v>29</v>
      </c>
      <c r="I123" s="245">
        <v>26</v>
      </c>
      <c r="J123" s="246">
        <v>38</v>
      </c>
      <c r="K123" s="246">
        <v>41</v>
      </c>
      <c r="L123" s="246">
        <v>47</v>
      </c>
      <c r="M123" s="246">
        <v>39</v>
      </c>
      <c r="N123" s="245">
        <v>452</v>
      </c>
      <c r="O123" s="239"/>
      <c r="P123" s="239"/>
      <c r="Q123" s="239"/>
      <c r="AF123" s="225"/>
      <c r="AG123" s="225"/>
    </row>
    <row r="124" spans="1:33" s="222" customFormat="1" ht="23.25">
      <c r="A124" s="270" t="s">
        <v>520</v>
      </c>
      <c r="B124" s="245"/>
      <c r="C124" s="245">
        <v>34</v>
      </c>
      <c r="D124" s="245">
        <v>28</v>
      </c>
      <c r="E124" s="245">
        <v>107</v>
      </c>
      <c r="F124" s="245">
        <v>32</v>
      </c>
      <c r="G124" s="245">
        <v>32</v>
      </c>
      <c r="H124" s="245">
        <v>25</v>
      </c>
      <c r="I124" s="245">
        <v>36</v>
      </c>
      <c r="J124" s="246">
        <v>39</v>
      </c>
      <c r="K124" s="246">
        <v>25</v>
      </c>
      <c r="L124" s="246">
        <v>13</v>
      </c>
      <c r="M124" s="246">
        <v>23</v>
      </c>
      <c r="N124" s="245">
        <v>394</v>
      </c>
      <c r="O124" s="239"/>
      <c r="P124" s="239"/>
      <c r="Q124" s="239"/>
      <c r="AF124" s="225"/>
      <c r="AG124" s="225"/>
    </row>
    <row r="125" spans="1:33" s="222" customFormat="1" ht="23.25">
      <c r="A125" s="270" t="s">
        <v>490</v>
      </c>
      <c r="B125" s="245"/>
      <c r="C125" s="245">
        <v>41</v>
      </c>
      <c r="D125" s="245">
        <v>28</v>
      </c>
      <c r="E125" s="245">
        <v>38</v>
      </c>
      <c r="F125" s="245">
        <v>42</v>
      </c>
      <c r="G125" s="245">
        <v>43</v>
      </c>
      <c r="H125" s="245">
        <v>33</v>
      </c>
      <c r="I125" s="245">
        <v>26</v>
      </c>
      <c r="J125" s="246">
        <v>39</v>
      </c>
      <c r="K125" s="246">
        <v>28</v>
      </c>
      <c r="L125" s="246">
        <v>25</v>
      </c>
      <c r="M125" s="246">
        <v>29</v>
      </c>
      <c r="N125" s="245">
        <v>372</v>
      </c>
      <c r="O125" s="239"/>
      <c r="P125" s="239"/>
      <c r="Q125" s="239"/>
      <c r="AF125" s="225"/>
      <c r="AG125" s="225"/>
    </row>
    <row r="126" spans="1:33" s="222" customFormat="1" ht="23.25">
      <c r="A126" s="270" t="s">
        <v>499</v>
      </c>
      <c r="B126" s="245"/>
      <c r="C126" s="245">
        <v>37</v>
      </c>
      <c r="D126" s="245">
        <v>21</v>
      </c>
      <c r="E126" s="245">
        <v>32</v>
      </c>
      <c r="F126" s="245">
        <v>29</v>
      </c>
      <c r="G126" s="245">
        <v>38</v>
      </c>
      <c r="H126" s="245">
        <v>27</v>
      </c>
      <c r="I126" s="245">
        <v>24</v>
      </c>
      <c r="J126" s="246">
        <v>30</v>
      </c>
      <c r="K126" s="246">
        <v>12</v>
      </c>
      <c r="L126" s="246">
        <v>23</v>
      </c>
      <c r="M126" s="246">
        <v>40</v>
      </c>
      <c r="N126" s="245">
        <v>313</v>
      </c>
      <c r="O126" s="239"/>
      <c r="P126" s="239"/>
      <c r="Q126" s="239"/>
      <c r="AF126" s="225"/>
      <c r="AG126" s="225"/>
    </row>
    <row r="127" spans="1:33" s="222" customFormat="1" ht="23.25">
      <c r="A127" s="270" t="s">
        <v>517</v>
      </c>
      <c r="B127" s="245"/>
      <c r="C127" s="245">
        <v>13</v>
      </c>
      <c r="D127" s="245">
        <v>23</v>
      </c>
      <c r="E127" s="245">
        <v>20</v>
      </c>
      <c r="F127" s="245">
        <v>21</v>
      </c>
      <c r="G127" s="245">
        <v>25</v>
      </c>
      <c r="H127" s="245">
        <v>46</v>
      </c>
      <c r="I127" s="245">
        <v>25</v>
      </c>
      <c r="J127" s="246">
        <v>20</v>
      </c>
      <c r="K127" s="246">
        <v>22</v>
      </c>
      <c r="L127" s="246">
        <v>21</v>
      </c>
      <c r="M127" s="246">
        <v>27</v>
      </c>
      <c r="N127" s="245">
        <v>263</v>
      </c>
      <c r="O127" s="239"/>
      <c r="P127" s="239"/>
      <c r="Q127" s="239"/>
      <c r="AF127" s="225"/>
      <c r="AG127" s="225"/>
    </row>
    <row r="128" spans="1:33" s="222" customFormat="1" ht="23.25">
      <c r="A128" s="270" t="s">
        <v>505</v>
      </c>
      <c r="B128" s="245"/>
      <c r="C128" s="245">
        <v>22</v>
      </c>
      <c r="D128" s="245">
        <v>36</v>
      </c>
      <c r="E128" s="245">
        <v>30</v>
      </c>
      <c r="F128" s="245">
        <v>16</v>
      </c>
      <c r="G128" s="245">
        <v>21</v>
      </c>
      <c r="H128" s="245">
        <v>14</v>
      </c>
      <c r="I128" s="245">
        <v>24</v>
      </c>
      <c r="J128" s="246">
        <v>24</v>
      </c>
      <c r="K128" s="246">
        <v>22</v>
      </c>
      <c r="L128" s="246">
        <v>36</v>
      </c>
      <c r="M128" s="246">
        <v>14</v>
      </c>
      <c r="N128" s="245">
        <v>259</v>
      </c>
      <c r="O128" s="239"/>
      <c r="P128" s="239"/>
      <c r="Q128" s="239"/>
      <c r="AF128" s="225"/>
      <c r="AG128" s="225"/>
    </row>
    <row r="129" spans="1:33" s="222" customFormat="1" ht="23.25">
      <c r="A129" s="270" t="s">
        <v>533</v>
      </c>
      <c r="B129" s="245"/>
      <c r="C129" s="245">
        <v>26</v>
      </c>
      <c r="D129" s="245">
        <v>8</v>
      </c>
      <c r="E129" s="245">
        <v>22</v>
      </c>
      <c r="F129" s="245">
        <v>38</v>
      </c>
      <c r="G129" s="245">
        <v>27</v>
      </c>
      <c r="H129" s="245">
        <v>8</v>
      </c>
      <c r="I129" s="245">
        <v>21</v>
      </c>
      <c r="J129" s="246">
        <v>17</v>
      </c>
      <c r="K129" s="246">
        <v>21</v>
      </c>
      <c r="L129" s="246">
        <v>10</v>
      </c>
      <c r="M129" s="246">
        <v>22</v>
      </c>
      <c r="N129" s="245">
        <v>220</v>
      </c>
      <c r="O129" s="239"/>
      <c r="P129" s="239"/>
      <c r="Q129" s="239"/>
      <c r="AF129" s="225"/>
      <c r="AG129" s="225"/>
    </row>
    <row r="130" spans="1:33" s="222" customFormat="1" ht="23.25">
      <c r="A130" s="270" t="s">
        <v>516</v>
      </c>
      <c r="B130" s="245"/>
      <c r="C130" s="245">
        <v>15</v>
      </c>
      <c r="D130" s="245">
        <v>14</v>
      </c>
      <c r="E130" s="245">
        <v>21</v>
      </c>
      <c r="F130" s="245">
        <v>10</v>
      </c>
      <c r="G130" s="245">
        <v>21</v>
      </c>
      <c r="H130" s="245">
        <v>24</v>
      </c>
      <c r="I130" s="245">
        <v>14</v>
      </c>
      <c r="J130" s="246">
        <v>32</v>
      </c>
      <c r="K130" s="246">
        <v>17</v>
      </c>
      <c r="L130" s="246">
        <v>25</v>
      </c>
      <c r="M130" s="246">
        <v>15</v>
      </c>
      <c r="N130" s="245">
        <v>208</v>
      </c>
      <c r="O130" s="239"/>
      <c r="P130" s="239"/>
      <c r="Q130" s="239"/>
      <c r="AF130" s="225"/>
      <c r="AG130" s="225"/>
    </row>
    <row r="131" spans="1:33" s="222" customFormat="1" ht="22.5">
      <c r="A131" s="246" t="s">
        <v>502</v>
      </c>
      <c r="B131" s="245"/>
      <c r="C131" s="245">
        <v>32</v>
      </c>
      <c r="D131" s="245">
        <v>24</v>
      </c>
      <c r="E131" s="245">
        <v>18</v>
      </c>
      <c r="F131" s="245">
        <v>15</v>
      </c>
      <c r="G131" s="245">
        <v>9</v>
      </c>
      <c r="H131" s="245">
        <v>14</v>
      </c>
      <c r="I131" s="245">
        <v>24</v>
      </c>
      <c r="J131" s="246">
        <v>19</v>
      </c>
      <c r="K131" s="246">
        <v>13</v>
      </c>
      <c r="L131" s="246">
        <v>21</v>
      </c>
      <c r="M131" s="246">
        <v>14</v>
      </c>
      <c r="N131" s="245">
        <v>203</v>
      </c>
      <c r="O131" s="239"/>
      <c r="P131" s="239"/>
      <c r="Q131" s="239"/>
      <c r="AF131" s="225"/>
      <c r="AG131" s="225"/>
    </row>
    <row r="132" spans="1:33" s="222" customFormat="1" ht="23.25">
      <c r="A132" s="270" t="s">
        <v>494</v>
      </c>
      <c r="B132" s="245"/>
      <c r="C132" s="245">
        <v>18</v>
      </c>
      <c r="D132" s="245">
        <v>18</v>
      </c>
      <c r="E132" s="245">
        <v>26</v>
      </c>
      <c r="F132" s="245">
        <v>12</v>
      </c>
      <c r="G132" s="245">
        <v>15</v>
      </c>
      <c r="H132" s="245">
        <v>18</v>
      </c>
      <c r="I132" s="245">
        <v>23</v>
      </c>
      <c r="J132" s="246">
        <v>12</v>
      </c>
      <c r="K132" s="246">
        <v>14</v>
      </c>
      <c r="L132" s="246">
        <v>14</v>
      </c>
      <c r="M132" s="246">
        <v>18</v>
      </c>
      <c r="N132" s="245">
        <v>188</v>
      </c>
      <c r="O132" s="239"/>
      <c r="P132" s="239"/>
      <c r="Q132" s="239"/>
      <c r="AF132" s="225"/>
      <c r="AG132" s="225"/>
    </row>
    <row r="133" spans="1:33" s="222" customFormat="1">
      <c r="A133" s="333" t="s">
        <v>493</v>
      </c>
      <c r="B133" s="245"/>
      <c r="C133" s="245">
        <v>9</v>
      </c>
      <c r="D133" s="245">
        <v>19</v>
      </c>
      <c r="E133" s="245">
        <v>24</v>
      </c>
      <c r="F133" s="245">
        <v>21</v>
      </c>
      <c r="G133" s="245">
        <v>15</v>
      </c>
      <c r="H133" s="245">
        <v>13</v>
      </c>
      <c r="I133" s="245">
        <v>22</v>
      </c>
      <c r="J133" s="246">
        <v>13</v>
      </c>
      <c r="K133" s="246">
        <v>14</v>
      </c>
      <c r="L133" s="246">
        <v>13</v>
      </c>
      <c r="M133" s="246">
        <v>11</v>
      </c>
      <c r="N133" s="245">
        <v>174</v>
      </c>
      <c r="O133" s="239"/>
      <c r="P133" s="239"/>
      <c r="Q133" s="239"/>
      <c r="AF133" s="225"/>
      <c r="AG133" s="225"/>
    </row>
    <row r="134" spans="1:33" s="222" customFormat="1" ht="23.25">
      <c r="A134" s="270" t="s">
        <v>477</v>
      </c>
      <c r="B134" s="245"/>
      <c r="C134" s="245">
        <v>18</v>
      </c>
      <c r="D134" s="245">
        <v>20</v>
      </c>
      <c r="E134" s="245">
        <v>13</v>
      </c>
      <c r="F134" s="245">
        <v>11</v>
      </c>
      <c r="G134" s="245">
        <v>12</v>
      </c>
      <c r="H134" s="245">
        <v>14</v>
      </c>
      <c r="I134" s="245">
        <v>14</v>
      </c>
      <c r="J134" s="246">
        <v>7</v>
      </c>
      <c r="K134" s="246">
        <v>12</v>
      </c>
      <c r="L134" s="246">
        <v>13</v>
      </c>
      <c r="M134" s="246">
        <v>21</v>
      </c>
      <c r="N134" s="245">
        <v>155</v>
      </c>
      <c r="O134" s="239"/>
      <c r="P134" s="239"/>
      <c r="Q134" s="239"/>
      <c r="AF134" s="225"/>
      <c r="AG134" s="225"/>
    </row>
    <row r="135" spans="1:33" s="222" customFormat="1" ht="34.5">
      <c r="A135" s="270" t="s">
        <v>504</v>
      </c>
      <c r="B135" s="245"/>
      <c r="C135" s="245">
        <v>16</v>
      </c>
      <c r="D135" s="245">
        <v>12</v>
      </c>
      <c r="E135" s="245">
        <v>7</v>
      </c>
      <c r="F135" s="245">
        <v>13</v>
      </c>
      <c r="G135" s="245">
        <v>18</v>
      </c>
      <c r="H135" s="245">
        <v>21</v>
      </c>
      <c r="I135" s="245">
        <v>20</v>
      </c>
      <c r="J135" s="246">
        <v>14</v>
      </c>
      <c r="K135" s="246">
        <v>18</v>
      </c>
      <c r="L135" s="246">
        <v>6</v>
      </c>
      <c r="M135" s="246">
        <v>10</v>
      </c>
      <c r="N135" s="245">
        <v>155</v>
      </c>
      <c r="O135" s="239"/>
      <c r="P135" s="239"/>
      <c r="Q135" s="239"/>
      <c r="AF135" s="225"/>
      <c r="AG135" s="225"/>
    </row>
    <row r="136" spans="1:33" s="222" customFormat="1">
      <c r="A136" s="794" t="s">
        <v>507</v>
      </c>
      <c r="B136" s="794"/>
      <c r="C136" s="333">
        <v>16</v>
      </c>
      <c r="D136" s="333">
        <v>4</v>
      </c>
      <c r="E136" s="794">
        <v>9</v>
      </c>
      <c r="F136" s="245">
        <v>7</v>
      </c>
      <c r="G136" s="245">
        <v>23</v>
      </c>
      <c r="H136" s="245">
        <v>13</v>
      </c>
      <c r="I136" s="245">
        <v>10</v>
      </c>
      <c r="J136" s="245">
        <v>11</v>
      </c>
      <c r="K136" s="245">
        <v>12</v>
      </c>
      <c r="L136" s="245">
        <v>17</v>
      </c>
      <c r="M136" s="271">
        <v>20</v>
      </c>
      <c r="N136" s="795">
        <v>142</v>
      </c>
      <c r="O136" s="239"/>
      <c r="P136" s="239"/>
      <c r="Q136" s="239"/>
      <c r="AF136" s="225"/>
      <c r="AG136" s="225"/>
    </row>
    <row r="137" spans="1:33" s="222" customFormat="1" ht="34.5">
      <c r="A137" s="270" t="s">
        <v>518</v>
      </c>
      <c r="B137" s="245"/>
      <c r="C137" s="245">
        <v>12</v>
      </c>
      <c r="D137" s="245">
        <v>4</v>
      </c>
      <c r="E137" s="245">
        <v>4</v>
      </c>
      <c r="F137" s="245">
        <v>17</v>
      </c>
      <c r="G137" s="245">
        <v>9</v>
      </c>
      <c r="H137" s="245">
        <v>9</v>
      </c>
      <c r="I137" s="245">
        <v>12</v>
      </c>
      <c r="J137" s="246">
        <v>24</v>
      </c>
      <c r="K137" s="246">
        <v>21</v>
      </c>
      <c r="L137" s="246">
        <v>13</v>
      </c>
      <c r="M137" s="246">
        <v>12</v>
      </c>
      <c r="N137" s="245">
        <v>137</v>
      </c>
      <c r="O137" s="239"/>
      <c r="P137" s="239"/>
      <c r="Q137" s="239"/>
      <c r="AF137" s="225"/>
      <c r="AG137" s="225"/>
    </row>
    <row r="138" spans="1:33" s="222" customFormat="1" ht="23.25">
      <c r="A138" s="270" t="s">
        <v>496</v>
      </c>
      <c r="B138" s="245"/>
      <c r="C138" s="245">
        <v>11</v>
      </c>
      <c r="D138" s="245">
        <v>16</v>
      </c>
      <c r="E138" s="245">
        <v>10</v>
      </c>
      <c r="F138" s="245">
        <v>11</v>
      </c>
      <c r="G138" s="245">
        <v>11</v>
      </c>
      <c r="H138" s="245">
        <v>4</v>
      </c>
      <c r="I138" s="245">
        <v>15</v>
      </c>
      <c r="J138" s="246">
        <v>18</v>
      </c>
      <c r="K138" s="246">
        <v>17</v>
      </c>
      <c r="L138" s="246">
        <v>1</v>
      </c>
      <c r="M138" s="246">
        <v>6</v>
      </c>
      <c r="N138" s="245">
        <v>120</v>
      </c>
      <c r="O138" s="239"/>
      <c r="P138" s="239"/>
      <c r="Q138" s="239"/>
      <c r="AF138" s="225"/>
      <c r="AG138" s="225"/>
    </row>
    <row r="139" spans="1:33" s="222" customFormat="1" ht="34.5">
      <c r="A139" s="270" t="s">
        <v>508</v>
      </c>
      <c r="B139" s="245"/>
      <c r="C139" s="245">
        <v>11</v>
      </c>
      <c r="D139" s="245">
        <v>12</v>
      </c>
      <c r="E139" s="245">
        <v>8</v>
      </c>
      <c r="F139" s="245">
        <v>10</v>
      </c>
      <c r="G139" s="245">
        <v>11</v>
      </c>
      <c r="H139" s="245">
        <v>8</v>
      </c>
      <c r="I139" s="245">
        <v>9</v>
      </c>
      <c r="J139" s="246">
        <v>20</v>
      </c>
      <c r="K139" s="246">
        <v>13</v>
      </c>
      <c r="L139" s="246">
        <v>5</v>
      </c>
      <c r="M139" s="246">
        <v>10</v>
      </c>
      <c r="N139" s="245">
        <v>117</v>
      </c>
      <c r="O139" s="239"/>
      <c r="P139" s="239"/>
      <c r="Q139" s="239"/>
      <c r="AF139" s="225"/>
      <c r="AG139" s="225"/>
    </row>
    <row r="140" spans="1:33" s="222" customFormat="1" ht="23.25">
      <c r="A140" s="270" t="s">
        <v>501</v>
      </c>
      <c r="B140" s="245"/>
      <c r="C140" s="245">
        <v>5</v>
      </c>
      <c r="D140" s="245">
        <v>7</v>
      </c>
      <c r="E140" s="245">
        <v>5</v>
      </c>
      <c r="F140" s="245">
        <v>4</v>
      </c>
      <c r="G140" s="245">
        <v>13</v>
      </c>
      <c r="H140" s="245">
        <v>10</v>
      </c>
      <c r="I140" s="245">
        <v>15</v>
      </c>
      <c r="J140" s="246">
        <v>21</v>
      </c>
      <c r="K140" s="246">
        <v>12</v>
      </c>
      <c r="L140" s="246">
        <v>8</v>
      </c>
      <c r="M140" s="246">
        <v>10</v>
      </c>
      <c r="N140" s="245">
        <v>110</v>
      </c>
      <c r="O140" s="239"/>
      <c r="P140" s="239"/>
      <c r="Q140" s="239"/>
      <c r="AF140" s="225"/>
      <c r="AG140" s="225"/>
    </row>
    <row r="141" spans="1:33" s="222" customFormat="1" ht="23.25">
      <c r="A141" s="270" t="s">
        <v>486</v>
      </c>
      <c r="B141" s="245"/>
      <c r="C141" s="245">
        <v>6</v>
      </c>
      <c r="D141" s="245">
        <v>10</v>
      </c>
      <c r="E141" s="245">
        <v>8</v>
      </c>
      <c r="F141" s="245">
        <v>15</v>
      </c>
      <c r="G141" s="245">
        <v>6</v>
      </c>
      <c r="H141" s="245">
        <v>5</v>
      </c>
      <c r="I141" s="245">
        <v>12</v>
      </c>
      <c r="J141" s="246">
        <v>8</v>
      </c>
      <c r="K141" s="246">
        <v>5</v>
      </c>
      <c r="L141" s="246">
        <v>6</v>
      </c>
      <c r="M141" s="246">
        <v>11</v>
      </c>
      <c r="N141" s="245">
        <v>92</v>
      </c>
      <c r="O141" s="239"/>
      <c r="P141" s="239"/>
      <c r="Q141" s="239"/>
      <c r="AF141" s="225"/>
      <c r="AG141" s="225"/>
    </row>
    <row r="142" spans="1:33" s="222" customFormat="1" ht="34.5">
      <c r="A142" s="270" t="s">
        <v>524</v>
      </c>
      <c r="B142" s="245"/>
      <c r="C142" s="245">
        <v>7</v>
      </c>
      <c r="D142" s="245">
        <v>8</v>
      </c>
      <c r="E142" s="245">
        <v>4</v>
      </c>
      <c r="F142" s="245">
        <v>2</v>
      </c>
      <c r="G142" s="245">
        <v>12</v>
      </c>
      <c r="H142" s="245">
        <v>10</v>
      </c>
      <c r="I142" s="245">
        <v>9</v>
      </c>
      <c r="J142" s="246">
        <v>13</v>
      </c>
      <c r="K142" s="246">
        <v>8</v>
      </c>
      <c r="L142" s="246">
        <v>3</v>
      </c>
      <c r="M142" s="246">
        <v>13</v>
      </c>
      <c r="N142" s="245">
        <v>89</v>
      </c>
      <c r="O142" s="239"/>
      <c r="P142" s="239"/>
      <c r="Q142" s="239"/>
      <c r="AF142" s="225"/>
      <c r="AG142" s="225"/>
    </row>
    <row r="143" spans="1:33" s="222" customFormat="1" ht="23.25">
      <c r="A143" s="331" t="s">
        <v>476</v>
      </c>
      <c r="B143" s="245"/>
      <c r="C143" s="245">
        <v>11</v>
      </c>
      <c r="D143" s="245">
        <v>3</v>
      </c>
      <c r="E143" s="245">
        <v>10</v>
      </c>
      <c r="F143" s="245">
        <v>9</v>
      </c>
      <c r="G143" s="245">
        <v>8</v>
      </c>
      <c r="H143" s="245">
        <v>7</v>
      </c>
      <c r="I143" s="245">
        <v>6</v>
      </c>
      <c r="J143" s="246">
        <v>4</v>
      </c>
      <c r="K143" s="246">
        <v>4</v>
      </c>
      <c r="L143" s="246">
        <v>7</v>
      </c>
      <c r="M143" s="246">
        <v>8</v>
      </c>
      <c r="N143" s="245">
        <v>77</v>
      </c>
      <c r="O143" s="239"/>
      <c r="P143" s="239"/>
      <c r="Q143" s="239"/>
      <c r="AF143" s="225"/>
      <c r="AG143" s="225"/>
    </row>
    <row r="144" spans="1:33" s="222" customFormat="1" ht="23.25">
      <c r="A144" s="270" t="s">
        <v>511</v>
      </c>
      <c r="B144" s="245"/>
      <c r="C144" s="245">
        <v>10</v>
      </c>
      <c r="D144" s="245">
        <v>6</v>
      </c>
      <c r="E144" s="245">
        <v>13</v>
      </c>
      <c r="F144" s="245">
        <v>4</v>
      </c>
      <c r="G144" s="245">
        <v>7</v>
      </c>
      <c r="H144" s="245">
        <v>8</v>
      </c>
      <c r="I144" s="245">
        <v>2</v>
      </c>
      <c r="J144" s="246">
        <v>5</v>
      </c>
      <c r="K144" s="246">
        <v>2</v>
      </c>
      <c r="L144" s="246">
        <v>12</v>
      </c>
      <c r="M144" s="246">
        <v>3</v>
      </c>
      <c r="N144" s="245">
        <v>72</v>
      </c>
      <c r="O144" s="239"/>
      <c r="P144" s="239"/>
      <c r="Q144" s="239"/>
      <c r="AF144" s="225"/>
      <c r="AG144" s="225"/>
    </row>
    <row r="145" spans="1:33" s="222" customFormat="1">
      <c r="A145" s="270" t="s">
        <v>365</v>
      </c>
      <c r="B145" s="245"/>
      <c r="C145" s="245">
        <v>1</v>
      </c>
      <c r="D145" s="245">
        <v>8</v>
      </c>
      <c r="E145" s="245">
        <v>18</v>
      </c>
      <c r="F145" s="245">
        <v>8</v>
      </c>
      <c r="G145" s="245">
        <v>6</v>
      </c>
      <c r="H145" s="245">
        <v>1</v>
      </c>
      <c r="I145" s="245">
        <v>5</v>
      </c>
      <c r="J145" s="246">
        <v>10</v>
      </c>
      <c r="K145" s="246">
        <v>7</v>
      </c>
      <c r="L145" s="246">
        <v>4</v>
      </c>
      <c r="M145" s="246">
        <v>2</v>
      </c>
      <c r="N145" s="245">
        <v>70</v>
      </c>
      <c r="O145" s="239"/>
      <c r="P145" s="239"/>
      <c r="Q145" s="239"/>
      <c r="AF145" s="225"/>
      <c r="AG145" s="225"/>
    </row>
    <row r="146" spans="1:33" s="222" customFormat="1">
      <c r="A146" s="246" t="s">
        <v>368</v>
      </c>
      <c r="B146" s="245"/>
      <c r="C146" s="245">
        <v>1</v>
      </c>
      <c r="D146" s="245">
        <v>11</v>
      </c>
      <c r="E146" s="245">
        <v>4</v>
      </c>
      <c r="F146" s="245">
        <v>4</v>
      </c>
      <c r="G146" s="245">
        <v>14</v>
      </c>
      <c r="H146" s="245">
        <v>4</v>
      </c>
      <c r="I146" s="245">
        <v>3</v>
      </c>
      <c r="J146" s="246">
        <v>10</v>
      </c>
      <c r="K146" s="246">
        <v>5</v>
      </c>
      <c r="L146" s="246">
        <v>7</v>
      </c>
      <c r="M146" s="246">
        <v>2</v>
      </c>
      <c r="N146" s="245">
        <v>65</v>
      </c>
      <c r="O146" s="239"/>
      <c r="P146" s="239"/>
      <c r="Q146" s="239"/>
      <c r="AF146" s="225"/>
      <c r="AG146" s="225"/>
    </row>
    <row r="147" spans="1:33" s="222" customFormat="1">
      <c r="A147" s="270" t="s">
        <v>522</v>
      </c>
      <c r="B147" s="245"/>
      <c r="C147" s="245">
        <v>1</v>
      </c>
      <c r="D147" s="245">
        <v>5</v>
      </c>
      <c r="E147" s="245">
        <v>14</v>
      </c>
      <c r="F147" s="245">
        <v>7</v>
      </c>
      <c r="G147" s="245">
        <v>2</v>
      </c>
      <c r="H147" s="245">
        <v>3</v>
      </c>
      <c r="I147" s="245">
        <v>1</v>
      </c>
      <c r="J147" s="246">
        <v>3</v>
      </c>
      <c r="K147" s="246">
        <v>10</v>
      </c>
      <c r="L147" s="246">
        <v>6</v>
      </c>
      <c r="M147" s="246">
        <v>6</v>
      </c>
      <c r="N147" s="245">
        <v>58</v>
      </c>
      <c r="O147" s="239"/>
      <c r="P147" s="239"/>
      <c r="Q147" s="239"/>
      <c r="AF147" s="225"/>
      <c r="AG147" s="225"/>
    </row>
    <row r="148" spans="1:33" s="222" customFormat="1">
      <c r="A148" s="270" t="s">
        <v>311</v>
      </c>
      <c r="B148" s="245"/>
      <c r="C148" s="245">
        <v>2</v>
      </c>
      <c r="D148" s="245">
        <v>2</v>
      </c>
      <c r="E148" s="245">
        <v>6</v>
      </c>
      <c r="F148" s="245">
        <v>5</v>
      </c>
      <c r="G148" s="245">
        <v>5</v>
      </c>
      <c r="H148" s="245">
        <v>3</v>
      </c>
      <c r="I148" s="245">
        <v>3</v>
      </c>
      <c r="J148" s="246">
        <v>5</v>
      </c>
      <c r="K148" s="246">
        <v>11</v>
      </c>
      <c r="L148" s="246">
        <v>4</v>
      </c>
      <c r="M148" s="246">
        <v>11</v>
      </c>
      <c r="N148" s="245">
        <v>57</v>
      </c>
      <c r="O148" s="239"/>
      <c r="P148" s="239"/>
      <c r="Q148" s="239"/>
      <c r="AF148" s="225"/>
      <c r="AG148" s="225"/>
    </row>
    <row r="149" spans="1:33" s="222" customFormat="1">
      <c r="A149" s="245" t="s">
        <v>361</v>
      </c>
      <c r="B149" s="245"/>
      <c r="C149" s="245">
        <v>1</v>
      </c>
      <c r="D149" s="245">
        <v>3</v>
      </c>
      <c r="E149" s="245">
        <v>6</v>
      </c>
      <c r="F149" s="245">
        <v>6</v>
      </c>
      <c r="G149" s="245">
        <v>6</v>
      </c>
      <c r="H149" s="245">
        <v>6</v>
      </c>
      <c r="I149" s="245">
        <v>4</v>
      </c>
      <c r="J149" s="246">
        <v>5</v>
      </c>
      <c r="K149" s="246">
        <v>4</v>
      </c>
      <c r="L149" s="246">
        <v>10</v>
      </c>
      <c r="M149" s="246">
        <v>5</v>
      </c>
      <c r="N149" s="245">
        <v>56</v>
      </c>
      <c r="O149" s="239"/>
      <c r="P149" s="239"/>
      <c r="Q149" s="239"/>
      <c r="AF149" s="225"/>
      <c r="AG149" s="225"/>
    </row>
    <row r="150" spans="1:33" s="222" customFormat="1">
      <c r="A150" s="270" t="s">
        <v>341</v>
      </c>
      <c r="B150" s="245"/>
      <c r="C150" s="245">
        <v>3</v>
      </c>
      <c r="D150" s="245">
        <v>5</v>
      </c>
      <c r="E150" s="245">
        <v>3</v>
      </c>
      <c r="F150" s="245">
        <v>2</v>
      </c>
      <c r="G150" s="245">
        <v>4</v>
      </c>
      <c r="H150" s="245">
        <v>8</v>
      </c>
      <c r="I150" s="245">
        <v>5</v>
      </c>
      <c r="J150" s="246">
        <v>3</v>
      </c>
      <c r="K150" s="246">
        <v>3</v>
      </c>
      <c r="L150" s="246">
        <v>8</v>
      </c>
      <c r="M150" s="246">
        <v>5</v>
      </c>
      <c r="N150" s="245">
        <v>49</v>
      </c>
      <c r="O150" s="239"/>
      <c r="P150" s="239"/>
      <c r="Q150" s="239"/>
      <c r="AF150" s="225"/>
      <c r="AG150" s="225"/>
    </row>
    <row r="151" spans="1:33" s="222" customFormat="1">
      <c r="A151" s="270" t="s">
        <v>357</v>
      </c>
      <c r="B151" s="245"/>
      <c r="C151" s="245">
        <v>3</v>
      </c>
      <c r="D151" s="245">
        <v>8</v>
      </c>
      <c r="E151" s="245">
        <v>4</v>
      </c>
      <c r="F151" s="245">
        <v>6</v>
      </c>
      <c r="G151" s="245">
        <v>6</v>
      </c>
      <c r="H151" s="245">
        <v>4</v>
      </c>
      <c r="I151" s="245">
        <v>6</v>
      </c>
      <c r="J151" s="246">
        <v>2</v>
      </c>
      <c r="K151" s="246">
        <v>6</v>
      </c>
      <c r="L151" s="246">
        <v>2</v>
      </c>
      <c r="M151" s="246">
        <v>2</v>
      </c>
      <c r="N151" s="245">
        <v>49</v>
      </c>
      <c r="O151" s="239"/>
      <c r="P151" s="239"/>
      <c r="Q151" s="239"/>
      <c r="AF151" s="225"/>
      <c r="AG151" s="225"/>
    </row>
    <row r="152" spans="1:33" s="222" customFormat="1">
      <c r="A152" s="270" t="s">
        <v>370</v>
      </c>
      <c r="B152" s="245"/>
      <c r="C152" s="245">
        <v>5</v>
      </c>
      <c r="D152" s="245">
        <v>3</v>
      </c>
      <c r="E152" s="245">
        <v>5</v>
      </c>
      <c r="F152" s="245">
        <v>5</v>
      </c>
      <c r="G152" s="245">
        <v>2</v>
      </c>
      <c r="H152" s="245">
        <v>2</v>
      </c>
      <c r="I152" s="245">
        <v>2</v>
      </c>
      <c r="J152" s="246">
        <v>4</v>
      </c>
      <c r="K152" s="246">
        <v>6</v>
      </c>
      <c r="L152" s="246">
        <v>4</v>
      </c>
      <c r="M152" s="246">
        <v>2</v>
      </c>
      <c r="N152" s="245">
        <v>40</v>
      </c>
      <c r="O152" s="239"/>
      <c r="P152" s="239"/>
      <c r="Q152" s="239"/>
      <c r="AF152" s="225"/>
      <c r="AG152" s="225"/>
    </row>
    <row r="153" spans="1:33" s="222" customFormat="1">
      <c r="A153" s="330" t="s">
        <v>355</v>
      </c>
      <c r="B153" s="245"/>
      <c r="C153" s="245">
        <v>3</v>
      </c>
      <c r="D153" s="245">
        <v>4</v>
      </c>
      <c r="E153" s="245">
        <v>2</v>
      </c>
      <c r="F153" s="245">
        <v>10</v>
      </c>
      <c r="G153" s="245">
        <v>7</v>
      </c>
      <c r="H153" s="245">
        <v>2</v>
      </c>
      <c r="I153" s="245">
        <v>1</v>
      </c>
      <c r="J153" s="246">
        <v>2</v>
      </c>
      <c r="K153" s="246">
        <v>0</v>
      </c>
      <c r="L153" s="246">
        <v>3</v>
      </c>
      <c r="M153" s="246">
        <v>3</v>
      </c>
      <c r="N153" s="245">
        <v>37</v>
      </c>
      <c r="O153" s="239"/>
      <c r="P153" s="239"/>
      <c r="Q153" s="239"/>
      <c r="AF153" s="225"/>
      <c r="AG153" s="225"/>
    </row>
    <row r="154" spans="1:33" s="222" customFormat="1" ht="34.5">
      <c r="A154" s="270" t="s">
        <v>484</v>
      </c>
      <c r="B154" s="245"/>
      <c r="C154" s="245">
        <v>3</v>
      </c>
      <c r="D154" s="245">
        <v>5</v>
      </c>
      <c r="E154" s="245">
        <v>1</v>
      </c>
      <c r="F154" s="245">
        <v>2</v>
      </c>
      <c r="G154" s="245">
        <v>4</v>
      </c>
      <c r="H154" s="245">
        <v>3</v>
      </c>
      <c r="I154" s="245">
        <v>3</v>
      </c>
      <c r="J154" s="246">
        <v>4</v>
      </c>
      <c r="K154" s="246">
        <v>2</v>
      </c>
      <c r="L154" s="246">
        <v>5</v>
      </c>
      <c r="M154" s="246">
        <v>2</v>
      </c>
      <c r="N154" s="245">
        <v>34</v>
      </c>
      <c r="O154" s="239"/>
      <c r="P154" s="239"/>
      <c r="Q154" s="239"/>
      <c r="AF154" s="225"/>
      <c r="AG154" s="225"/>
    </row>
    <row r="155" spans="1:33" s="222" customFormat="1">
      <c r="A155" s="270" t="s">
        <v>352</v>
      </c>
      <c r="B155" s="245"/>
      <c r="C155" s="245">
        <v>8</v>
      </c>
      <c r="D155" s="245">
        <v>4</v>
      </c>
      <c r="E155" s="245">
        <v>1</v>
      </c>
      <c r="F155" s="245">
        <v>0</v>
      </c>
      <c r="G155" s="245">
        <v>1</v>
      </c>
      <c r="H155" s="245">
        <v>3</v>
      </c>
      <c r="I155" s="245">
        <v>4</v>
      </c>
      <c r="J155" s="246">
        <v>4</v>
      </c>
      <c r="K155" s="246">
        <v>6</v>
      </c>
      <c r="L155" s="246">
        <v>2</v>
      </c>
      <c r="M155" s="246">
        <v>1</v>
      </c>
      <c r="N155" s="245">
        <v>34</v>
      </c>
      <c r="O155" s="239"/>
      <c r="P155" s="239"/>
      <c r="Q155" s="239"/>
      <c r="AF155" s="225"/>
      <c r="AG155" s="225"/>
    </row>
    <row r="156" spans="1:33" s="222" customFormat="1" ht="23.25">
      <c r="A156" s="270" t="s">
        <v>492</v>
      </c>
      <c r="B156" s="245"/>
      <c r="C156" s="245">
        <v>6</v>
      </c>
      <c r="D156" s="245">
        <v>8</v>
      </c>
      <c r="E156" s="245">
        <v>4</v>
      </c>
      <c r="F156" s="245">
        <v>0</v>
      </c>
      <c r="G156" s="245">
        <v>0</v>
      </c>
      <c r="H156" s="245">
        <v>1</v>
      </c>
      <c r="I156" s="245">
        <v>2</v>
      </c>
      <c r="J156" s="246">
        <v>4</v>
      </c>
      <c r="K156" s="246">
        <v>4</v>
      </c>
      <c r="L156" s="246">
        <v>2</v>
      </c>
      <c r="M156" s="246">
        <v>2</v>
      </c>
      <c r="N156" s="245">
        <v>33</v>
      </c>
      <c r="O156" s="239"/>
      <c r="P156" s="239"/>
      <c r="Q156" s="239"/>
      <c r="AF156" s="225"/>
      <c r="AG156" s="225"/>
    </row>
    <row r="157" spans="1:33" s="222" customFormat="1">
      <c r="A157" s="270" t="s">
        <v>371</v>
      </c>
      <c r="B157" s="245"/>
      <c r="C157" s="245">
        <v>1</v>
      </c>
      <c r="D157" s="245">
        <v>4</v>
      </c>
      <c r="E157" s="245">
        <v>3</v>
      </c>
      <c r="F157" s="245">
        <v>0</v>
      </c>
      <c r="G157" s="245">
        <v>1</v>
      </c>
      <c r="H157" s="245">
        <v>5</v>
      </c>
      <c r="I157" s="245">
        <v>1</v>
      </c>
      <c r="J157" s="246">
        <v>8</v>
      </c>
      <c r="K157" s="246">
        <v>2</v>
      </c>
      <c r="L157" s="246">
        <v>2</v>
      </c>
      <c r="M157" s="246">
        <v>6</v>
      </c>
      <c r="N157" s="245">
        <v>33</v>
      </c>
      <c r="O157" s="239"/>
      <c r="P157" s="239"/>
      <c r="Q157" s="239"/>
      <c r="AF157" s="225"/>
      <c r="AG157" s="225"/>
    </row>
    <row r="158" spans="1:33" s="222" customFormat="1" ht="23.25">
      <c r="A158" s="270" t="s">
        <v>562</v>
      </c>
      <c r="B158" s="245"/>
      <c r="C158" s="245">
        <v>4</v>
      </c>
      <c r="D158" s="245">
        <v>2</v>
      </c>
      <c r="E158" s="245">
        <v>10</v>
      </c>
      <c r="F158" s="245">
        <v>9</v>
      </c>
      <c r="G158" s="245">
        <v>7</v>
      </c>
      <c r="H158" s="245">
        <v>0</v>
      </c>
      <c r="I158" s="245">
        <v>0</v>
      </c>
      <c r="J158" s="246">
        <v>0</v>
      </c>
      <c r="K158" s="246">
        <v>0</v>
      </c>
      <c r="L158" s="246">
        <v>0</v>
      </c>
      <c r="M158" s="246">
        <v>0</v>
      </c>
      <c r="N158" s="245">
        <v>32</v>
      </c>
      <c r="O158" s="239"/>
      <c r="P158" s="239"/>
      <c r="Q158" s="239"/>
      <c r="AF158" s="225"/>
      <c r="AG158" s="225"/>
    </row>
    <row r="159" spans="1:33" s="222" customFormat="1">
      <c r="A159" s="270" t="s">
        <v>362</v>
      </c>
      <c r="B159" s="245"/>
      <c r="C159" s="245">
        <v>0</v>
      </c>
      <c r="D159" s="245">
        <v>1</v>
      </c>
      <c r="E159" s="245">
        <v>0</v>
      </c>
      <c r="F159" s="245">
        <v>3</v>
      </c>
      <c r="G159" s="245">
        <v>1</v>
      </c>
      <c r="H159" s="245">
        <v>6</v>
      </c>
      <c r="I159" s="245">
        <v>2</v>
      </c>
      <c r="J159" s="246">
        <v>9</v>
      </c>
      <c r="K159" s="246">
        <v>1</v>
      </c>
      <c r="L159" s="246">
        <v>2</v>
      </c>
      <c r="M159" s="246">
        <v>3</v>
      </c>
      <c r="N159" s="245">
        <v>28</v>
      </c>
      <c r="O159" s="239"/>
      <c r="P159" s="239"/>
      <c r="Q159" s="239"/>
      <c r="AF159" s="225"/>
      <c r="AG159" s="225"/>
    </row>
    <row r="160" spans="1:33" s="222" customFormat="1">
      <c r="A160" s="794" t="s">
        <v>364</v>
      </c>
      <c r="B160" s="794"/>
      <c r="C160" s="333">
        <v>2</v>
      </c>
      <c r="D160" s="333">
        <v>1</v>
      </c>
      <c r="E160" s="794">
        <v>3</v>
      </c>
      <c r="F160" s="245">
        <v>3</v>
      </c>
      <c r="G160" s="245">
        <v>2</v>
      </c>
      <c r="H160" s="245">
        <v>2</v>
      </c>
      <c r="I160" s="245">
        <v>1</v>
      </c>
      <c r="J160" s="245">
        <v>4</v>
      </c>
      <c r="K160" s="245">
        <v>0</v>
      </c>
      <c r="L160" s="245">
        <v>7</v>
      </c>
      <c r="M160" s="271">
        <v>3</v>
      </c>
      <c r="N160" s="795">
        <v>28</v>
      </c>
      <c r="O160" s="239"/>
      <c r="P160" s="239"/>
      <c r="Q160" s="239"/>
      <c r="AF160" s="225"/>
      <c r="AG160" s="225"/>
    </row>
    <row r="161" spans="1:33" s="222" customFormat="1" ht="23.25">
      <c r="A161" s="270" t="s">
        <v>363</v>
      </c>
      <c r="B161" s="245"/>
      <c r="C161" s="245">
        <v>0</v>
      </c>
      <c r="D161" s="245">
        <v>4</v>
      </c>
      <c r="E161" s="245">
        <v>1</v>
      </c>
      <c r="F161" s="245">
        <v>2</v>
      </c>
      <c r="G161" s="245">
        <v>3</v>
      </c>
      <c r="H161" s="245">
        <v>4</v>
      </c>
      <c r="I161" s="245">
        <v>2</v>
      </c>
      <c r="J161" s="246">
        <v>5</v>
      </c>
      <c r="K161" s="246">
        <v>3</v>
      </c>
      <c r="L161" s="246">
        <v>2</v>
      </c>
      <c r="M161" s="246">
        <v>0</v>
      </c>
      <c r="N161" s="245">
        <v>26</v>
      </c>
      <c r="O161" s="239"/>
      <c r="P161" s="239"/>
      <c r="Q161" s="239"/>
      <c r="AF161" s="225"/>
      <c r="AG161" s="225"/>
    </row>
    <row r="162" spans="1:33" s="222" customFormat="1" ht="23.25">
      <c r="A162" s="270" t="s">
        <v>525</v>
      </c>
      <c r="B162" s="245"/>
      <c r="C162" s="245">
        <v>0</v>
      </c>
      <c r="D162" s="245">
        <v>2</v>
      </c>
      <c r="E162" s="245">
        <v>2</v>
      </c>
      <c r="F162" s="245">
        <v>1</v>
      </c>
      <c r="G162" s="245">
        <v>4</v>
      </c>
      <c r="H162" s="245">
        <v>2</v>
      </c>
      <c r="I162" s="245">
        <v>4</v>
      </c>
      <c r="J162" s="246">
        <v>1</v>
      </c>
      <c r="K162" s="246">
        <v>6</v>
      </c>
      <c r="L162" s="246">
        <v>1</v>
      </c>
      <c r="M162" s="246">
        <v>2</v>
      </c>
      <c r="N162" s="245">
        <v>25</v>
      </c>
      <c r="O162" s="239"/>
      <c r="P162" s="239"/>
      <c r="Q162" s="239"/>
      <c r="AF162" s="225"/>
      <c r="AG162" s="225"/>
    </row>
    <row r="163" spans="1:33" s="222" customFormat="1" ht="23.25">
      <c r="A163" s="270" t="s">
        <v>531</v>
      </c>
      <c r="B163" s="245"/>
      <c r="C163" s="245">
        <v>2</v>
      </c>
      <c r="D163" s="245">
        <v>1</v>
      </c>
      <c r="E163" s="245">
        <v>2</v>
      </c>
      <c r="F163" s="245">
        <v>4</v>
      </c>
      <c r="G163" s="245">
        <v>4</v>
      </c>
      <c r="H163" s="245">
        <v>4</v>
      </c>
      <c r="I163" s="245">
        <v>2</v>
      </c>
      <c r="J163" s="246">
        <v>2</v>
      </c>
      <c r="K163" s="246">
        <v>2</v>
      </c>
      <c r="L163" s="246">
        <v>2</v>
      </c>
      <c r="M163" s="246">
        <v>0</v>
      </c>
      <c r="N163" s="245">
        <v>25</v>
      </c>
      <c r="O163" s="239"/>
      <c r="P163" s="239"/>
      <c r="Q163" s="239"/>
      <c r="AF163" s="225"/>
      <c r="AG163" s="225"/>
    </row>
    <row r="164" spans="1:33" s="222" customFormat="1">
      <c r="A164" s="270" t="s">
        <v>359</v>
      </c>
      <c r="B164" s="245"/>
      <c r="C164" s="245">
        <v>1</v>
      </c>
      <c r="D164" s="245">
        <v>2</v>
      </c>
      <c r="E164" s="245">
        <v>1</v>
      </c>
      <c r="F164" s="245">
        <v>2</v>
      </c>
      <c r="G164" s="245">
        <v>4</v>
      </c>
      <c r="H164" s="245">
        <v>1</v>
      </c>
      <c r="I164" s="245">
        <v>3</v>
      </c>
      <c r="J164" s="246">
        <v>3</v>
      </c>
      <c r="K164" s="246">
        <v>0</v>
      </c>
      <c r="L164" s="246">
        <v>3</v>
      </c>
      <c r="M164" s="246">
        <v>5</v>
      </c>
      <c r="N164" s="245">
        <v>25</v>
      </c>
      <c r="O164" s="239"/>
      <c r="P164" s="239"/>
      <c r="Q164" s="239"/>
      <c r="AF164" s="225"/>
      <c r="AG164" s="225"/>
    </row>
    <row r="165" spans="1:33" s="222" customFormat="1" ht="23.25">
      <c r="A165" s="270" t="s">
        <v>366</v>
      </c>
      <c r="B165" s="245"/>
      <c r="C165" s="245">
        <v>0</v>
      </c>
      <c r="D165" s="245">
        <v>4</v>
      </c>
      <c r="E165" s="245">
        <v>3</v>
      </c>
      <c r="F165" s="245">
        <v>2</v>
      </c>
      <c r="G165" s="245">
        <v>1</v>
      </c>
      <c r="H165" s="245">
        <v>2</v>
      </c>
      <c r="I165" s="245">
        <v>3</v>
      </c>
      <c r="J165" s="246">
        <v>3</v>
      </c>
      <c r="K165" s="246">
        <v>0</v>
      </c>
      <c r="L165" s="246">
        <v>4</v>
      </c>
      <c r="M165" s="246">
        <v>1</v>
      </c>
      <c r="N165" s="245">
        <v>23</v>
      </c>
      <c r="O165" s="239"/>
      <c r="P165" s="239"/>
      <c r="Q165" s="239"/>
      <c r="AF165" s="225"/>
      <c r="AG165" s="225"/>
    </row>
    <row r="166" spans="1:33" s="222" customFormat="1" ht="34.5">
      <c r="A166" s="270" t="s">
        <v>488</v>
      </c>
      <c r="B166" s="245"/>
      <c r="C166" s="245">
        <v>4</v>
      </c>
      <c r="D166" s="245">
        <v>2</v>
      </c>
      <c r="E166" s="245">
        <v>0</v>
      </c>
      <c r="F166" s="245">
        <v>1</v>
      </c>
      <c r="G166" s="245">
        <v>2</v>
      </c>
      <c r="H166" s="245">
        <v>0</v>
      </c>
      <c r="I166" s="245">
        <v>4</v>
      </c>
      <c r="J166" s="246">
        <v>5</v>
      </c>
      <c r="K166" s="246">
        <v>2</v>
      </c>
      <c r="L166" s="246">
        <v>1</v>
      </c>
      <c r="M166" s="246">
        <v>0</v>
      </c>
      <c r="N166" s="245">
        <v>21</v>
      </c>
      <c r="O166" s="239"/>
      <c r="P166" s="239"/>
      <c r="Q166" s="239"/>
      <c r="AF166" s="225"/>
      <c r="AG166" s="225"/>
    </row>
    <row r="167" spans="1:33" s="222" customFormat="1">
      <c r="A167" s="270" t="s">
        <v>528</v>
      </c>
      <c r="B167" s="245"/>
      <c r="C167" s="245">
        <v>2</v>
      </c>
      <c r="D167" s="245">
        <v>2</v>
      </c>
      <c r="E167" s="245">
        <v>1</v>
      </c>
      <c r="F167" s="245">
        <v>1</v>
      </c>
      <c r="G167" s="245">
        <v>2</v>
      </c>
      <c r="H167" s="245">
        <v>1</v>
      </c>
      <c r="I167" s="245">
        <v>5</v>
      </c>
      <c r="J167" s="246">
        <v>0</v>
      </c>
      <c r="K167" s="246">
        <v>3</v>
      </c>
      <c r="L167" s="246">
        <v>2</v>
      </c>
      <c r="M167" s="246">
        <v>2</v>
      </c>
      <c r="N167" s="245">
        <v>21</v>
      </c>
      <c r="O167" s="239"/>
      <c r="P167" s="239"/>
      <c r="Q167" s="239"/>
      <c r="AF167" s="225"/>
      <c r="AG167" s="225"/>
    </row>
    <row r="168" spans="1:33" s="222" customFormat="1" ht="23.25">
      <c r="A168" s="270" t="s">
        <v>530</v>
      </c>
      <c r="B168" s="245"/>
      <c r="C168" s="245">
        <v>4</v>
      </c>
      <c r="D168" s="245">
        <v>2</v>
      </c>
      <c r="E168" s="245">
        <v>0</v>
      </c>
      <c r="F168" s="245">
        <v>2</v>
      </c>
      <c r="G168" s="245">
        <v>0</v>
      </c>
      <c r="H168" s="245">
        <v>4</v>
      </c>
      <c r="I168" s="245">
        <v>2</v>
      </c>
      <c r="J168" s="246">
        <v>4</v>
      </c>
      <c r="K168" s="246">
        <v>1</v>
      </c>
      <c r="L168" s="246">
        <v>2</v>
      </c>
      <c r="M168" s="246">
        <v>0</v>
      </c>
      <c r="N168" s="245">
        <v>21</v>
      </c>
      <c r="O168" s="239"/>
      <c r="P168" s="239"/>
      <c r="Q168" s="239"/>
      <c r="AF168" s="225"/>
      <c r="AG168" s="225"/>
    </row>
    <row r="169" spans="1:33" s="222" customFormat="1">
      <c r="A169" s="270" t="s">
        <v>345</v>
      </c>
      <c r="B169" s="245"/>
      <c r="C169" s="245">
        <v>2</v>
      </c>
      <c r="D169" s="245">
        <v>1</v>
      </c>
      <c r="E169" s="245">
        <v>2</v>
      </c>
      <c r="F169" s="245">
        <v>1</v>
      </c>
      <c r="G169" s="245">
        <v>1</v>
      </c>
      <c r="H169" s="245">
        <v>5</v>
      </c>
      <c r="I169" s="245">
        <v>2</v>
      </c>
      <c r="J169" s="246">
        <v>2</v>
      </c>
      <c r="K169" s="246">
        <v>2</v>
      </c>
      <c r="L169" s="246">
        <v>2</v>
      </c>
      <c r="M169" s="246">
        <v>1</v>
      </c>
      <c r="N169" s="245">
        <v>21</v>
      </c>
      <c r="O169" s="239"/>
      <c r="P169" s="239"/>
      <c r="Q169" s="239"/>
      <c r="AF169" s="225"/>
      <c r="AG169" s="225"/>
    </row>
    <row r="170" spans="1:33" s="222" customFormat="1" ht="23.25">
      <c r="A170" s="270" t="s">
        <v>483</v>
      </c>
      <c r="B170" s="245"/>
      <c r="C170" s="245">
        <v>1</v>
      </c>
      <c r="D170" s="245">
        <v>4</v>
      </c>
      <c r="E170" s="245">
        <v>0</v>
      </c>
      <c r="F170" s="245">
        <v>1</v>
      </c>
      <c r="G170" s="245">
        <v>5</v>
      </c>
      <c r="H170" s="245">
        <v>0</v>
      </c>
      <c r="I170" s="245">
        <v>2</v>
      </c>
      <c r="J170" s="246">
        <v>3</v>
      </c>
      <c r="K170" s="246">
        <v>1</v>
      </c>
      <c r="L170" s="246">
        <v>3</v>
      </c>
      <c r="M170" s="246">
        <v>0</v>
      </c>
      <c r="N170" s="245">
        <v>20</v>
      </c>
      <c r="O170" s="239"/>
      <c r="P170" s="239"/>
      <c r="Q170" s="239"/>
      <c r="AF170" s="225"/>
      <c r="AG170" s="225"/>
    </row>
    <row r="171" spans="1:33" s="222" customFormat="1">
      <c r="A171" s="270" t="s">
        <v>353</v>
      </c>
      <c r="B171" s="245"/>
      <c r="C171" s="245">
        <v>0</v>
      </c>
      <c r="D171" s="245">
        <v>1</v>
      </c>
      <c r="E171" s="245">
        <v>2</v>
      </c>
      <c r="F171" s="245">
        <v>1</v>
      </c>
      <c r="G171" s="245">
        <v>3</v>
      </c>
      <c r="H171" s="245">
        <v>3</v>
      </c>
      <c r="I171" s="245">
        <v>1</v>
      </c>
      <c r="J171" s="246">
        <v>2</v>
      </c>
      <c r="K171" s="246">
        <v>1</v>
      </c>
      <c r="L171" s="246">
        <v>4</v>
      </c>
      <c r="M171" s="246">
        <v>1</v>
      </c>
      <c r="N171" s="245">
        <v>19</v>
      </c>
      <c r="O171" s="239"/>
      <c r="P171" s="239"/>
      <c r="Q171" s="239"/>
      <c r="AF171" s="225"/>
      <c r="AG171" s="225"/>
    </row>
    <row r="172" spans="1:33" s="222" customFormat="1">
      <c r="A172" s="270" t="s">
        <v>358</v>
      </c>
      <c r="B172" s="245"/>
      <c r="C172" s="245">
        <v>2</v>
      </c>
      <c r="D172" s="245">
        <v>0</v>
      </c>
      <c r="E172" s="245">
        <v>0</v>
      </c>
      <c r="F172" s="245">
        <v>0</v>
      </c>
      <c r="G172" s="245">
        <v>1</v>
      </c>
      <c r="H172" s="245">
        <v>0</v>
      </c>
      <c r="I172" s="245">
        <v>3</v>
      </c>
      <c r="J172" s="246">
        <v>5</v>
      </c>
      <c r="K172" s="246">
        <v>5</v>
      </c>
      <c r="L172" s="246">
        <v>2</v>
      </c>
      <c r="M172" s="246">
        <v>1</v>
      </c>
      <c r="N172" s="245">
        <v>19</v>
      </c>
      <c r="O172" s="239"/>
      <c r="P172" s="239"/>
      <c r="Q172" s="239"/>
      <c r="AF172" s="225"/>
      <c r="AG172" s="225"/>
    </row>
    <row r="173" spans="1:33" s="222" customFormat="1">
      <c r="A173" s="270" t="s">
        <v>350</v>
      </c>
      <c r="B173" s="245"/>
      <c r="C173" s="245">
        <v>0</v>
      </c>
      <c r="D173" s="245">
        <v>2</v>
      </c>
      <c r="E173" s="245">
        <v>4</v>
      </c>
      <c r="F173" s="245">
        <v>1</v>
      </c>
      <c r="G173" s="245">
        <v>3</v>
      </c>
      <c r="H173" s="245">
        <v>0</v>
      </c>
      <c r="I173" s="245">
        <v>1</v>
      </c>
      <c r="J173" s="246">
        <v>3</v>
      </c>
      <c r="K173" s="246">
        <v>0</v>
      </c>
      <c r="L173" s="246">
        <v>2</v>
      </c>
      <c r="M173" s="246">
        <v>2</v>
      </c>
      <c r="N173" s="245">
        <v>18</v>
      </c>
      <c r="O173" s="239"/>
      <c r="P173" s="239"/>
      <c r="Q173" s="239"/>
      <c r="AF173" s="225"/>
      <c r="AG173" s="225"/>
    </row>
    <row r="174" spans="1:33" s="222" customFormat="1">
      <c r="A174" s="270" t="s">
        <v>532</v>
      </c>
      <c r="B174" s="245"/>
      <c r="C174" s="245">
        <v>1</v>
      </c>
      <c r="D174" s="245">
        <v>1</v>
      </c>
      <c r="E174" s="245">
        <v>1</v>
      </c>
      <c r="F174" s="245">
        <v>0</v>
      </c>
      <c r="G174" s="245">
        <v>1</v>
      </c>
      <c r="H174" s="245">
        <v>4</v>
      </c>
      <c r="I174" s="245">
        <v>4</v>
      </c>
      <c r="J174" s="246">
        <v>2</v>
      </c>
      <c r="K174" s="246">
        <v>1</v>
      </c>
      <c r="L174" s="246">
        <v>3</v>
      </c>
      <c r="M174" s="246">
        <v>0</v>
      </c>
      <c r="N174" s="245">
        <v>18</v>
      </c>
      <c r="O174" s="239"/>
      <c r="P174" s="239"/>
      <c r="Q174" s="239"/>
      <c r="AF174" s="225"/>
      <c r="AG174" s="225"/>
    </row>
    <row r="175" spans="1:33" s="222" customFormat="1" ht="23.25">
      <c r="A175" s="331" t="s">
        <v>481</v>
      </c>
      <c r="B175" s="245"/>
      <c r="C175" s="245">
        <v>7</v>
      </c>
      <c r="D175" s="245">
        <v>5</v>
      </c>
      <c r="E175" s="245">
        <v>0</v>
      </c>
      <c r="F175" s="245">
        <v>2</v>
      </c>
      <c r="G175" s="245">
        <v>0</v>
      </c>
      <c r="H175" s="245">
        <v>0</v>
      </c>
      <c r="I175" s="245">
        <v>0</v>
      </c>
      <c r="J175" s="246">
        <v>0</v>
      </c>
      <c r="K175" s="246">
        <v>0</v>
      </c>
      <c r="L175" s="246">
        <v>1</v>
      </c>
      <c r="M175" s="246">
        <v>1</v>
      </c>
      <c r="N175" s="245">
        <v>16</v>
      </c>
      <c r="O175" s="239"/>
      <c r="P175" s="239"/>
      <c r="Q175" s="239"/>
      <c r="AF175" s="225"/>
      <c r="AG175" s="225"/>
    </row>
    <row r="176" spans="1:33" s="222" customFormat="1" ht="23.25">
      <c r="A176" s="270" t="s">
        <v>521</v>
      </c>
      <c r="B176" s="245"/>
      <c r="C176" s="245">
        <v>1</v>
      </c>
      <c r="D176" s="245">
        <v>6</v>
      </c>
      <c r="E176" s="245">
        <v>1</v>
      </c>
      <c r="F176" s="245">
        <v>2</v>
      </c>
      <c r="G176" s="245">
        <v>0</v>
      </c>
      <c r="H176" s="245">
        <v>2</v>
      </c>
      <c r="I176" s="245">
        <v>2</v>
      </c>
      <c r="J176" s="246">
        <v>1</v>
      </c>
      <c r="K176" s="246">
        <v>1</v>
      </c>
      <c r="L176" s="246">
        <v>0</v>
      </c>
      <c r="M176" s="246">
        <v>0</v>
      </c>
      <c r="N176" s="245">
        <v>16</v>
      </c>
      <c r="O176" s="239"/>
      <c r="P176" s="239"/>
      <c r="Q176" s="239"/>
      <c r="AF176" s="225"/>
      <c r="AG176" s="225"/>
    </row>
    <row r="177" spans="1:33" s="222" customFormat="1" ht="34.5">
      <c r="A177" s="270" t="s">
        <v>526</v>
      </c>
      <c r="B177" s="245"/>
      <c r="C177" s="245">
        <v>0</v>
      </c>
      <c r="D177" s="245">
        <v>2</v>
      </c>
      <c r="E177" s="245">
        <v>1</v>
      </c>
      <c r="F177" s="245">
        <v>1</v>
      </c>
      <c r="G177" s="245">
        <v>2</v>
      </c>
      <c r="H177" s="245">
        <v>1</v>
      </c>
      <c r="I177" s="245">
        <v>2</v>
      </c>
      <c r="J177" s="246">
        <v>4</v>
      </c>
      <c r="K177" s="246">
        <v>0</v>
      </c>
      <c r="L177" s="246">
        <v>3</v>
      </c>
      <c r="M177" s="246">
        <v>0</v>
      </c>
      <c r="N177" s="245">
        <v>16</v>
      </c>
      <c r="O177" s="239"/>
      <c r="P177" s="239"/>
      <c r="Q177" s="239"/>
      <c r="AF177" s="225"/>
      <c r="AG177" s="225"/>
    </row>
    <row r="178" spans="1:33" s="222" customFormat="1">
      <c r="A178" s="270" t="s">
        <v>367</v>
      </c>
      <c r="B178" s="245"/>
      <c r="C178" s="245">
        <v>0</v>
      </c>
      <c r="D178" s="245">
        <v>2</v>
      </c>
      <c r="E178" s="245">
        <v>0</v>
      </c>
      <c r="F178" s="245">
        <v>0</v>
      </c>
      <c r="G178" s="245">
        <v>1</v>
      </c>
      <c r="H178" s="245">
        <v>4</v>
      </c>
      <c r="I178" s="245">
        <v>1</v>
      </c>
      <c r="J178" s="246">
        <v>2</v>
      </c>
      <c r="K178" s="246">
        <v>1</v>
      </c>
      <c r="L178" s="246">
        <v>2</v>
      </c>
      <c r="M178" s="246">
        <v>3</v>
      </c>
      <c r="N178" s="245">
        <v>16</v>
      </c>
      <c r="O178" s="239"/>
      <c r="P178" s="239"/>
      <c r="Q178" s="239"/>
      <c r="AF178" s="225"/>
      <c r="AG178" s="225"/>
    </row>
    <row r="179" spans="1:33" s="222" customFormat="1" ht="23.25">
      <c r="A179" s="270" t="s">
        <v>513</v>
      </c>
      <c r="B179" s="245"/>
      <c r="C179" s="245">
        <v>0</v>
      </c>
      <c r="D179" s="245">
        <v>3</v>
      </c>
      <c r="E179" s="245">
        <v>1</v>
      </c>
      <c r="F179" s="245">
        <v>2</v>
      </c>
      <c r="G179" s="245">
        <v>0</v>
      </c>
      <c r="H179" s="245">
        <v>0</v>
      </c>
      <c r="I179" s="245">
        <v>4</v>
      </c>
      <c r="J179" s="246">
        <v>2</v>
      </c>
      <c r="K179" s="246">
        <v>1</v>
      </c>
      <c r="L179" s="246">
        <v>1</v>
      </c>
      <c r="M179" s="246">
        <v>1</v>
      </c>
      <c r="N179" s="245">
        <v>15</v>
      </c>
      <c r="O179" s="239"/>
      <c r="P179" s="239"/>
      <c r="Q179" s="239"/>
      <c r="AF179" s="225"/>
      <c r="AG179" s="225"/>
    </row>
    <row r="180" spans="1:33" s="222" customFormat="1" ht="23.25">
      <c r="A180" s="270" t="s">
        <v>519</v>
      </c>
      <c r="B180" s="245"/>
      <c r="C180" s="245">
        <v>3</v>
      </c>
      <c r="D180" s="245">
        <v>1</v>
      </c>
      <c r="E180" s="245">
        <v>1</v>
      </c>
      <c r="F180" s="245">
        <v>2</v>
      </c>
      <c r="G180" s="245">
        <v>1</v>
      </c>
      <c r="H180" s="245">
        <v>3</v>
      </c>
      <c r="I180" s="245">
        <v>2</v>
      </c>
      <c r="J180" s="246">
        <v>0</v>
      </c>
      <c r="K180" s="246">
        <v>1</v>
      </c>
      <c r="L180" s="246">
        <v>0</v>
      </c>
      <c r="M180" s="246">
        <v>1</v>
      </c>
      <c r="N180" s="245">
        <v>15</v>
      </c>
      <c r="O180" s="239"/>
      <c r="P180" s="239"/>
      <c r="Q180" s="239"/>
      <c r="AF180" s="225"/>
      <c r="AG180" s="225"/>
    </row>
    <row r="181" spans="1:33" s="222" customFormat="1" ht="23.25">
      <c r="A181" s="270" t="s">
        <v>529</v>
      </c>
      <c r="B181" s="245"/>
      <c r="C181" s="245">
        <v>1</v>
      </c>
      <c r="D181" s="245">
        <v>0</v>
      </c>
      <c r="E181" s="245">
        <v>1</v>
      </c>
      <c r="F181" s="245">
        <v>0</v>
      </c>
      <c r="G181" s="245">
        <v>3</v>
      </c>
      <c r="H181" s="245">
        <v>2</v>
      </c>
      <c r="I181" s="245">
        <v>1</v>
      </c>
      <c r="J181" s="246">
        <v>2</v>
      </c>
      <c r="K181" s="246">
        <v>0</v>
      </c>
      <c r="L181" s="246">
        <v>2</v>
      </c>
      <c r="M181" s="246">
        <v>3</v>
      </c>
      <c r="N181" s="245">
        <v>15</v>
      </c>
      <c r="O181" s="239"/>
      <c r="P181" s="239"/>
      <c r="Q181" s="239"/>
      <c r="AF181" s="225"/>
      <c r="AG181" s="225"/>
    </row>
    <row r="182" spans="1:33" s="222" customFormat="1" ht="23.25">
      <c r="A182" s="270" t="s">
        <v>343</v>
      </c>
      <c r="B182" s="245"/>
      <c r="C182" s="245">
        <v>1</v>
      </c>
      <c r="D182" s="245">
        <v>1</v>
      </c>
      <c r="E182" s="245">
        <v>0</v>
      </c>
      <c r="F182" s="245">
        <v>1</v>
      </c>
      <c r="G182" s="245">
        <v>0</v>
      </c>
      <c r="H182" s="245">
        <v>1</v>
      </c>
      <c r="I182" s="245">
        <v>1</v>
      </c>
      <c r="J182" s="246">
        <v>2</v>
      </c>
      <c r="K182" s="246">
        <v>3</v>
      </c>
      <c r="L182" s="246">
        <v>2</v>
      </c>
      <c r="M182" s="246">
        <v>3</v>
      </c>
      <c r="N182" s="245">
        <v>15</v>
      </c>
      <c r="O182" s="239"/>
      <c r="P182" s="239"/>
      <c r="Q182" s="239"/>
      <c r="AF182" s="225"/>
      <c r="AG182" s="225"/>
    </row>
    <row r="183" spans="1:33" s="222" customFormat="1">
      <c r="A183" s="270" t="s">
        <v>351</v>
      </c>
      <c r="B183" s="245"/>
      <c r="C183" s="245">
        <v>1</v>
      </c>
      <c r="D183" s="245">
        <v>0</v>
      </c>
      <c r="E183" s="245">
        <v>1</v>
      </c>
      <c r="F183" s="245">
        <v>2</v>
      </c>
      <c r="G183" s="245">
        <v>2</v>
      </c>
      <c r="H183" s="245">
        <v>0</v>
      </c>
      <c r="I183" s="245">
        <v>1</v>
      </c>
      <c r="J183" s="246">
        <v>2</v>
      </c>
      <c r="K183" s="246">
        <v>0</v>
      </c>
      <c r="L183" s="246">
        <v>5</v>
      </c>
      <c r="M183" s="246">
        <v>1</v>
      </c>
      <c r="N183" s="245">
        <v>15</v>
      </c>
      <c r="O183" s="239"/>
      <c r="P183" s="239"/>
      <c r="Q183" s="239"/>
      <c r="AF183" s="225"/>
      <c r="AG183" s="225"/>
    </row>
    <row r="184" spans="1:33" s="222" customFormat="1" ht="22.5">
      <c r="A184" s="246" t="s">
        <v>369</v>
      </c>
      <c r="B184" s="245"/>
      <c r="C184" s="245">
        <v>1</v>
      </c>
      <c r="D184" s="245">
        <v>0</v>
      </c>
      <c r="E184" s="245">
        <v>2</v>
      </c>
      <c r="F184" s="245">
        <v>1</v>
      </c>
      <c r="G184" s="245">
        <v>1</v>
      </c>
      <c r="H184" s="245">
        <v>0</v>
      </c>
      <c r="I184" s="245">
        <v>1</v>
      </c>
      <c r="J184" s="246">
        <v>4</v>
      </c>
      <c r="K184" s="246">
        <v>0</v>
      </c>
      <c r="L184" s="246">
        <v>4</v>
      </c>
      <c r="M184" s="246">
        <v>1</v>
      </c>
      <c r="N184" s="245">
        <v>15</v>
      </c>
      <c r="O184" s="239"/>
      <c r="P184" s="239"/>
      <c r="Q184" s="239"/>
      <c r="AF184" s="225"/>
      <c r="AG184" s="225"/>
    </row>
    <row r="185" spans="1:33" s="222" customFormat="1">
      <c r="A185" s="270" t="s">
        <v>342</v>
      </c>
      <c r="B185" s="245"/>
      <c r="C185" s="245">
        <v>0</v>
      </c>
      <c r="D185" s="245">
        <v>4</v>
      </c>
      <c r="E185" s="245">
        <v>1</v>
      </c>
      <c r="F185" s="245">
        <v>0</v>
      </c>
      <c r="G185" s="245">
        <v>0</v>
      </c>
      <c r="H185" s="245">
        <v>0</v>
      </c>
      <c r="I185" s="245">
        <v>1</v>
      </c>
      <c r="J185" s="246">
        <v>2</v>
      </c>
      <c r="K185" s="246">
        <v>2</v>
      </c>
      <c r="L185" s="246">
        <v>1</v>
      </c>
      <c r="M185" s="246">
        <v>2</v>
      </c>
      <c r="N185" s="245">
        <v>13</v>
      </c>
      <c r="O185" s="239"/>
      <c r="P185" s="239"/>
      <c r="Q185" s="239"/>
      <c r="AF185" s="225"/>
      <c r="AG185" s="225"/>
    </row>
    <row r="186" spans="1:33" s="222" customFormat="1" ht="23.25">
      <c r="A186" s="331" t="s">
        <v>514</v>
      </c>
      <c r="B186" s="245"/>
      <c r="C186" s="245">
        <v>1</v>
      </c>
      <c r="D186" s="245">
        <v>0</v>
      </c>
      <c r="E186" s="245">
        <v>1</v>
      </c>
      <c r="F186" s="245">
        <v>1</v>
      </c>
      <c r="G186" s="245">
        <v>2</v>
      </c>
      <c r="H186" s="245">
        <v>2</v>
      </c>
      <c r="I186" s="245">
        <v>2</v>
      </c>
      <c r="J186" s="246">
        <v>0</v>
      </c>
      <c r="K186" s="246">
        <v>0</v>
      </c>
      <c r="L186" s="246">
        <v>3</v>
      </c>
      <c r="M186" s="246">
        <v>0</v>
      </c>
      <c r="N186" s="245">
        <v>12</v>
      </c>
      <c r="O186" s="239"/>
      <c r="P186" s="239"/>
      <c r="Q186" s="239"/>
      <c r="AF186" s="225"/>
      <c r="AG186" s="225"/>
    </row>
    <row r="187" spans="1:33" s="222" customFormat="1" ht="23.25">
      <c r="A187" s="270" t="s">
        <v>346</v>
      </c>
      <c r="B187" s="245"/>
      <c r="C187" s="245">
        <v>0</v>
      </c>
      <c r="D187" s="245">
        <v>0</v>
      </c>
      <c r="E187" s="245">
        <v>0</v>
      </c>
      <c r="F187" s="245">
        <v>1</v>
      </c>
      <c r="G187" s="245">
        <v>1</v>
      </c>
      <c r="H187" s="245">
        <v>0</v>
      </c>
      <c r="I187" s="245">
        <v>1</v>
      </c>
      <c r="J187" s="246">
        <v>5</v>
      </c>
      <c r="K187" s="246">
        <v>1</v>
      </c>
      <c r="L187" s="246">
        <v>2</v>
      </c>
      <c r="M187" s="246">
        <v>1</v>
      </c>
      <c r="N187" s="245">
        <v>12</v>
      </c>
      <c r="O187" s="239"/>
      <c r="P187" s="239"/>
      <c r="Q187" s="239"/>
      <c r="AF187" s="225"/>
      <c r="AG187" s="225"/>
    </row>
    <row r="188" spans="1:33" s="222" customFormat="1">
      <c r="A188" s="270" t="s">
        <v>349</v>
      </c>
      <c r="B188" s="245"/>
      <c r="C188" s="245">
        <v>0</v>
      </c>
      <c r="D188" s="245">
        <v>0</v>
      </c>
      <c r="E188" s="245">
        <v>0</v>
      </c>
      <c r="F188" s="245">
        <v>0</v>
      </c>
      <c r="G188" s="245">
        <v>1</v>
      </c>
      <c r="H188" s="245">
        <v>0</v>
      </c>
      <c r="I188" s="245">
        <v>1</v>
      </c>
      <c r="J188" s="246">
        <v>4</v>
      </c>
      <c r="K188" s="246">
        <v>2</v>
      </c>
      <c r="L188" s="246">
        <v>3</v>
      </c>
      <c r="M188" s="246">
        <v>1</v>
      </c>
      <c r="N188" s="245">
        <v>12</v>
      </c>
      <c r="O188" s="239"/>
      <c r="P188" s="239"/>
      <c r="Q188" s="239"/>
      <c r="AF188" s="225"/>
      <c r="AG188" s="225"/>
    </row>
    <row r="189" spans="1:33" s="222" customFormat="1" ht="23.25">
      <c r="A189" s="270" t="s">
        <v>354</v>
      </c>
      <c r="B189" s="245"/>
      <c r="C189" s="245">
        <v>2</v>
      </c>
      <c r="D189" s="245">
        <v>1</v>
      </c>
      <c r="E189" s="245">
        <v>0</v>
      </c>
      <c r="F189" s="245">
        <v>0</v>
      </c>
      <c r="G189" s="245">
        <v>0</v>
      </c>
      <c r="H189" s="245">
        <v>2</v>
      </c>
      <c r="I189" s="245">
        <v>1</v>
      </c>
      <c r="J189" s="246">
        <v>2</v>
      </c>
      <c r="K189" s="246">
        <v>0</v>
      </c>
      <c r="L189" s="246">
        <v>4</v>
      </c>
      <c r="M189" s="246">
        <v>0</v>
      </c>
      <c r="N189" s="245">
        <v>12</v>
      </c>
      <c r="O189" s="239"/>
      <c r="P189" s="239"/>
      <c r="Q189" s="239"/>
      <c r="AF189" s="225"/>
      <c r="AG189" s="225"/>
    </row>
    <row r="190" spans="1:33" s="222" customFormat="1">
      <c r="A190" s="332" t="s">
        <v>360</v>
      </c>
      <c r="B190" s="245"/>
      <c r="C190" s="245">
        <v>0</v>
      </c>
      <c r="D190" s="245">
        <v>1</v>
      </c>
      <c r="E190" s="245">
        <v>1</v>
      </c>
      <c r="F190" s="245">
        <v>2</v>
      </c>
      <c r="G190" s="245">
        <v>0</v>
      </c>
      <c r="H190" s="245">
        <v>0</v>
      </c>
      <c r="I190" s="245">
        <v>2</v>
      </c>
      <c r="J190" s="246">
        <v>2</v>
      </c>
      <c r="K190" s="246">
        <v>1</v>
      </c>
      <c r="L190" s="246">
        <v>2</v>
      </c>
      <c r="M190" s="246">
        <v>1</v>
      </c>
      <c r="N190" s="245">
        <v>12</v>
      </c>
      <c r="O190" s="239"/>
      <c r="P190" s="239"/>
      <c r="Q190" s="239"/>
      <c r="AF190" s="225"/>
      <c r="AG190" s="225"/>
    </row>
    <row r="191" spans="1:33" s="222" customFormat="1">
      <c r="A191" s="330" t="s">
        <v>523</v>
      </c>
      <c r="B191" s="245"/>
      <c r="C191" s="245">
        <v>1</v>
      </c>
      <c r="D191" s="245">
        <v>1</v>
      </c>
      <c r="E191" s="245">
        <v>0</v>
      </c>
      <c r="F191" s="245">
        <v>2</v>
      </c>
      <c r="G191" s="245">
        <v>2</v>
      </c>
      <c r="H191" s="245">
        <v>1</v>
      </c>
      <c r="I191" s="245">
        <v>0</v>
      </c>
      <c r="J191" s="246">
        <v>0</v>
      </c>
      <c r="K191" s="246">
        <v>1</v>
      </c>
      <c r="L191" s="246">
        <v>1</v>
      </c>
      <c r="M191" s="246">
        <v>0</v>
      </c>
      <c r="N191" s="245">
        <v>9</v>
      </c>
      <c r="O191" s="239"/>
      <c r="P191" s="239"/>
      <c r="Q191" s="239"/>
      <c r="AF191" s="225"/>
      <c r="AG191" s="225"/>
    </row>
    <row r="192" spans="1:33" s="222" customFormat="1" ht="23.25">
      <c r="A192" s="270" t="s">
        <v>347</v>
      </c>
      <c r="B192" s="245"/>
      <c r="C192" s="245">
        <v>0</v>
      </c>
      <c r="D192" s="245">
        <v>1</v>
      </c>
      <c r="E192" s="245">
        <v>0</v>
      </c>
      <c r="F192" s="245">
        <v>1</v>
      </c>
      <c r="G192" s="245">
        <v>1</v>
      </c>
      <c r="H192" s="245">
        <v>0</v>
      </c>
      <c r="I192" s="245">
        <v>1</v>
      </c>
      <c r="J192" s="246">
        <v>2</v>
      </c>
      <c r="K192" s="246">
        <v>0</v>
      </c>
      <c r="L192" s="246">
        <v>2</v>
      </c>
      <c r="M192" s="246">
        <v>1</v>
      </c>
      <c r="N192" s="245">
        <v>9</v>
      </c>
      <c r="O192" s="239"/>
      <c r="P192" s="239"/>
      <c r="Q192" s="239"/>
      <c r="AF192" s="225"/>
      <c r="AG192" s="225"/>
    </row>
    <row r="193" spans="1:33" s="222" customFormat="1" ht="23.25">
      <c r="A193" s="270" t="s">
        <v>471</v>
      </c>
      <c r="B193" s="245"/>
      <c r="C193" s="245">
        <v>2</v>
      </c>
      <c r="D193" s="245">
        <v>1</v>
      </c>
      <c r="E193" s="245">
        <v>0</v>
      </c>
      <c r="F193" s="245">
        <v>3</v>
      </c>
      <c r="G193" s="245">
        <v>1</v>
      </c>
      <c r="H193" s="245">
        <v>0</v>
      </c>
      <c r="I193" s="245">
        <v>0</v>
      </c>
      <c r="J193" s="246">
        <v>0</v>
      </c>
      <c r="K193" s="246">
        <v>0</v>
      </c>
      <c r="L193" s="246">
        <v>0</v>
      </c>
      <c r="M193" s="246">
        <v>0</v>
      </c>
      <c r="N193" s="245">
        <v>7</v>
      </c>
      <c r="O193" s="239"/>
      <c r="P193" s="239"/>
      <c r="Q193" s="239"/>
      <c r="AF193" s="225"/>
      <c r="AG193" s="225"/>
    </row>
    <row r="194" spans="1:33" s="222" customFormat="1" ht="23.25">
      <c r="A194" s="270" t="s">
        <v>561</v>
      </c>
      <c r="B194" s="245"/>
      <c r="C194" s="245">
        <v>0</v>
      </c>
      <c r="D194" s="245">
        <v>1</v>
      </c>
      <c r="E194" s="245">
        <v>0</v>
      </c>
      <c r="F194" s="245">
        <v>2</v>
      </c>
      <c r="G194" s="245">
        <v>4</v>
      </c>
      <c r="H194" s="245">
        <v>0</v>
      </c>
      <c r="I194" s="245">
        <v>0</v>
      </c>
      <c r="J194" s="246">
        <v>0</v>
      </c>
      <c r="K194" s="246">
        <v>0</v>
      </c>
      <c r="L194" s="246">
        <v>0</v>
      </c>
      <c r="M194" s="246">
        <v>0</v>
      </c>
      <c r="N194" s="245">
        <v>7</v>
      </c>
      <c r="O194" s="239"/>
      <c r="P194" s="239"/>
      <c r="Q194" s="239"/>
      <c r="AF194" s="225"/>
      <c r="AG194" s="225"/>
    </row>
    <row r="195" spans="1:33" s="222" customFormat="1" ht="23.25">
      <c r="A195" s="270" t="s">
        <v>479</v>
      </c>
      <c r="B195" s="245"/>
      <c r="C195" s="245">
        <v>1</v>
      </c>
      <c r="D195" s="245">
        <v>1</v>
      </c>
      <c r="E195" s="245">
        <v>0</v>
      </c>
      <c r="F195" s="245">
        <v>1</v>
      </c>
      <c r="G195" s="245">
        <v>0</v>
      </c>
      <c r="H195" s="245">
        <v>1</v>
      </c>
      <c r="I195" s="245">
        <v>0</v>
      </c>
      <c r="J195" s="246">
        <v>0</v>
      </c>
      <c r="K195" s="246">
        <v>1</v>
      </c>
      <c r="L195" s="246">
        <v>0</v>
      </c>
      <c r="M195" s="246">
        <v>1</v>
      </c>
      <c r="N195" s="245">
        <v>6</v>
      </c>
      <c r="O195" s="239"/>
      <c r="P195" s="239"/>
      <c r="Q195" s="239"/>
      <c r="AF195" s="225"/>
      <c r="AG195" s="225"/>
    </row>
    <row r="196" spans="1:33" s="222" customFormat="1" ht="23.25">
      <c r="A196" s="270" t="s">
        <v>512</v>
      </c>
      <c r="B196" s="245"/>
      <c r="C196" s="245">
        <v>0</v>
      </c>
      <c r="D196" s="245">
        <v>2</v>
      </c>
      <c r="E196" s="245">
        <v>0</v>
      </c>
      <c r="F196" s="245">
        <v>0</v>
      </c>
      <c r="G196" s="245">
        <v>1</v>
      </c>
      <c r="H196" s="245">
        <v>0</v>
      </c>
      <c r="I196" s="245">
        <v>1</v>
      </c>
      <c r="J196" s="246">
        <v>1</v>
      </c>
      <c r="K196" s="246">
        <v>0</v>
      </c>
      <c r="L196" s="246">
        <v>0</v>
      </c>
      <c r="M196" s="246">
        <v>0</v>
      </c>
      <c r="N196" s="245">
        <v>5</v>
      </c>
      <c r="O196" s="239"/>
      <c r="P196" s="239"/>
      <c r="Q196" s="239"/>
      <c r="AF196" s="225"/>
      <c r="AG196" s="225"/>
    </row>
    <row r="197" spans="1:33" s="222" customFormat="1" ht="23.25" customHeight="1">
      <c r="A197" s="331" t="s">
        <v>497</v>
      </c>
      <c r="B197" s="245"/>
      <c r="C197" s="245">
        <v>0</v>
      </c>
      <c r="D197" s="245">
        <v>0</v>
      </c>
      <c r="E197" s="245">
        <v>0</v>
      </c>
      <c r="F197" s="245">
        <v>1</v>
      </c>
      <c r="G197" s="245">
        <v>0</v>
      </c>
      <c r="H197" s="245">
        <v>0</v>
      </c>
      <c r="I197" s="245">
        <v>1</v>
      </c>
      <c r="J197" s="246">
        <v>0</v>
      </c>
      <c r="K197" s="245">
        <v>1</v>
      </c>
      <c r="L197" s="246">
        <v>0</v>
      </c>
      <c r="M197" s="245">
        <v>0</v>
      </c>
      <c r="N197" s="245">
        <v>3</v>
      </c>
      <c r="O197" s="239"/>
      <c r="P197" s="239"/>
      <c r="Q197" s="239"/>
      <c r="AF197" s="225"/>
      <c r="AG197" s="225"/>
    </row>
    <row r="198" spans="1:33" s="222" customFormat="1" ht="23.25" customHeight="1">
      <c r="A198" s="331" t="s">
        <v>472</v>
      </c>
      <c r="B198" s="245"/>
      <c r="C198" s="245">
        <v>0</v>
      </c>
      <c r="D198" s="245">
        <v>0</v>
      </c>
      <c r="E198" s="245">
        <v>0</v>
      </c>
      <c r="F198" s="245">
        <v>0</v>
      </c>
      <c r="G198" s="245">
        <v>0</v>
      </c>
      <c r="H198" s="245">
        <v>0</v>
      </c>
      <c r="I198" s="245">
        <v>0</v>
      </c>
      <c r="J198" s="246">
        <v>0</v>
      </c>
      <c r="K198" s="246">
        <v>0</v>
      </c>
      <c r="L198" s="246">
        <v>0</v>
      </c>
      <c r="M198" s="246">
        <v>0</v>
      </c>
      <c r="N198" s="245">
        <v>0</v>
      </c>
      <c r="O198" s="239"/>
      <c r="P198" s="239"/>
      <c r="Q198" s="239"/>
      <c r="AF198" s="225"/>
      <c r="AG198" s="225"/>
    </row>
    <row r="199" spans="1:33" s="794" customFormat="1" ht="23.25" customHeight="1">
      <c r="A199" s="246" t="s">
        <v>500</v>
      </c>
      <c r="B199" s="245"/>
      <c r="C199" s="245">
        <v>0</v>
      </c>
      <c r="D199" s="245">
        <v>0</v>
      </c>
      <c r="E199" s="245">
        <v>0</v>
      </c>
      <c r="F199" s="245">
        <v>0</v>
      </c>
      <c r="G199" s="245">
        <v>0</v>
      </c>
      <c r="H199" s="245">
        <v>0</v>
      </c>
      <c r="I199" s="245">
        <v>0</v>
      </c>
      <c r="J199" s="246">
        <v>0</v>
      </c>
      <c r="K199" s="245">
        <v>0</v>
      </c>
      <c r="L199" s="246">
        <v>0</v>
      </c>
      <c r="M199" s="246">
        <v>0</v>
      </c>
      <c r="N199" s="245">
        <v>0</v>
      </c>
      <c r="O199" s="333"/>
      <c r="P199" s="333"/>
      <c r="Q199" s="333"/>
      <c r="AF199" s="245"/>
      <c r="AG199" s="245"/>
    </row>
    <row r="200" spans="1:33" s="794" customFormat="1" ht="23.25" customHeight="1">
      <c r="A200" s="270" t="s">
        <v>527</v>
      </c>
      <c r="B200" s="245"/>
      <c r="C200" s="245">
        <v>0</v>
      </c>
      <c r="D200" s="245">
        <v>0</v>
      </c>
      <c r="E200" s="245">
        <v>0</v>
      </c>
      <c r="F200" s="245">
        <v>0</v>
      </c>
      <c r="G200" s="245">
        <v>0</v>
      </c>
      <c r="H200" s="245">
        <v>0</v>
      </c>
      <c r="I200" s="245">
        <v>0</v>
      </c>
      <c r="J200" s="246">
        <v>0</v>
      </c>
      <c r="K200" s="245">
        <v>0</v>
      </c>
      <c r="L200" s="246">
        <v>0</v>
      </c>
      <c r="M200" s="245">
        <v>0</v>
      </c>
      <c r="N200" s="245">
        <v>0</v>
      </c>
      <c r="O200" s="333"/>
      <c r="P200" s="333"/>
      <c r="Q200" s="333"/>
      <c r="AF200" s="245"/>
      <c r="AG200" s="245"/>
    </row>
    <row r="201" spans="1:33" s="752" customFormat="1" ht="23.25" customHeight="1">
      <c r="A201" s="752" t="s">
        <v>534</v>
      </c>
      <c r="C201" s="796">
        <v>613</v>
      </c>
      <c r="D201" s="796">
        <v>621</v>
      </c>
      <c r="E201" s="752">
        <v>735</v>
      </c>
      <c r="F201" s="797">
        <v>637</v>
      </c>
      <c r="G201" s="797">
        <v>687</v>
      </c>
      <c r="H201" s="797">
        <v>554</v>
      </c>
      <c r="I201" s="797">
        <v>600</v>
      </c>
      <c r="J201" s="797">
        <v>776</v>
      </c>
      <c r="K201" s="797">
        <v>650</v>
      </c>
      <c r="L201" s="797">
        <v>610</v>
      </c>
      <c r="M201" s="798">
        <v>590</v>
      </c>
      <c r="N201" s="799">
        <v>7073</v>
      </c>
      <c r="O201" s="796"/>
      <c r="P201" s="796"/>
      <c r="Q201" s="796"/>
      <c r="AF201" s="797"/>
      <c r="AG201" s="797"/>
    </row>
  </sheetData>
  <sortState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5" priority="59" stopIfTrue="1">
      <formula>AND(COUNTIF($A$23:$A$33, A23)+COUNTIF($A$35:$A$96, A23)&gt;1,NOT(ISBLANK(A23)))</formula>
    </cfRule>
  </conditionalFormatting>
  <conditionalFormatting sqref="A117:A118">
    <cfRule type="expression" dxfId="4" priority="61" stopIfTrue="1">
      <formula>AND(COUNTIF($A$117:$A$118, A117)&gt;1,NOT(ISBLANK(A117)))</formula>
    </cfRule>
  </conditionalFormatting>
  <conditionalFormatting sqref="A120:A131">
    <cfRule type="expression" dxfId="3" priority="33" stopIfTrue="1">
      <formula>AND(COUNTIF($A$23:$A$33, A120)+COUNTIF($A$35:$A$96, A120)&gt;1,NOT(ISBLANK(A120)))</formula>
    </cfRule>
  </conditionalFormatting>
  <conditionalFormatting sqref="A120:A197 A23:A101">
    <cfRule type="expression" dxfId="2" priority="34" stopIfTrue="1">
      <formula>AND(COUNTIF($A$23:$A$101, A23)&gt;1,NOT(ISBLANK(A23)))</formula>
    </cfRule>
  </conditionalFormatting>
  <conditionalFormatting sqref="A106:A116">
    <cfRule type="expression" dxfId="1" priority="1" stopIfTrue="1">
      <formula>AND(COUNTIF($A$23:$A$33, A106)+COUNTIF($A$35:$A$96, A106)&gt;1,NOT(ISBLANK(A106)))</formula>
    </cfRule>
  </conditionalFormatting>
  <conditionalFormatting sqref="A106:A116">
    <cfRule type="expression" dxfId="0" priority="2" stopIfTrue="1">
      <formula>AND(COUNTIF($A$23:$A$101,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zoomScale="90" zoomScaleNormal="90" workbookViewId="0">
      <selection activeCell="P1" sqref="P1"/>
    </sheetView>
  </sheetViews>
  <sheetFormatPr defaultRowHeight="15"/>
  <cols>
    <col min="1" max="1" width="9.140625" style="410" customWidth="1"/>
    <col min="2" max="2" width="12.28515625" style="410" customWidth="1"/>
    <col min="3" max="3" width="10.7109375" style="410" customWidth="1"/>
    <col min="4" max="4" width="11.7109375" style="410" customWidth="1"/>
    <col min="5" max="5" width="11.5703125" style="410" bestFit="1" customWidth="1"/>
    <col min="6" max="16384" width="9.140625" style="410"/>
  </cols>
  <sheetData>
    <row r="8" spans="1:33">
      <c r="A8" s="833"/>
      <c r="C8" s="804"/>
      <c r="D8" s="804"/>
      <c r="F8" s="827"/>
      <c r="G8" s="827"/>
      <c r="H8" s="827"/>
      <c r="I8" s="834"/>
      <c r="J8" s="827"/>
      <c r="K8" s="827"/>
      <c r="L8" s="827"/>
      <c r="M8" s="835"/>
      <c r="N8" s="836"/>
      <c r="O8" s="804"/>
      <c r="P8" s="804"/>
      <c r="Q8" s="804"/>
      <c r="AF8" s="827"/>
      <c r="AG8" s="827"/>
    </row>
    <row r="9" spans="1:33">
      <c r="A9" s="837"/>
      <c r="C9" s="804"/>
      <c r="D9" s="804"/>
      <c r="F9" s="827"/>
      <c r="G9" s="827"/>
      <c r="H9" s="827"/>
      <c r="I9" s="834"/>
      <c r="J9" s="827"/>
      <c r="K9" s="827"/>
      <c r="L9" s="827"/>
      <c r="M9" s="835"/>
      <c r="N9" s="836"/>
      <c r="O9" s="804"/>
      <c r="P9" s="804"/>
      <c r="Q9" s="804"/>
      <c r="AF9" s="827"/>
      <c r="AG9" s="827"/>
    </row>
    <row r="10" spans="1:33">
      <c r="A10" s="837"/>
      <c r="C10" s="804"/>
      <c r="D10" s="804"/>
      <c r="F10" s="827"/>
      <c r="G10" s="827"/>
      <c r="H10" s="827"/>
      <c r="I10" s="834"/>
      <c r="J10" s="827"/>
      <c r="K10" s="827"/>
      <c r="L10" s="827"/>
      <c r="M10" s="835"/>
      <c r="N10" s="836"/>
      <c r="O10" s="804"/>
      <c r="P10" s="804"/>
      <c r="Q10" s="804"/>
      <c r="AF10" s="827"/>
      <c r="AG10" s="827"/>
    </row>
    <row r="11" spans="1:33">
      <c r="A11" s="837"/>
      <c r="C11" s="804"/>
      <c r="D11" s="804"/>
      <c r="F11" s="827"/>
      <c r="G11" s="827"/>
      <c r="H11" s="827"/>
      <c r="I11" s="834"/>
      <c r="J11" s="827"/>
      <c r="K11" s="827"/>
      <c r="L11" s="827"/>
      <c r="M11" s="835"/>
      <c r="N11" s="836"/>
      <c r="O11" s="804"/>
      <c r="P11" s="804"/>
      <c r="Q11" s="804"/>
      <c r="AF11" s="827"/>
      <c r="AG11" s="827"/>
    </row>
    <row r="12" spans="1:33">
      <c r="A12" s="837"/>
      <c r="C12" s="804"/>
      <c r="D12" s="804"/>
      <c r="F12" s="827"/>
      <c r="G12" s="827"/>
      <c r="H12" s="827"/>
      <c r="I12" s="834"/>
      <c r="J12" s="827"/>
      <c r="K12" s="827"/>
      <c r="L12" s="827"/>
      <c r="M12" s="835"/>
      <c r="N12" s="836"/>
      <c r="O12" s="804"/>
      <c r="P12" s="804"/>
      <c r="Q12" s="804"/>
      <c r="AF12" s="827"/>
      <c r="AG12" s="827"/>
    </row>
    <row r="13" spans="1:33" ht="15.75" thickBot="1">
      <c r="B13" s="410">
        <v>23</v>
      </c>
    </row>
    <row r="14" spans="1:33" ht="15.75" thickBot="1">
      <c r="A14" s="838" t="s">
        <v>5</v>
      </c>
      <c r="B14" s="839" t="s">
        <v>6</v>
      </c>
      <c r="C14" s="840" t="s">
        <v>7</v>
      </c>
      <c r="D14" s="222"/>
      <c r="E14" s="752" t="s">
        <v>5</v>
      </c>
      <c r="F14" s="752" t="s">
        <v>6</v>
      </c>
      <c r="G14" s="222"/>
    </row>
    <row r="15" spans="1:33" ht="15.75" thickBot="1">
      <c r="A15" s="841">
        <v>45658</v>
      </c>
      <c r="B15" s="842">
        <v>12</v>
      </c>
      <c r="C15" s="843">
        <f>((B15-23)/23)*100</f>
        <v>-47.826086956521742</v>
      </c>
      <c r="D15" s="222"/>
      <c r="E15" s="848">
        <v>45658</v>
      </c>
      <c r="F15" s="849">
        <v>12</v>
      </c>
      <c r="G15" s="222"/>
    </row>
    <row r="16" spans="1:33" ht="15.75" thickBot="1">
      <c r="A16" s="844">
        <v>45689</v>
      </c>
      <c r="B16" s="831">
        <v>39</v>
      </c>
      <c r="C16" s="832">
        <f t="shared" ref="C16:C25" si="0">((B16-B15)/B15)*100</f>
        <v>225</v>
      </c>
      <c r="D16" s="222"/>
      <c r="E16" s="848">
        <v>45689</v>
      </c>
      <c r="F16" s="849">
        <v>39</v>
      </c>
      <c r="G16" s="222"/>
    </row>
    <row r="17" spans="1:7" ht="15.75" thickBot="1">
      <c r="A17" s="844">
        <v>45717</v>
      </c>
      <c r="B17" s="831">
        <v>29</v>
      </c>
      <c r="C17" s="832">
        <f t="shared" si="0"/>
        <v>-25.641025641025639</v>
      </c>
      <c r="D17" s="222"/>
      <c r="E17" s="848">
        <v>45717</v>
      </c>
      <c r="F17" s="849">
        <v>29</v>
      </c>
      <c r="G17" s="222"/>
    </row>
    <row r="18" spans="1:7" ht="15.75" thickBot="1">
      <c r="A18" s="844">
        <v>45748</v>
      </c>
      <c r="B18" s="831">
        <v>14</v>
      </c>
      <c r="C18" s="832">
        <f t="shared" si="0"/>
        <v>-51.724137931034484</v>
      </c>
      <c r="D18" s="222"/>
      <c r="E18" s="848">
        <v>45748</v>
      </c>
      <c r="F18" s="849">
        <v>14</v>
      </c>
      <c r="G18" s="222"/>
    </row>
    <row r="19" spans="1:7" ht="15.75" thickBot="1">
      <c r="A19" s="844">
        <v>45778</v>
      </c>
      <c r="B19" s="831">
        <v>71</v>
      </c>
      <c r="C19" s="832">
        <f t="shared" si="0"/>
        <v>407.14285714285711</v>
      </c>
      <c r="D19" s="222"/>
      <c r="E19" s="848">
        <v>45778</v>
      </c>
      <c r="F19" s="849">
        <v>71</v>
      </c>
      <c r="G19" s="222"/>
    </row>
    <row r="20" spans="1:7" ht="15.75" thickBot="1">
      <c r="A20" s="844">
        <v>45809</v>
      </c>
      <c r="B20" s="831">
        <v>32</v>
      </c>
      <c r="C20" s="832">
        <f t="shared" si="0"/>
        <v>-54.929577464788736</v>
      </c>
      <c r="D20" s="222"/>
      <c r="E20" s="848">
        <v>45809</v>
      </c>
      <c r="F20" s="849">
        <v>32</v>
      </c>
      <c r="G20" s="222"/>
    </row>
    <row r="21" spans="1:7" ht="15.75" thickBot="1">
      <c r="A21" s="844">
        <v>45839</v>
      </c>
      <c r="B21" s="831">
        <v>24</v>
      </c>
      <c r="C21" s="832">
        <f t="shared" si="0"/>
        <v>-25</v>
      </c>
      <c r="D21" s="222"/>
      <c r="E21" s="848">
        <v>45839</v>
      </c>
      <c r="F21" s="849">
        <v>24</v>
      </c>
      <c r="G21" s="222"/>
    </row>
    <row r="22" spans="1:7" ht="15.75" thickBot="1">
      <c r="A22" s="844">
        <v>45870</v>
      </c>
      <c r="B22" s="831">
        <v>27</v>
      </c>
      <c r="C22" s="832">
        <f t="shared" si="0"/>
        <v>12.5</v>
      </c>
      <c r="D22" s="222"/>
      <c r="E22" s="848">
        <v>45870</v>
      </c>
      <c r="F22" s="849">
        <v>27</v>
      </c>
      <c r="G22" s="222"/>
    </row>
    <row r="23" spans="1:7" ht="15.75" thickBot="1">
      <c r="A23" s="844">
        <v>45901</v>
      </c>
      <c r="B23" s="831">
        <v>20</v>
      </c>
      <c r="C23" s="832">
        <f t="shared" si="0"/>
        <v>-25.925925925925924</v>
      </c>
      <c r="D23" s="222"/>
      <c r="E23" s="848">
        <v>45901</v>
      </c>
      <c r="F23" s="850">
        <v>20</v>
      </c>
      <c r="G23" s="222"/>
    </row>
    <row r="24" spans="1:7" ht="15.75" thickBot="1">
      <c r="A24" s="844">
        <v>45931</v>
      </c>
      <c r="B24" s="831">
        <v>44</v>
      </c>
      <c r="C24" s="832">
        <f t="shared" si="0"/>
        <v>120</v>
      </c>
      <c r="D24" s="222"/>
      <c r="E24" s="848">
        <v>45931</v>
      </c>
      <c r="F24" s="850">
        <v>44</v>
      </c>
      <c r="G24" s="222"/>
    </row>
    <row r="25" spans="1:7" ht="15.75" thickBot="1">
      <c r="A25" s="844">
        <v>45962</v>
      </c>
      <c r="B25" s="831">
        <v>27</v>
      </c>
      <c r="C25" s="832">
        <f t="shared" si="0"/>
        <v>-38.636363636363633</v>
      </c>
      <c r="D25" s="222"/>
      <c r="E25" s="848">
        <v>45962</v>
      </c>
      <c r="F25" s="849">
        <v>27</v>
      </c>
      <c r="G25" s="222"/>
    </row>
    <row r="26" spans="1:7" ht="15.75" thickBot="1">
      <c r="A26" s="844">
        <v>45992</v>
      </c>
      <c r="B26" s="831">
        <v>0</v>
      </c>
      <c r="C26" s="832"/>
      <c r="D26" s="222"/>
      <c r="E26" s="850" t="s">
        <v>8</v>
      </c>
      <c r="F26" s="850">
        <f>SUM(F15:F25)</f>
        <v>339</v>
      </c>
      <c r="G26" s="222"/>
    </row>
    <row r="27" spans="1:7" ht="15.75" thickBot="1">
      <c r="A27" s="845" t="s">
        <v>8</v>
      </c>
      <c r="B27" s="845">
        <f>SUM(B15:B26)</f>
        <v>339</v>
      </c>
      <c r="C27" s="845"/>
      <c r="D27" s="222"/>
      <c r="E27" s="222"/>
      <c r="F27" s="222"/>
      <c r="G27" s="222"/>
    </row>
    <row r="30" spans="1:7">
      <c r="A30" s="846"/>
      <c r="B30" s="847"/>
      <c r="D30" s="222" t="s">
        <v>545</v>
      </c>
      <c r="E30" s="222">
        <v>0</v>
      </c>
    </row>
    <row r="31" spans="1:7">
      <c r="A31" s="847"/>
      <c r="B31" s="847"/>
      <c r="D31" s="222" t="s">
        <v>546</v>
      </c>
      <c r="E31" s="222">
        <v>0</v>
      </c>
    </row>
    <row r="32" spans="1:7">
      <c r="D32" s="222" t="s">
        <v>547</v>
      </c>
      <c r="E32" s="222">
        <v>27</v>
      </c>
    </row>
    <row r="33" spans="1:9">
      <c r="D33" s="222" t="s">
        <v>291</v>
      </c>
      <c r="E33" s="222">
        <f>SUM(E30:E32)</f>
        <v>27</v>
      </c>
    </row>
    <row r="41" spans="1:9">
      <c r="A41" s="1109" t="s">
        <v>20</v>
      </c>
      <c r="B41" s="1109"/>
      <c r="C41" s="1109"/>
      <c r="D41" s="1109"/>
      <c r="E41" s="1109"/>
      <c r="F41" s="1109"/>
      <c r="G41" s="1109"/>
      <c r="H41" s="1109"/>
      <c r="I41" s="1109"/>
    </row>
    <row r="42" spans="1:9">
      <c r="A42" s="1109"/>
      <c r="B42" s="1109"/>
      <c r="C42" s="1109"/>
      <c r="D42" s="1109"/>
      <c r="E42" s="1109"/>
      <c r="F42" s="1109"/>
      <c r="G42" s="1109"/>
      <c r="H42" s="1109"/>
      <c r="I42" s="1109"/>
    </row>
    <row r="43" spans="1:9">
      <c r="A43" s="1109"/>
      <c r="B43" s="1109"/>
      <c r="C43" s="1109"/>
      <c r="D43" s="1109"/>
      <c r="E43" s="1109"/>
      <c r="F43" s="1109"/>
      <c r="G43" s="1109"/>
      <c r="H43" s="1109"/>
      <c r="I43" s="1109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3</v>
      </c>
    </row>
    <row r="2" spans="1:2">
      <c r="A2" s="1" t="s">
        <v>4</v>
      </c>
    </row>
    <row r="3" spans="1:2">
      <c r="A3" s="71"/>
    </row>
    <row r="4" spans="1:2">
      <c r="A4" s="194" t="s">
        <v>548</v>
      </c>
      <c r="B4" s="195" t="s">
        <v>549</v>
      </c>
    </row>
    <row r="5" spans="1:2" ht="15.75" thickBot="1">
      <c r="A5" s="196" t="s">
        <v>44</v>
      </c>
      <c r="B5" s="197">
        <v>135</v>
      </c>
    </row>
    <row r="6" spans="1:2" ht="45">
      <c r="A6" s="196" t="s">
        <v>550</v>
      </c>
      <c r="B6" s="197">
        <v>58</v>
      </c>
    </row>
    <row r="7" spans="1:2" ht="45">
      <c r="A7" s="198" t="s">
        <v>551</v>
      </c>
      <c r="B7" s="197">
        <v>281</v>
      </c>
    </row>
    <row r="8" spans="1:2" ht="15.75" thickBot="1">
      <c r="A8" s="196" t="s">
        <v>552</v>
      </c>
      <c r="B8" s="197">
        <v>106</v>
      </c>
    </row>
    <row r="9" spans="1:2" ht="15.75" thickBot="1">
      <c r="A9" s="196" t="s">
        <v>553</v>
      </c>
      <c r="B9" s="197">
        <v>4</v>
      </c>
    </row>
    <row r="10" spans="1:2" ht="15.75" thickBot="1">
      <c r="A10" s="196" t="s">
        <v>554</v>
      </c>
      <c r="B10" s="197">
        <v>257</v>
      </c>
    </row>
    <row r="11" spans="1:2" ht="15.75" thickBot="1">
      <c r="A11" s="196" t="s">
        <v>555</v>
      </c>
      <c r="B11" s="197">
        <v>72</v>
      </c>
    </row>
    <row r="12" spans="1:2" ht="30">
      <c r="A12" s="199" t="s">
        <v>556</v>
      </c>
      <c r="B12" s="197">
        <v>42</v>
      </c>
    </row>
    <row r="13" spans="1:2">
      <c r="A13" s="200" t="s">
        <v>19</v>
      </c>
      <c r="B13" s="201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workbookViewId="0">
      <selection activeCell="T42" sqref="T42"/>
    </sheetView>
  </sheetViews>
  <sheetFormatPr defaultRowHeight="15"/>
  <cols>
    <col min="1" max="1" width="6.42578125" style="254" customWidth="1"/>
    <col min="2" max="2" width="19.7109375" style="254" customWidth="1"/>
    <col min="3" max="10" width="9.140625" style="254"/>
    <col min="11" max="11" width="9.5703125" style="254" customWidth="1"/>
    <col min="12" max="16384" width="9.140625" style="254"/>
  </cols>
  <sheetData>
    <row r="1" spans="1:14">
      <c r="A1" s="419" t="s">
        <v>3</v>
      </c>
    </row>
    <row r="2" spans="1:14">
      <c r="A2" s="419" t="s">
        <v>4</v>
      </c>
    </row>
    <row r="6" spans="1:14" s="222" customFormat="1" ht="30">
      <c r="B6" s="442" t="s">
        <v>10</v>
      </c>
      <c r="C6" s="443">
        <v>45658</v>
      </c>
      <c r="D6" s="443">
        <v>45689</v>
      </c>
      <c r="E6" s="443">
        <v>45717</v>
      </c>
      <c r="F6" s="443">
        <v>45748</v>
      </c>
      <c r="G6" s="443">
        <v>45778</v>
      </c>
      <c r="H6" s="443">
        <v>45809</v>
      </c>
      <c r="I6" s="443">
        <v>45839</v>
      </c>
      <c r="J6" s="443">
        <v>45870</v>
      </c>
      <c r="K6" s="443">
        <v>45901</v>
      </c>
      <c r="L6" s="443">
        <v>45931</v>
      </c>
      <c r="M6" s="443">
        <v>45962</v>
      </c>
      <c r="N6" s="443">
        <v>45992</v>
      </c>
    </row>
    <row r="7" spans="1:14" s="222" customFormat="1">
      <c r="B7" s="297" t="s">
        <v>13</v>
      </c>
      <c r="C7" s="415">
        <v>100</v>
      </c>
      <c r="D7" s="415">
        <v>72</v>
      </c>
      <c r="E7" s="415">
        <v>103</v>
      </c>
      <c r="F7" s="415">
        <v>91</v>
      </c>
      <c r="G7" s="415">
        <v>83</v>
      </c>
      <c r="H7" s="415">
        <v>73</v>
      </c>
      <c r="I7" s="415">
        <v>82</v>
      </c>
      <c r="J7" s="415">
        <v>77</v>
      </c>
      <c r="K7" s="415">
        <v>84</v>
      </c>
      <c r="L7" s="415">
        <v>129</v>
      </c>
      <c r="M7" s="415">
        <v>76</v>
      </c>
      <c r="N7" s="415"/>
    </row>
    <row r="8" spans="1:14" s="222" customFormat="1">
      <c r="B8" s="297" t="s">
        <v>18</v>
      </c>
      <c r="C8" s="415">
        <v>100</v>
      </c>
      <c r="D8" s="415">
        <v>63</v>
      </c>
      <c r="E8" s="415">
        <v>56</v>
      </c>
      <c r="F8" s="415">
        <v>44</v>
      </c>
      <c r="G8" s="415">
        <v>60</v>
      </c>
      <c r="H8" s="415">
        <v>52</v>
      </c>
      <c r="I8" s="415">
        <v>58</v>
      </c>
      <c r="J8" s="415">
        <v>59</v>
      </c>
      <c r="K8" s="415">
        <v>45</v>
      </c>
      <c r="L8" s="415">
        <v>66</v>
      </c>
      <c r="M8" s="415">
        <v>34</v>
      </c>
      <c r="N8" s="415"/>
    </row>
    <row r="9" spans="1:14" s="222" customFormat="1">
      <c r="B9" s="706"/>
      <c r="H9" s="234"/>
      <c r="I9" s="561"/>
      <c r="J9" s="824"/>
    </row>
    <row r="11" spans="1:14">
      <c r="B11" s="801"/>
      <c r="C11" s="210"/>
      <c r="D11" s="210"/>
      <c r="E11" s="802"/>
      <c r="F11" s="210"/>
      <c r="G11" s="207"/>
    </row>
    <row r="12" spans="1:14">
      <c r="C12" s="255"/>
      <c r="D12" s="255"/>
      <c r="E12" s="255"/>
      <c r="F12" s="256"/>
      <c r="G12" s="80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C38" sqref="C38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222"/>
      <c r="S1" s="222"/>
      <c r="T1" s="222"/>
      <c r="U1" s="222"/>
      <c r="V1" s="222"/>
      <c r="W1" s="222"/>
    </row>
    <row r="2" spans="1:32">
      <c r="A2" s="1" t="s">
        <v>4</v>
      </c>
      <c r="B2" s="1"/>
      <c r="C2" s="1"/>
      <c r="R2" s="222"/>
      <c r="S2" s="222"/>
      <c r="T2" s="222"/>
      <c r="U2" s="222"/>
      <c r="V2" s="222"/>
      <c r="W2" s="222"/>
    </row>
    <row r="3" spans="1:32" ht="15.75" thickBot="1">
      <c r="R3" s="222"/>
      <c r="S3" s="222"/>
      <c r="T3" s="222"/>
      <c r="U3" s="222"/>
      <c r="V3" s="222"/>
      <c r="W3" s="222"/>
    </row>
    <row r="4" spans="1:32" ht="54.75" customHeight="1" thickBot="1">
      <c r="A4" s="299" t="s">
        <v>22</v>
      </c>
      <c r="B4" s="281">
        <v>45992</v>
      </c>
      <c r="C4" s="543" t="s">
        <v>23</v>
      </c>
      <c r="D4" s="543" t="s">
        <v>24</v>
      </c>
      <c r="E4" s="300">
        <v>45901</v>
      </c>
      <c r="F4" s="300">
        <v>45870</v>
      </c>
      <c r="G4" s="300">
        <v>45839</v>
      </c>
      <c r="H4" s="300">
        <v>45809</v>
      </c>
      <c r="I4" s="301">
        <v>45778</v>
      </c>
      <c r="J4" s="264">
        <v>45748</v>
      </c>
      <c r="K4" s="264">
        <v>45717</v>
      </c>
      <c r="L4" s="264">
        <v>45689</v>
      </c>
      <c r="M4" s="266">
        <v>45658</v>
      </c>
      <c r="N4" s="300" t="s">
        <v>8</v>
      </c>
      <c r="O4" s="302" t="s">
        <v>9</v>
      </c>
      <c r="P4" s="429" t="s">
        <v>11</v>
      </c>
      <c r="Q4" s="430" t="s">
        <v>570</v>
      </c>
      <c r="R4" s="222"/>
      <c r="S4" s="222"/>
      <c r="T4" s="222"/>
      <c r="U4" s="222"/>
      <c r="V4" s="222"/>
      <c r="W4" s="222"/>
    </row>
    <row r="5" spans="1:32" ht="15.75" thickBot="1">
      <c r="A5" s="362" t="s">
        <v>25</v>
      </c>
      <c r="B5" s="55"/>
      <c r="C5" s="24">
        <v>24</v>
      </c>
      <c r="D5" s="24">
        <v>12</v>
      </c>
      <c r="E5" s="24">
        <v>15</v>
      </c>
      <c r="F5" s="24">
        <v>10</v>
      </c>
      <c r="G5" s="50">
        <v>10</v>
      </c>
      <c r="H5" s="50">
        <v>10</v>
      </c>
      <c r="I5" s="232">
        <v>11</v>
      </c>
      <c r="J5" s="100">
        <v>15</v>
      </c>
      <c r="K5" s="55">
        <v>9</v>
      </c>
      <c r="L5" s="100">
        <v>20</v>
      </c>
      <c r="M5" s="51">
        <v>7</v>
      </c>
      <c r="N5" s="52">
        <f>SUM(B5:M5)</f>
        <v>143</v>
      </c>
      <c r="O5" s="53">
        <f t="shared" ref="O5:O12" si="0">AVERAGE(B5:M5)</f>
        <v>13</v>
      </c>
      <c r="P5" s="431">
        <f>N5/N$13*100</f>
        <v>0.21260779066309843</v>
      </c>
      <c r="Q5" s="428">
        <f>(C5*100)/$C$13</f>
        <v>0.46847550263517468</v>
      </c>
      <c r="R5" s="222"/>
      <c r="S5" s="222"/>
      <c r="T5" s="222"/>
      <c r="U5" s="222"/>
      <c r="V5" s="222"/>
      <c r="W5" s="222"/>
    </row>
    <row r="6" spans="1:32" ht="15.75" thickBot="1">
      <c r="A6" s="363" t="s">
        <v>26</v>
      </c>
      <c r="B6" s="55"/>
      <c r="C6" s="35">
        <v>1078</v>
      </c>
      <c r="D6" s="35">
        <v>1240</v>
      </c>
      <c r="E6" s="35">
        <v>1066</v>
      </c>
      <c r="F6" s="35">
        <v>1081</v>
      </c>
      <c r="G6" s="55">
        <v>1147</v>
      </c>
      <c r="H6" s="55">
        <v>951</v>
      </c>
      <c r="I6" s="233">
        <v>1123</v>
      </c>
      <c r="J6" s="101">
        <v>1124</v>
      </c>
      <c r="K6" s="55">
        <v>1344</v>
      </c>
      <c r="L6" s="101">
        <v>1555</v>
      </c>
      <c r="M6" s="56">
        <v>1493</v>
      </c>
      <c r="N6" s="52">
        <f t="shared" ref="N6:N12" si="1">SUM(B6:M6)</f>
        <v>13202</v>
      </c>
      <c r="O6" s="53">
        <f t="shared" si="0"/>
        <v>1200.1818181818182</v>
      </c>
      <c r="P6" s="54">
        <f t="shared" ref="P6:P13" si="2">N6/N$13*100</f>
        <v>19.628308058281295</v>
      </c>
      <c r="Q6" s="428">
        <f t="shared" ref="Q6:Q13" si="3">(C6*100)/$C$13</f>
        <v>21.042357993363265</v>
      </c>
      <c r="R6" s="222"/>
      <c r="S6" s="222"/>
      <c r="T6" s="222"/>
      <c r="U6" s="222"/>
      <c r="V6" s="222"/>
      <c r="W6" s="222"/>
    </row>
    <row r="7" spans="1:32" ht="15.75" thickBot="1">
      <c r="A7" s="363" t="s">
        <v>27</v>
      </c>
      <c r="B7" s="55"/>
      <c r="C7" s="35">
        <v>487</v>
      </c>
      <c r="D7" s="35">
        <v>511</v>
      </c>
      <c r="E7" s="35">
        <v>538</v>
      </c>
      <c r="F7" s="35">
        <v>512</v>
      </c>
      <c r="G7" s="55">
        <v>472</v>
      </c>
      <c r="H7" s="55">
        <v>518</v>
      </c>
      <c r="I7" s="233">
        <v>671</v>
      </c>
      <c r="J7" s="101">
        <v>699</v>
      </c>
      <c r="K7" s="55">
        <v>645</v>
      </c>
      <c r="L7" s="101">
        <v>733</v>
      </c>
      <c r="M7" s="56">
        <v>573</v>
      </c>
      <c r="N7" s="52">
        <f t="shared" si="1"/>
        <v>6359</v>
      </c>
      <c r="O7" s="53">
        <f t="shared" si="0"/>
        <v>578.09090909090912</v>
      </c>
      <c r="P7" s="54">
        <f t="shared" si="2"/>
        <v>9.454356229556943</v>
      </c>
      <c r="Q7" s="428">
        <f t="shared" si="3"/>
        <v>9.5061487409720868</v>
      </c>
      <c r="R7" s="222"/>
      <c r="S7" s="222"/>
      <c r="T7" s="222"/>
      <c r="U7" s="222"/>
      <c r="V7" s="222"/>
      <c r="W7" s="222"/>
    </row>
    <row r="8" spans="1:32" ht="15.75" thickBot="1">
      <c r="A8" s="363" t="s">
        <v>28</v>
      </c>
      <c r="B8" s="55"/>
      <c r="C8" s="35">
        <v>1055</v>
      </c>
      <c r="D8" s="35">
        <v>1401</v>
      </c>
      <c r="E8" s="35">
        <v>1367</v>
      </c>
      <c r="F8" s="35">
        <v>1312</v>
      </c>
      <c r="G8" s="55">
        <v>1712</v>
      </c>
      <c r="H8" s="55">
        <v>1129</v>
      </c>
      <c r="I8" s="233">
        <v>1509</v>
      </c>
      <c r="J8" s="101">
        <v>1486</v>
      </c>
      <c r="K8" s="55">
        <v>1492</v>
      </c>
      <c r="L8" s="101">
        <v>1315</v>
      </c>
      <c r="M8" s="56">
        <v>1120</v>
      </c>
      <c r="N8" s="52">
        <f t="shared" si="1"/>
        <v>14898</v>
      </c>
      <c r="O8" s="53">
        <f t="shared" si="0"/>
        <v>1354.3636363636363</v>
      </c>
      <c r="P8" s="54">
        <f t="shared" si="2"/>
        <v>22.149866190900983</v>
      </c>
      <c r="Q8" s="428">
        <f t="shared" si="3"/>
        <v>20.593402303337889</v>
      </c>
      <c r="R8" s="261"/>
      <c r="S8" s="222"/>
      <c r="T8" s="222"/>
      <c r="U8" s="222"/>
      <c r="V8" s="222"/>
      <c r="W8" s="222"/>
    </row>
    <row r="9" spans="1:32" ht="15.75" thickBot="1">
      <c r="A9" s="364" t="s">
        <v>29</v>
      </c>
      <c r="B9" s="347"/>
      <c r="C9" s="41">
        <v>107</v>
      </c>
      <c r="D9" s="41">
        <v>177</v>
      </c>
      <c r="E9" s="41">
        <v>216</v>
      </c>
      <c r="F9" s="41">
        <v>283</v>
      </c>
      <c r="G9" s="347">
        <v>320</v>
      </c>
      <c r="H9" s="347">
        <v>219</v>
      </c>
      <c r="I9" s="348">
        <v>261</v>
      </c>
      <c r="J9" s="102">
        <v>512</v>
      </c>
      <c r="K9" s="347">
        <v>397</v>
      </c>
      <c r="L9" s="102">
        <v>600</v>
      </c>
      <c r="M9" s="349">
        <v>254</v>
      </c>
      <c r="N9" s="52">
        <f t="shared" si="1"/>
        <v>3346</v>
      </c>
      <c r="O9" s="53">
        <f t="shared" si="0"/>
        <v>304.18181818181819</v>
      </c>
      <c r="P9" s="54">
        <f t="shared" si="2"/>
        <v>4.9747249479631277</v>
      </c>
      <c r="Q9" s="428">
        <f t="shared" si="3"/>
        <v>2.0886199492484874</v>
      </c>
      <c r="R9" s="261"/>
      <c r="S9" s="222"/>
      <c r="T9" s="222"/>
      <c r="U9" s="222"/>
      <c r="V9" s="222"/>
      <c r="W9" s="222"/>
    </row>
    <row r="10" spans="1:32" ht="15.75" thickBot="1">
      <c r="A10" s="661" t="s">
        <v>289</v>
      </c>
      <c r="B10" s="350"/>
      <c r="C10" s="202">
        <v>80</v>
      </c>
      <c r="D10" s="202">
        <v>106</v>
      </c>
      <c r="E10" s="202">
        <v>84</v>
      </c>
      <c r="F10" s="202">
        <v>22</v>
      </c>
      <c r="G10" s="350">
        <v>8</v>
      </c>
      <c r="H10" s="350">
        <v>15</v>
      </c>
      <c r="I10" s="350">
        <v>2</v>
      </c>
      <c r="J10" s="351">
        <v>11</v>
      </c>
      <c r="K10" s="350">
        <v>33</v>
      </c>
      <c r="L10" s="351">
        <v>125</v>
      </c>
      <c r="M10" s="356">
        <v>23</v>
      </c>
      <c r="N10" s="346">
        <f t="shared" si="1"/>
        <v>509</v>
      </c>
      <c r="O10" s="53">
        <f t="shared" si="0"/>
        <v>46.272727272727273</v>
      </c>
      <c r="P10" s="54">
        <f t="shared" si="2"/>
        <v>0.75676479333928048</v>
      </c>
      <c r="Q10" s="428">
        <f t="shared" si="3"/>
        <v>1.5615850087839156</v>
      </c>
      <c r="R10" s="261"/>
      <c r="S10" s="262"/>
      <c r="T10" s="222"/>
      <c r="U10" s="222"/>
      <c r="V10" s="222"/>
      <c r="W10" s="222"/>
    </row>
    <row r="11" spans="1:32" ht="15.75" thickBot="1">
      <c r="A11" s="365" t="s">
        <v>30</v>
      </c>
      <c r="B11" s="353"/>
      <c r="C11" s="352">
        <v>2140</v>
      </c>
      <c r="D11" s="352">
        <v>2518</v>
      </c>
      <c r="E11" s="352">
        <v>2423</v>
      </c>
      <c r="F11" s="352">
        <v>2221</v>
      </c>
      <c r="G11" s="353">
        <v>2267</v>
      </c>
      <c r="H11" s="353">
        <v>2167</v>
      </c>
      <c r="I11" s="353">
        <v>2530</v>
      </c>
      <c r="J11" s="354">
        <v>2755</v>
      </c>
      <c r="K11" s="353">
        <v>2553</v>
      </c>
      <c r="L11" s="354">
        <v>2713</v>
      </c>
      <c r="M11" s="359">
        <v>2611</v>
      </c>
      <c r="N11" s="357">
        <f t="shared" si="1"/>
        <v>26898</v>
      </c>
      <c r="O11" s="53">
        <f t="shared" si="0"/>
        <v>2445.2727272727275</v>
      </c>
      <c r="P11" s="54">
        <f t="shared" si="2"/>
        <v>39.991079393398749</v>
      </c>
      <c r="Q11" s="428">
        <f t="shared" si="3"/>
        <v>41.772398984969747</v>
      </c>
      <c r="R11" s="261"/>
      <c r="S11" s="262"/>
      <c r="T11" s="222"/>
      <c r="U11" s="222"/>
      <c r="V11" s="222"/>
      <c r="W11" s="222"/>
    </row>
    <row r="12" spans="1:32" ht="15.75" thickBot="1">
      <c r="A12" s="366" t="s">
        <v>31</v>
      </c>
      <c r="B12" s="353"/>
      <c r="C12" s="352">
        <v>152</v>
      </c>
      <c r="D12" s="352">
        <v>153</v>
      </c>
      <c r="E12" s="352">
        <v>181</v>
      </c>
      <c r="F12" s="352">
        <v>120</v>
      </c>
      <c r="G12" s="353">
        <v>165</v>
      </c>
      <c r="H12" s="353">
        <v>146</v>
      </c>
      <c r="I12" s="353">
        <v>201</v>
      </c>
      <c r="J12" s="354">
        <v>169</v>
      </c>
      <c r="K12" s="353">
        <v>204</v>
      </c>
      <c r="L12" s="354">
        <v>188</v>
      </c>
      <c r="M12" s="359">
        <v>226</v>
      </c>
      <c r="N12" s="358">
        <f t="shared" si="1"/>
        <v>1905</v>
      </c>
      <c r="O12" s="53">
        <f t="shared" si="0"/>
        <v>173.18181818181819</v>
      </c>
      <c r="P12" s="54">
        <f t="shared" si="2"/>
        <v>2.8322925958965208</v>
      </c>
      <c r="Q12" s="428">
        <f t="shared" si="3"/>
        <v>2.96701151668944</v>
      </c>
      <c r="R12" s="261"/>
      <c r="S12" s="262"/>
      <c r="T12" s="222"/>
      <c r="U12" s="222"/>
      <c r="V12" s="222"/>
      <c r="W12" s="222"/>
    </row>
    <row r="13" spans="1:32" ht="16.5" thickBot="1">
      <c r="A13" s="360" t="s">
        <v>32</v>
      </c>
      <c r="B13" s="355">
        <f t="shared" ref="B13:N13" si="4">SUM(B5:B12)</f>
        <v>0</v>
      </c>
      <c r="C13" s="355">
        <f t="shared" si="4"/>
        <v>5123</v>
      </c>
      <c r="D13" s="355">
        <f t="shared" si="4"/>
        <v>6118</v>
      </c>
      <c r="E13" s="355">
        <f t="shared" si="4"/>
        <v>5890</v>
      </c>
      <c r="F13" s="355">
        <f t="shared" si="4"/>
        <v>5561</v>
      </c>
      <c r="G13" s="355">
        <f t="shared" si="4"/>
        <v>6101</v>
      </c>
      <c r="H13" s="355">
        <f t="shared" si="4"/>
        <v>5155</v>
      </c>
      <c r="I13" s="355">
        <f t="shared" si="4"/>
        <v>6308</v>
      </c>
      <c r="J13" s="355">
        <f t="shared" si="4"/>
        <v>6771</v>
      </c>
      <c r="K13" s="355">
        <f t="shared" si="4"/>
        <v>6677</v>
      </c>
      <c r="L13" s="355">
        <f t="shared" si="4"/>
        <v>7249</v>
      </c>
      <c r="M13" s="361">
        <f t="shared" si="4"/>
        <v>6307</v>
      </c>
      <c r="N13" s="303">
        <f t="shared" si="4"/>
        <v>67260</v>
      </c>
      <c r="O13" s="304">
        <f>AVERAGEIF(B13:M13,"&gt;0")</f>
        <v>6114.545454545455</v>
      </c>
      <c r="P13" s="305">
        <f t="shared" si="2"/>
        <v>100</v>
      </c>
      <c r="Q13" s="428">
        <f t="shared" si="3"/>
        <v>100</v>
      </c>
      <c r="R13" s="261"/>
      <c r="S13" s="263"/>
      <c r="T13" s="222"/>
      <c r="U13" s="222"/>
      <c r="V13" s="222"/>
      <c r="W13" s="222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75"/>
      <c r="B15" s="1075"/>
      <c r="C15" s="1075"/>
      <c r="D15" s="1075"/>
      <c r="E15" s="57"/>
      <c r="I15" s="58"/>
      <c r="J15" s="58"/>
      <c r="U15" s="59"/>
      <c r="V15" s="2"/>
      <c r="W15" s="59"/>
    </row>
    <row r="16" spans="1:32">
      <c r="A16" s="1075"/>
      <c r="B16" s="1075"/>
      <c r="C16" s="1075"/>
      <c r="D16" s="1075"/>
      <c r="I16" s="58"/>
      <c r="U16" s="59"/>
      <c r="V16" s="2"/>
      <c r="W16" s="59"/>
    </row>
    <row r="17" spans="1:23">
      <c r="A17" s="1075"/>
      <c r="B17" s="1075"/>
      <c r="C17" s="1075"/>
      <c r="D17" s="1075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>
      <c r="A38" s="373"/>
    </row>
    <row r="39" spans="1:1">
      <c r="A39" s="571"/>
    </row>
    <row r="41" spans="1:1">
      <c r="A41" s="571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71"/>
  <sheetViews>
    <sheetView zoomScale="90" zoomScaleNormal="90" workbookViewId="0">
      <selection activeCell="Q1" sqref="Q1"/>
    </sheetView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451" t="s">
        <v>33</v>
      </c>
      <c r="B4" s="452">
        <v>45992</v>
      </c>
      <c r="C4" s="453">
        <v>45962</v>
      </c>
      <c r="D4" s="454">
        <v>45931</v>
      </c>
      <c r="E4" s="453">
        <v>45901</v>
      </c>
      <c r="F4" s="453">
        <v>45870</v>
      </c>
      <c r="G4" s="453">
        <v>45839</v>
      </c>
      <c r="H4" s="453">
        <v>45809</v>
      </c>
      <c r="I4" s="455">
        <v>45778</v>
      </c>
      <c r="J4" s="453">
        <v>45748</v>
      </c>
      <c r="K4" s="452">
        <v>45717</v>
      </c>
      <c r="L4" s="456">
        <v>45689</v>
      </c>
      <c r="M4" s="457">
        <v>45658</v>
      </c>
      <c r="N4" s="281" t="s">
        <v>8</v>
      </c>
      <c r="O4" s="320" t="s">
        <v>9</v>
      </c>
      <c r="P4" s="203" t="s">
        <v>34</v>
      </c>
    </row>
    <row r="5" spans="1:16" s="792" customFormat="1">
      <c r="A5" s="805" t="s">
        <v>35</v>
      </c>
      <c r="B5" s="806"/>
      <c r="C5" s="785">
        <v>0</v>
      </c>
      <c r="D5" s="807">
        <v>0</v>
      </c>
      <c r="E5" s="807">
        <v>0</v>
      </c>
      <c r="F5" s="807">
        <v>0</v>
      </c>
      <c r="G5" s="807">
        <v>0</v>
      </c>
      <c r="H5" s="807">
        <v>0</v>
      </c>
      <c r="I5" s="807">
        <v>0</v>
      </c>
      <c r="J5" s="807">
        <v>0</v>
      </c>
      <c r="K5" s="808">
        <v>0</v>
      </c>
      <c r="L5" s="808">
        <v>0</v>
      </c>
      <c r="M5" s="788">
        <v>0</v>
      </c>
      <c r="N5" s="809">
        <f>SUM(B5:M5)</f>
        <v>0</v>
      </c>
      <c r="O5" s="810">
        <f>AVERAGE(B5:M5)</f>
        <v>0</v>
      </c>
      <c r="P5" s="811">
        <f t="shared" ref="P5:P36" si="0">(N5/$N$262)*100</f>
        <v>0</v>
      </c>
    </row>
    <row r="6" spans="1:16" s="816" customFormat="1">
      <c r="A6" s="812" t="s">
        <v>36</v>
      </c>
      <c r="B6" s="806"/>
      <c r="C6" s="785">
        <v>3</v>
      </c>
      <c r="D6" s="787">
        <v>2</v>
      </c>
      <c r="E6" s="787">
        <v>0</v>
      </c>
      <c r="F6" s="787">
        <v>0</v>
      </c>
      <c r="G6" s="787">
        <v>0</v>
      </c>
      <c r="H6" s="787">
        <v>0</v>
      </c>
      <c r="I6" s="787">
        <v>2</v>
      </c>
      <c r="J6" s="787">
        <v>0</v>
      </c>
      <c r="K6" s="785">
        <v>0</v>
      </c>
      <c r="L6" s="785">
        <v>1</v>
      </c>
      <c r="M6" s="788">
        <v>1</v>
      </c>
      <c r="N6" s="813">
        <f t="shared" ref="N6:N76" si="1">SUM(B6:M6)</f>
        <v>9</v>
      </c>
      <c r="O6" s="814">
        <f t="shared" ref="O6:O76" si="2">AVERAGE(B6:M6)</f>
        <v>0.81818181818181823</v>
      </c>
      <c r="P6" s="815">
        <f t="shared" si="0"/>
        <v>1.4234425166463694E-2</v>
      </c>
    </row>
    <row r="7" spans="1:16" s="816" customFormat="1">
      <c r="A7" s="812" t="s">
        <v>37</v>
      </c>
      <c r="B7" s="806"/>
      <c r="C7" s="785">
        <v>0</v>
      </c>
      <c r="D7" s="787">
        <v>0</v>
      </c>
      <c r="E7" s="787">
        <v>0</v>
      </c>
      <c r="F7" s="787">
        <v>0</v>
      </c>
      <c r="G7" s="787">
        <v>0</v>
      </c>
      <c r="H7" s="787">
        <v>0</v>
      </c>
      <c r="I7" s="787">
        <v>0</v>
      </c>
      <c r="J7" s="787">
        <v>0</v>
      </c>
      <c r="K7" s="785">
        <v>0</v>
      </c>
      <c r="L7" s="785">
        <v>0</v>
      </c>
      <c r="M7" s="788">
        <v>1</v>
      </c>
      <c r="N7" s="817">
        <f t="shared" si="1"/>
        <v>1</v>
      </c>
      <c r="O7" s="818">
        <f t="shared" si="2"/>
        <v>9.0909090909090912E-2</v>
      </c>
      <c r="P7" s="791">
        <f t="shared" si="0"/>
        <v>1.5816027962737437E-3</v>
      </c>
    </row>
    <row r="8" spans="1:16" s="816" customFormat="1">
      <c r="A8" s="812" t="s">
        <v>38</v>
      </c>
      <c r="B8" s="806"/>
      <c r="C8" s="785">
        <v>4</v>
      </c>
      <c r="D8" s="787">
        <v>7</v>
      </c>
      <c r="E8" s="787">
        <v>9</v>
      </c>
      <c r="F8" s="787">
        <v>8</v>
      </c>
      <c r="G8" s="787">
        <v>13</v>
      </c>
      <c r="H8" s="787">
        <v>26</v>
      </c>
      <c r="I8" s="787">
        <v>48</v>
      </c>
      <c r="J8" s="787">
        <v>7</v>
      </c>
      <c r="K8" s="785">
        <v>15</v>
      </c>
      <c r="L8" s="785">
        <v>2</v>
      </c>
      <c r="M8" s="788">
        <v>6</v>
      </c>
      <c r="N8" s="789">
        <f t="shared" si="1"/>
        <v>145</v>
      </c>
      <c r="O8" s="790">
        <f t="shared" si="2"/>
        <v>13.181818181818182</v>
      </c>
      <c r="P8" s="791">
        <f t="shared" si="0"/>
        <v>0.22933240545969283</v>
      </c>
    </row>
    <row r="9" spans="1:16" s="816" customFormat="1">
      <c r="A9" s="812" t="s">
        <v>39</v>
      </c>
      <c r="B9" s="806"/>
      <c r="C9" s="785">
        <v>6</v>
      </c>
      <c r="D9" s="787">
        <v>9</v>
      </c>
      <c r="E9" s="787">
        <v>10</v>
      </c>
      <c r="F9" s="787">
        <v>13</v>
      </c>
      <c r="G9" s="787">
        <v>26</v>
      </c>
      <c r="H9" s="787">
        <v>12</v>
      </c>
      <c r="I9" s="787">
        <v>10</v>
      </c>
      <c r="J9" s="787">
        <v>21</v>
      </c>
      <c r="K9" s="785">
        <v>15</v>
      </c>
      <c r="L9" s="785">
        <v>15</v>
      </c>
      <c r="M9" s="788">
        <v>18</v>
      </c>
      <c r="N9" s="789">
        <f t="shared" si="1"/>
        <v>155</v>
      </c>
      <c r="O9" s="790">
        <f t="shared" si="2"/>
        <v>14.090909090909092</v>
      </c>
      <c r="P9" s="791">
        <f t="shared" si="0"/>
        <v>0.24514843342243031</v>
      </c>
    </row>
    <row r="10" spans="1:16" s="816" customFormat="1">
      <c r="A10" s="812" t="s">
        <v>40</v>
      </c>
      <c r="B10" s="806"/>
      <c r="C10" s="785">
        <v>0</v>
      </c>
      <c r="D10" s="787">
        <v>0</v>
      </c>
      <c r="E10" s="787">
        <v>0</v>
      </c>
      <c r="F10" s="787">
        <v>0</v>
      </c>
      <c r="G10" s="787">
        <v>0</v>
      </c>
      <c r="H10" s="787">
        <v>0</v>
      </c>
      <c r="I10" s="787">
        <v>0</v>
      </c>
      <c r="J10" s="787">
        <v>0</v>
      </c>
      <c r="K10" s="785">
        <v>1</v>
      </c>
      <c r="L10" s="785">
        <v>0</v>
      </c>
      <c r="M10" s="788">
        <v>0</v>
      </c>
      <c r="N10" s="789">
        <f t="shared" si="1"/>
        <v>1</v>
      </c>
      <c r="O10" s="790">
        <f t="shared" si="2"/>
        <v>9.0909090909090912E-2</v>
      </c>
      <c r="P10" s="791">
        <f t="shared" si="0"/>
        <v>1.5816027962737437E-3</v>
      </c>
    </row>
    <row r="11" spans="1:16" s="816" customFormat="1">
      <c r="A11" s="819" t="s">
        <v>41</v>
      </c>
      <c r="B11" s="806"/>
      <c r="C11" s="785">
        <v>1</v>
      </c>
      <c r="D11" s="787">
        <v>0</v>
      </c>
      <c r="E11" s="787">
        <v>3</v>
      </c>
      <c r="F11" s="787">
        <v>0</v>
      </c>
      <c r="G11" s="787">
        <v>2</v>
      </c>
      <c r="H11" s="787">
        <v>2</v>
      </c>
      <c r="I11" s="787">
        <v>0</v>
      </c>
      <c r="J11" s="787">
        <v>6</v>
      </c>
      <c r="K11" s="785">
        <v>1</v>
      </c>
      <c r="L11" s="785">
        <v>2</v>
      </c>
      <c r="M11" s="788">
        <v>3</v>
      </c>
      <c r="N11" s="789">
        <f t="shared" si="1"/>
        <v>20</v>
      </c>
      <c r="O11" s="790">
        <f t="shared" si="2"/>
        <v>1.8181818181818181</v>
      </c>
      <c r="P11" s="791">
        <f t="shared" si="0"/>
        <v>3.1632055925474876E-2</v>
      </c>
    </row>
    <row r="12" spans="1:16" s="816" customFormat="1">
      <c r="A12" s="812" t="s">
        <v>42</v>
      </c>
      <c r="B12" s="806"/>
      <c r="C12" s="785">
        <v>0</v>
      </c>
      <c r="D12" s="787">
        <v>0</v>
      </c>
      <c r="E12" s="787">
        <v>1</v>
      </c>
      <c r="F12" s="787">
        <v>0</v>
      </c>
      <c r="G12" s="787">
        <v>0</v>
      </c>
      <c r="H12" s="787">
        <v>0</v>
      </c>
      <c r="I12" s="787">
        <v>0</v>
      </c>
      <c r="J12" s="787">
        <v>1</v>
      </c>
      <c r="K12" s="785">
        <v>2</v>
      </c>
      <c r="L12" s="785">
        <v>0</v>
      </c>
      <c r="M12" s="788">
        <v>0</v>
      </c>
      <c r="N12" s="789">
        <f t="shared" si="1"/>
        <v>4</v>
      </c>
      <c r="O12" s="790">
        <f t="shared" si="2"/>
        <v>0.36363636363636365</v>
      </c>
      <c r="P12" s="791">
        <f t="shared" si="0"/>
        <v>6.3264111850949746E-3</v>
      </c>
    </row>
    <row r="13" spans="1:16" s="816" customFormat="1">
      <c r="A13" s="812" t="s">
        <v>43</v>
      </c>
      <c r="B13" s="806"/>
      <c r="C13" s="785">
        <v>1</v>
      </c>
      <c r="D13" s="787">
        <v>0</v>
      </c>
      <c r="E13" s="787">
        <v>1</v>
      </c>
      <c r="F13" s="787">
        <v>1</v>
      </c>
      <c r="G13" s="787">
        <v>0</v>
      </c>
      <c r="H13" s="787">
        <v>1</v>
      </c>
      <c r="I13" s="787">
        <v>0</v>
      </c>
      <c r="J13" s="787">
        <v>0</v>
      </c>
      <c r="K13" s="785">
        <v>2</v>
      </c>
      <c r="L13" s="785">
        <v>2</v>
      </c>
      <c r="M13" s="788">
        <v>2</v>
      </c>
      <c r="N13" s="789">
        <f t="shared" si="1"/>
        <v>10</v>
      </c>
      <c r="O13" s="790">
        <f t="shared" si="2"/>
        <v>0.90909090909090906</v>
      </c>
      <c r="P13" s="791">
        <f t="shared" si="0"/>
        <v>1.5816027962737438E-2</v>
      </c>
    </row>
    <row r="14" spans="1:16" s="816" customFormat="1">
      <c r="A14" s="812" t="s">
        <v>44</v>
      </c>
      <c r="B14" s="806"/>
      <c r="C14" s="785">
        <v>1</v>
      </c>
      <c r="D14" s="787">
        <v>2</v>
      </c>
      <c r="E14" s="787">
        <v>1</v>
      </c>
      <c r="F14" s="787">
        <v>1</v>
      </c>
      <c r="G14" s="787">
        <v>8</v>
      </c>
      <c r="H14" s="787">
        <v>2</v>
      </c>
      <c r="I14" s="787">
        <v>2</v>
      </c>
      <c r="J14" s="787">
        <v>0</v>
      </c>
      <c r="K14" s="785">
        <v>0</v>
      </c>
      <c r="L14" s="785">
        <v>1</v>
      </c>
      <c r="M14" s="788">
        <v>4</v>
      </c>
      <c r="N14" s="789">
        <f t="shared" si="1"/>
        <v>22</v>
      </c>
      <c r="O14" s="790">
        <f t="shared" si="2"/>
        <v>2</v>
      </c>
      <c r="P14" s="791">
        <f t="shared" si="0"/>
        <v>3.4795261518022369E-2</v>
      </c>
    </row>
    <row r="15" spans="1:16" s="816" customFormat="1">
      <c r="A15" s="812" t="s">
        <v>45</v>
      </c>
      <c r="B15" s="806"/>
      <c r="C15" s="785">
        <v>0</v>
      </c>
      <c r="D15" s="787">
        <v>0</v>
      </c>
      <c r="E15" s="787">
        <v>0</v>
      </c>
      <c r="F15" s="787">
        <v>0</v>
      </c>
      <c r="G15" s="787">
        <v>1</v>
      </c>
      <c r="H15" s="787">
        <v>0</v>
      </c>
      <c r="I15" s="787">
        <v>3</v>
      </c>
      <c r="J15" s="787">
        <v>2</v>
      </c>
      <c r="K15" s="785">
        <v>1</v>
      </c>
      <c r="L15" s="785">
        <v>1</v>
      </c>
      <c r="M15" s="788">
        <v>0</v>
      </c>
      <c r="N15" s="789">
        <f t="shared" si="1"/>
        <v>8</v>
      </c>
      <c r="O15" s="790">
        <f t="shared" si="2"/>
        <v>0.72727272727272729</v>
      </c>
      <c r="P15" s="791">
        <f t="shared" si="0"/>
        <v>1.2652822370189949E-2</v>
      </c>
    </row>
    <row r="16" spans="1:16" s="792" customFormat="1">
      <c r="A16" s="819" t="s">
        <v>46</v>
      </c>
      <c r="B16" s="784"/>
      <c r="C16" s="785">
        <v>10</v>
      </c>
      <c r="D16" s="786">
        <v>23</v>
      </c>
      <c r="E16" s="786">
        <v>27</v>
      </c>
      <c r="F16" s="786">
        <v>17</v>
      </c>
      <c r="G16" s="787">
        <v>9</v>
      </c>
      <c r="H16" s="787">
        <v>9</v>
      </c>
      <c r="I16" s="787">
        <v>19</v>
      </c>
      <c r="J16" s="786">
        <v>15</v>
      </c>
      <c r="K16" s="785">
        <v>20</v>
      </c>
      <c r="L16" s="785">
        <v>18</v>
      </c>
      <c r="M16" s="788">
        <v>10</v>
      </c>
      <c r="N16" s="789">
        <f t="shared" si="1"/>
        <v>177</v>
      </c>
      <c r="O16" s="790">
        <f t="shared" si="2"/>
        <v>16.09090909090909</v>
      </c>
      <c r="P16" s="791">
        <f t="shared" si="0"/>
        <v>0.27994369494045268</v>
      </c>
    </row>
    <row r="17" spans="1:16" s="792" customFormat="1">
      <c r="A17" s="783" t="s">
        <v>47</v>
      </c>
      <c r="B17" s="784"/>
      <c r="C17" s="785">
        <v>12</v>
      </c>
      <c r="D17" s="786">
        <v>18</v>
      </c>
      <c r="E17" s="786">
        <v>17</v>
      </c>
      <c r="F17" s="786">
        <v>20</v>
      </c>
      <c r="G17" s="787">
        <v>13</v>
      </c>
      <c r="H17" s="787">
        <v>8</v>
      </c>
      <c r="I17" s="787">
        <v>24</v>
      </c>
      <c r="J17" s="786">
        <v>22</v>
      </c>
      <c r="K17" s="785">
        <v>20</v>
      </c>
      <c r="L17" s="785">
        <v>24</v>
      </c>
      <c r="M17" s="788">
        <v>30</v>
      </c>
      <c r="N17" s="789">
        <f t="shared" si="1"/>
        <v>208</v>
      </c>
      <c r="O17" s="790">
        <f t="shared" si="2"/>
        <v>18.90909090909091</v>
      </c>
      <c r="P17" s="791">
        <f t="shared" si="0"/>
        <v>0.32897338162493872</v>
      </c>
    </row>
    <row r="18" spans="1:16" s="792" customFormat="1">
      <c r="A18" s="783" t="s">
        <v>48</v>
      </c>
      <c r="B18" s="784"/>
      <c r="C18" s="785">
        <v>0</v>
      </c>
      <c r="D18" s="786">
        <v>1</v>
      </c>
      <c r="E18" s="786">
        <v>0</v>
      </c>
      <c r="F18" s="786">
        <v>1</v>
      </c>
      <c r="G18" s="787">
        <v>1</v>
      </c>
      <c r="H18" s="787">
        <v>0</v>
      </c>
      <c r="I18" s="787">
        <v>1</v>
      </c>
      <c r="J18" s="786">
        <v>2</v>
      </c>
      <c r="K18" s="785">
        <v>2</v>
      </c>
      <c r="L18" s="785">
        <v>0</v>
      </c>
      <c r="M18" s="788">
        <v>0</v>
      </c>
      <c r="N18" s="789">
        <f t="shared" si="1"/>
        <v>8</v>
      </c>
      <c r="O18" s="790">
        <f t="shared" si="2"/>
        <v>0.72727272727272729</v>
      </c>
      <c r="P18" s="791">
        <f t="shared" si="0"/>
        <v>1.2652822370189949E-2</v>
      </c>
    </row>
    <row r="19" spans="1:16" s="792" customFormat="1">
      <c r="A19" s="783" t="s">
        <v>49</v>
      </c>
      <c r="B19" s="784"/>
      <c r="C19" s="785">
        <v>4</v>
      </c>
      <c r="D19" s="786">
        <v>4</v>
      </c>
      <c r="E19" s="786">
        <v>8</v>
      </c>
      <c r="F19" s="786">
        <v>2</v>
      </c>
      <c r="G19" s="787">
        <v>6</v>
      </c>
      <c r="H19" s="787">
        <v>6</v>
      </c>
      <c r="I19" s="787">
        <v>3</v>
      </c>
      <c r="J19" s="786">
        <v>1</v>
      </c>
      <c r="K19" s="785">
        <v>3</v>
      </c>
      <c r="L19" s="785">
        <v>4</v>
      </c>
      <c r="M19" s="788">
        <v>8</v>
      </c>
      <c r="N19" s="789">
        <f t="shared" si="1"/>
        <v>49</v>
      </c>
      <c r="O19" s="790">
        <f t="shared" si="2"/>
        <v>4.4545454545454541</v>
      </c>
      <c r="P19" s="791">
        <f t="shared" si="0"/>
        <v>7.7498537017413452E-2</v>
      </c>
    </row>
    <row r="20" spans="1:16" s="792" customFormat="1">
      <c r="A20" s="783" t="s">
        <v>50</v>
      </c>
      <c r="B20" s="784"/>
      <c r="C20" s="785">
        <v>5</v>
      </c>
      <c r="D20" s="786">
        <v>4</v>
      </c>
      <c r="E20" s="786">
        <v>7</v>
      </c>
      <c r="F20" s="786">
        <v>9</v>
      </c>
      <c r="G20" s="787">
        <v>5</v>
      </c>
      <c r="H20" s="787">
        <v>2</v>
      </c>
      <c r="I20" s="787">
        <v>2</v>
      </c>
      <c r="J20" s="786">
        <v>7</v>
      </c>
      <c r="K20" s="785">
        <v>5</v>
      </c>
      <c r="L20" s="785">
        <v>8</v>
      </c>
      <c r="M20" s="788">
        <v>7</v>
      </c>
      <c r="N20" s="789">
        <f t="shared" si="1"/>
        <v>61</v>
      </c>
      <c r="O20" s="790">
        <f t="shared" si="2"/>
        <v>5.5454545454545459</v>
      </c>
      <c r="P20" s="791">
        <f t="shared" si="0"/>
        <v>9.6477770572698365E-2</v>
      </c>
    </row>
    <row r="21" spans="1:16" s="792" customFormat="1">
      <c r="A21" s="783" t="s">
        <v>51</v>
      </c>
      <c r="B21" s="784"/>
      <c r="C21" s="785">
        <v>2</v>
      </c>
      <c r="D21" s="786">
        <v>4</v>
      </c>
      <c r="E21" s="786">
        <v>4</v>
      </c>
      <c r="F21" s="786">
        <v>6</v>
      </c>
      <c r="G21" s="787">
        <v>6</v>
      </c>
      <c r="H21" s="787">
        <v>6</v>
      </c>
      <c r="I21" s="787">
        <v>14</v>
      </c>
      <c r="J21" s="786">
        <v>19</v>
      </c>
      <c r="K21" s="785">
        <v>5</v>
      </c>
      <c r="L21" s="785">
        <v>3</v>
      </c>
      <c r="M21" s="788">
        <v>3</v>
      </c>
      <c r="N21" s="789">
        <f t="shared" si="1"/>
        <v>72</v>
      </c>
      <c r="O21" s="790">
        <f t="shared" si="2"/>
        <v>6.5454545454545459</v>
      </c>
      <c r="P21" s="791">
        <f t="shared" si="0"/>
        <v>0.11387540133170955</v>
      </c>
    </row>
    <row r="22" spans="1:16" s="792" customFormat="1">
      <c r="A22" s="783" t="s">
        <v>52</v>
      </c>
      <c r="B22" s="784"/>
      <c r="C22" s="785">
        <v>0</v>
      </c>
      <c r="D22" s="786">
        <v>0</v>
      </c>
      <c r="E22" s="786">
        <v>0</v>
      </c>
      <c r="F22" s="786">
        <v>0</v>
      </c>
      <c r="G22" s="787">
        <v>0</v>
      </c>
      <c r="H22" s="787">
        <v>1</v>
      </c>
      <c r="I22" s="787">
        <v>0</v>
      </c>
      <c r="J22" s="786">
        <v>0</v>
      </c>
      <c r="K22" s="785">
        <v>1</v>
      </c>
      <c r="L22" s="785">
        <v>0</v>
      </c>
      <c r="M22" s="788">
        <v>0</v>
      </c>
      <c r="N22" s="789">
        <f t="shared" si="1"/>
        <v>2</v>
      </c>
      <c r="O22" s="790">
        <f t="shared" si="2"/>
        <v>0.18181818181818182</v>
      </c>
      <c r="P22" s="791">
        <f t="shared" si="0"/>
        <v>3.1632055925474873E-3</v>
      </c>
    </row>
    <row r="23" spans="1:16" s="792" customFormat="1">
      <c r="A23" s="783" t="s">
        <v>53</v>
      </c>
      <c r="B23" s="784"/>
      <c r="C23" s="785">
        <v>0</v>
      </c>
      <c r="D23" s="786">
        <v>0</v>
      </c>
      <c r="E23" s="786">
        <v>0</v>
      </c>
      <c r="F23" s="786">
        <v>1</v>
      </c>
      <c r="G23" s="787">
        <v>0</v>
      </c>
      <c r="H23" s="787">
        <v>1</v>
      </c>
      <c r="I23" s="787">
        <v>0</v>
      </c>
      <c r="J23" s="786">
        <v>0</v>
      </c>
      <c r="K23" s="785">
        <v>0</v>
      </c>
      <c r="L23" s="785">
        <v>0</v>
      </c>
      <c r="M23" s="788">
        <v>0</v>
      </c>
      <c r="N23" s="789">
        <f t="shared" si="1"/>
        <v>2</v>
      </c>
      <c r="O23" s="790">
        <f t="shared" si="2"/>
        <v>0.18181818181818182</v>
      </c>
      <c r="P23" s="791">
        <f t="shared" si="0"/>
        <v>3.1632055925474873E-3</v>
      </c>
    </row>
    <row r="24" spans="1:16" s="792" customFormat="1">
      <c r="A24" s="783" t="s">
        <v>54</v>
      </c>
      <c r="B24" s="784"/>
      <c r="C24" s="785">
        <v>1</v>
      </c>
      <c r="D24" s="786">
        <v>0</v>
      </c>
      <c r="E24" s="786">
        <v>0</v>
      </c>
      <c r="F24" s="786">
        <v>0</v>
      </c>
      <c r="G24" s="787">
        <v>0</v>
      </c>
      <c r="H24" s="787">
        <v>0</v>
      </c>
      <c r="I24" s="787">
        <v>0</v>
      </c>
      <c r="J24" s="786">
        <v>0</v>
      </c>
      <c r="K24" s="785">
        <v>0</v>
      </c>
      <c r="L24" s="785">
        <v>0</v>
      </c>
      <c r="M24" s="788">
        <v>0</v>
      </c>
      <c r="N24" s="789">
        <f t="shared" si="1"/>
        <v>1</v>
      </c>
      <c r="O24" s="790">
        <f t="shared" si="2"/>
        <v>9.0909090909090912E-2</v>
      </c>
      <c r="P24" s="791">
        <f t="shared" si="0"/>
        <v>1.5816027962737437E-3</v>
      </c>
    </row>
    <row r="25" spans="1:16" s="792" customFormat="1">
      <c r="A25" s="783" t="s">
        <v>55</v>
      </c>
      <c r="B25" s="784"/>
      <c r="C25" s="785">
        <v>20</v>
      </c>
      <c r="D25" s="786">
        <v>16</v>
      </c>
      <c r="E25" s="786">
        <v>20</v>
      </c>
      <c r="F25" s="786">
        <v>16</v>
      </c>
      <c r="G25" s="787">
        <v>15</v>
      </c>
      <c r="H25" s="787">
        <v>12</v>
      </c>
      <c r="I25" s="787">
        <v>12</v>
      </c>
      <c r="J25" s="786">
        <v>14</v>
      </c>
      <c r="K25" s="785">
        <v>12</v>
      </c>
      <c r="L25" s="785">
        <v>19</v>
      </c>
      <c r="M25" s="788">
        <v>17</v>
      </c>
      <c r="N25" s="789">
        <f t="shared" si="1"/>
        <v>173</v>
      </c>
      <c r="O25" s="790">
        <f t="shared" si="2"/>
        <v>15.727272727272727</v>
      </c>
      <c r="P25" s="791">
        <f t="shared" si="0"/>
        <v>0.27361728375535765</v>
      </c>
    </row>
    <row r="26" spans="1:16" s="792" customFormat="1">
      <c r="A26" s="783" t="s">
        <v>56</v>
      </c>
      <c r="B26" s="784"/>
      <c r="C26" s="785">
        <v>0</v>
      </c>
      <c r="D26" s="786">
        <v>0</v>
      </c>
      <c r="E26" s="786">
        <v>0</v>
      </c>
      <c r="F26" s="786">
        <v>1</v>
      </c>
      <c r="G26" s="787">
        <v>0</v>
      </c>
      <c r="H26" s="787">
        <v>0</v>
      </c>
      <c r="I26" s="787">
        <v>0</v>
      </c>
      <c r="J26" s="786">
        <v>0</v>
      </c>
      <c r="K26" s="785">
        <v>0</v>
      </c>
      <c r="L26" s="785">
        <v>0</v>
      </c>
      <c r="M26" s="788">
        <v>1</v>
      </c>
      <c r="N26" s="789">
        <f t="shared" si="1"/>
        <v>2</v>
      </c>
      <c r="O26" s="790">
        <f t="shared" si="2"/>
        <v>0.18181818181818182</v>
      </c>
      <c r="P26" s="791">
        <f t="shared" si="0"/>
        <v>3.1632055925474873E-3</v>
      </c>
    </row>
    <row r="27" spans="1:16" s="792" customFormat="1">
      <c r="A27" s="793" t="s">
        <v>557</v>
      </c>
      <c r="B27" s="784"/>
      <c r="C27" s="785">
        <v>0</v>
      </c>
      <c r="D27" s="786">
        <v>0</v>
      </c>
      <c r="E27" s="786">
        <v>0</v>
      </c>
      <c r="F27" s="786">
        <v>0</v>
      </c>
      <c r="G27" s="787">
        <v>1</v>
      </c>
      <c r="H27" s="787">
        <v>0</v>
      </c>
      <c r="I27" s="787">
        <v>0</v>
      </c>
      <c r="J27" s="786">
        <v>0</v>
      </c>
      <c r="K27" s="785">
        <v>0</v>
      </c>
      <c r="L27" s="785">
        <v>0</v>
      </c>
      <c r="M27" s="788">
        <v>0</v>
      </c>
      <c r="N27" s="789">
        <f t="shared" si="1"/>
        <v>1</v>
      </c>
      <c r="O27" s="790">
        <f t="shared" si="2"/>
        <v>9.0909090909090912E-2</v>
      </c>
      <c r="P27" s="791">
        <f t="shared" si="0"/>
        <v>1.5816027962737437E-3</v>
      </c>
    </row>
    <row r="28" spans="1:16" s="792" customFormat="1">
      <c r="A28" s="783" t="s">
        <v>57</v>
      </c>
      <c r="B28" s="784"/>
      <c r="C28" s="785">
        <v>250</v>
      </c>
      <c r="D28" s="786">
        <v>265</v>
      </c>
      <c r="E28" s="786">
        <v>296</v>
      </c>
      <c r="F28" s="786">
        <v>223</v>
      </c>
      <c r="G28" s="787">
        <v>258</v>
      </c>
      <c r="H28" s="787">
        <v>229</v>
      </c>
      <c r="I28" s="787">
        <v>250</v>
      </c>
      <c r="J28" s="786">
        <v>254</v>
      </c>
      <c r="K28" s="785">
        <v>263</v>
      </c>
      <c r="L28" s="785">
        <v>297</v>
      </c>
      <c r="M28" s="788">
        <v>315</v>
      </c>
      <c r="N28" s="789">
        <f t="shared" si="1"/>
        <v>2900</v>
      </c>
      <c r="O28" s="790">
        <f t="shared" si="2"/>
        <v>263.63636363636363</v>
      </c>
      <c r="P28" s="791">
        <f t="shared" si="0"/>
        <v>4.5866481091938569</v>
      </c>
    </row>
    <row r="29" spans="1:16" s="792" customFormat="1">
      <c r="A29" s="783" t="s">
        <v>58</v>
      </c>
      <c r="B29" s="784"/>
      <c r="C29" s="785">
        <v>0</v>
      </c>
      <c r="D29" s="786">
        <v>0</v>
      </c>
      <c r="E29" s="786">
        <v>0</v>
      </c>
      <c r="F29" s="786">
        <v>0</v>
      </c>
      <c r="G29" s="787">
        <v>1</v>
      </c>
      <c r="H29" s="787">
        <v>0</v>
      </c>
      <c r="I29" s="787">
        <v>0</v>
      </c>
      <c r="J29" s="786">
        <v>0</v>
      </c>
      <c r="K29" s="785">
        <v>0</v>
      </c>
      <c r="L29" s="785">
        <v>0</v>
      </c>
      <c r="M29" s="788">
        <v>0</v>
      </c>
      <c r="N29" s="789">
        <f t="shared" si="1"/>
        <v>1</v>
      </c>
      <c r="O29" s="790">
        <f t="shared" si="2"/>
        <v>9.0909090909090912E-2</v>
      </c>
      <c r="P29" s="791">
        <f t="shared" si="0"/>
        <v>1.5816027962737437E-3</v>
      </c>
    </row>
    <row r="30" spans="1:16" s="792" customFormat="1">
      <c r="A30" s="783" t="s">
        <v>59</v>
      </c>
      <c r="B30" s="784"/>
      <c r="C30" s="785">
        <v>0</v>
      </c>
      <c r="D30" s="786">
        <v>0</v>
      </c>
      <c r="E30" s="786">
        <v>0</v>
      </c>
      <c r="F30" s="786">
        <v>0</v>
      </c>
      <c r="G30" s="787">
        <v>0</v>
      </c>
      <c r="H30" s="787">
        <v>0</v>
      </c>
      <c r="I30" s="787">
        <v>0</v>
      </c>
      <c r="J30" s="786">
        <v>0</v>
      </c>
      <c r="K30" s="785">
        <v>0</v>
      </c>
      <c r="L30" s="785">
        <v>0</v>
      </c>
      <c r="M30" s="788">
        <v>0</v>
      </c>
      <c r="N30" s="789">
        <f t="shared" si="1"/>
        <v>0</v>
      </c>
      <c r="O30" s="790">
        <f t="shared" si="2"/>
        <v>0</v>
      </c>
      <c r="P30" s="791">
        <f t="shared" si="0"/>
        <v>0</v>
      </c>
    </row>
    <row r="31" spans="1:16" s="792" customFormat="1">
      <c r="A31" s="783" t="s">
        <v>60</v>
      </c>
      <c r="B31" s="784"/>
      <c r="C31" s="785">
        <v>32</v>
      </c>
      <c r="D31" s="786">
        <v>77</v>
      </c>
      <c r="E31" s="786">
        <v>68</v>
      </c>
      <c r="F31" s="786">
        <v>10</v>
      </c>
      <c r="G31" s="787">
        <v>8</v>
      </c>
      <c r="H31" s="787">
        <v>13</v>
      </c>
      <c r="I31" s="787">
        <v>11</v>
      </c>
      <c r="J31" s="786">
        <v>22</v>
      </c>
      <c r="K31" s="785">
        <v>27</v>
      </c>
      <c r="L31" s="785">
        <v>13</v>
      </c>
      <c r="M31" s="788">
        <v>20</v>
      </c>
      <c r="N31" s="789">
        <f t="shared" si="1"/>
        <v>301</v>
      </c>
      <c r="O31" s="790">
        <f t="shared" si="2"/>
        <v>27.363636363636363</v>
      </c>
      <c r="P31" s="791">
        <f t="shared" si="0"/>
        <v>0.4760624416783969</v>
      </c>
    </row>
    <row r="32" spans="1:16" s="792" customFormat="1">
      <c r="A32" s="783" t="s">
        <v>61</v>
      </c>
      <c r="B32" s="784"/>
      <c r="C32" s="785">
        <v>0</v>
      </c>
      <c r="D32" s="786">
        <v>0</v>
      </c>
      <c r="E32" s="786">
        <v>0</v>
      </c>
      <c r="F32" s="786">
        <v>0</v>
      </c>
      <c r="G32" s="787">
        <v>0</v>
      </c>
      <c r="H32" s="787">
        <v>0</v>
      </c>
      <c r="I32" s="787">
        <v>1</v>
      </c>
      <c r="J32" s="786">
        <v>0</v>
      </c>
      <c r="K32" s="785">
        <v>0</v>
      </c>
      <c r="L32" s="785">
        <v>0</v>
      </c>
      <c r="M32" s="788">
        <v>0</v>
      </c>
      <c r="N32" s="789">
        <f t="shared" si="1"/>
        <v>1</v>
      </c>
      <c r="O32" s="790">
        <f t="shared" si="2"/>
        <v>9.0909090909090912E-2</v>
      </c>
      <c r="P32" s="791">
        <f t="shared" si="0"/>
        <v>1.5816027962737437E-3</v>
      </c>
    </row>
    <row r="33" spans="1:16" s="792" customFormat="1">
      <c r="A33" s="819" t="s">
        <v>62</v>
      </c>
      <c r="B33" s="784"/>
      <c r="C33" s="785">
        <v>21</v>
      </c>
      <c r="D33" s="786">
        <v>29</v>
      </c>
      <c r="E33" s="786">
        <v>38</v>
      </c>
      <c r="F33" s="786">
        <v>30</v>
      </c>
      <c r="G33" s="787">
        <v>37</v>
      </c>
      <c r="H33" s="787">
        <v>24</v>
      </c>
      <c r="I33" s="787">
        <v>35</v>
      </c>
      <c r="J33" s="786">
        <v>27</v>
      </c>
      <c r="K33" s="785">
        <v>30</v>
      </c>
      <c r="L33" s="785">
        <v>24</v>
      </c>
      <c r="M33" s="788">
        <v>29</v>
      </c>
      <c r="N33" s="789">
        <f t="shared" si="1"/>
        <v>324</v>
      </c>
      <c r="O33" s="790">
        <f t="shared" si="2"/>
        <v>29.454545454545453</v>
      </c>
      <c r="P33" s="791">
        <f t="shared" si="0"/>
        <v>0.51243930599269305</v>
      </c>
    </row>
    <row r="34" spans="1:16" s="792" customFormat="1">
      <c r="A34" s="819" t="s">
        <v>63</v>
      </c>
      <c r="B34" s="784"/>
      <c r="C34" s="785">
        <v>0</v>
      </c>
      <c r="D34" s="786">
        <v>5</v>
      </c>
      <c r="E34" s="786">
        <v>1</v>
      </c>
      <c r="F34" s="786">
        <v>1</v>
      </c>
      <c r="G34" s="787">
        <v>2</v>
      </c>
      <c r="H34" s="787">
        <v>1</v>
      </c>
      <c r="I34" s="787">
        <v>0</v>
      </c>
      <c r="J34" s="786">
        <v>0</v>
      </c>
      <c r="K34" s="785">
        <v>0</v>
      </c>
      <c r="L34" s="785">
        <v>1</v>
      </c>
      <c r="M34" s="788">
        <v>0</v>
      </c>
      <c r="N34" s="789">
        <f t="shared" si="1"/>
        <v>11</v>
      </c>
      <c r="O34" s="790">
        <f t="shared" si="2"/>
        <v>1</v>
      </c>
      <c r="P34" s="791">
        <f t="shared" si="0"/>
        <v>1.7397630759011184E-2</v>
      </c>
    </row>
    <row r="35" spans="1:16" s="792" customFormat="1">
      <c r="A35" s="819" t="s">
        <v>64</v>
      </c>
      <c r="B35" s="784"/>
      <c r="C35" s="785">
        <v>0</v>
      </c>
      <c r="D35" s="786">
        <v>1</v>
      </c>
      <c r="E35" s="786">
        <v>0</v>
      </c>
      <c r="F35" s="786">
        <v>0</v>
      </c>
      <c r="G35" s="787">
        <v>0</v>
      </c>
      <c r="H35" s="787">
        <v>0</v>
      </c>
      <c r="I35" s="787">
        <v>0</v>
      </c>
      <c r="J35" s="786">
        <v>0</v>
      </c>
      <c r="K35" s="785">
        <v>0</v>
      </c>
      <c r="L35" s="785">
        <v>1</v>
      </c>
      <c r="M35" s="788">
        <v>0</v>
      </c>
      <c r="N35" s="789">
        <f t="shared" si="1"/>
        <v>2</v>
      </c>
      <c r="O35" s="790">
        <f t="shared" si="2"/>
        <v>0.18181818181818182</v>
      </c>
      <c r="P35" s="791">
        <f t="shared" si="0"/>
        <v>3.1632055925474873E-3</v>
      </c>
    </row>
    <row r="36" spans="1:16" s="792" customFormat="1">
      <c r="A36" s="819" t="s">
        <v>65</v>
      </c>
      <c r="B36" s="784"/>
      <c r="C36" s="785">
        <v>3</v>
      </c>
      <c r="D36" s="786">
        <v>1</v>
      </c>
      <c r="E36" s="786">
        <v>0</v>
      </c>
      <c r="F36" s="786">
        <v>0</v>
      </c>
      <c r="G36" s="787">
        <v>0</v>
      </c>
      <c r="H36" s="787">
        <v>4</v>
      </c>
      <c r="I36" s="787">
        <v>0</v>
      </c>
      <c r="J36" s="786">
        <v>0</v>
      </c>
      <c r="K36" s="785">
        <v>0</v>
      </c>
      <c r="L36" s="785">
        <v>0</v>
      </c>
      <c r="M36" s="788">
        <v>1</v>
      </c>
      <c r="N36" s="789">
        <f t="shared" si="1"/>
        <v>9</v>
      </c>
      <c r="O36" s="790">
        <f t="shared" si="2"/>
        <v>0.81818181818181823</v>
      </c>
      <c r="P36" s="791">
        <f t="shared" si="0"/>
        <v>1.4234425166463694E-2</v>
      </c>
    </row>
    <row r="37" spans="1:16" s="792" customFormat="1">
      <c r="A37" s="783" t="s">
        <v>66</v>
      </c>
      <c r="B37" s="784"/>
      <c r="C37" s="785">
        <v>3</v>
      </c>
      <c r="D37" s="786">
        <v>1</v>
      </c>
      <c r="E37" s="786">
        <v>4</v>
      </c>
      <c r="F37" s="786">
        <v>1</v>
      </c>
      <c r="G37" s="787">
        <v>2</v>
      </c>
      <c r="H37" s="787">
        <v>1</v>
      </c>
      <c r="I37" s="787">
        <v>7</v>
      </c>
      <c r="J37" s="786">
        <v>4</v>
      </c>
      <c r="K37" s="785">
        <v>5</v>
      </c>
      <c r="L37" s="785">
        <v>5</v>
      </c>
      <c r="M37" s="788">
        <v>5</v>
      </c>
      <c r="N37" s="789">
        <f t="shared" si="1"/>
        <v>38</v>
      </c>
      <c r="O37" s="790">
        <f t="shared" si="2"/>
        <v>3.4545454545454546</v>
      </c>
      <c r="P37" s="791">
        <f t="shared" ref="P37:P68" si="3">(N37/$N$262)*100</f>
        <v>6.010090625840226E-2</v>
      </c>
    </row>
    <row r="38" spans="1:16" s="792" customFormat="1">
      <c r="A38" s="783" t="s">
        <v>67</v>
      </c>
      <c r="B38" s="784"/>
      <c r="C38" s="785">
        <v>0</v>
      </c>
      <c r="D38" s="786">
        <v>0</v>
      </c>
      <c r="E38" s="786">
        <v>0</v>
      </c>
      <c r="F38" s="786">
        <v>1</v>
      </c>
      <c r="G38" s="787">
        <v>1</v>
      </c>
      <c r="H38" s="787">
        <v>0</v>
      </c>
      <c r="I38" s="787">
        <v>0</v>
      </c>
      <c r="J38" s="786">
        <v>1</v>
      </c>
      <c r="K38" s="785">
        <v>0</v>
      </c>
      <c r="L38" s="785">
        <v>1</v>
      </c>
      <c r="M38" s="788">
        <v>1</v>
      </c>
      <c r="N38" s="789">
        <f t="shared" si="1"/>
        <v>5</v>
      </c>
      <c r="O38" s="790">
        <f t="shared" si="2"/>
        <v>0.45454545454545453</v>
      </c>
      <c r="P38" s="791">
        <f t="shared" si="3"/>
        <v>7.9080139813687191E-3</v>
      </c>
    </row>
    <row r="39" spans="1:16" s="792" customFormat="1">
      <c r="A39" s="783" t="s">
        <v>68</v>
      </c>
      <c r="B39" s="784"/>
      <c r="C39" s="785">
        <v>0</v>
      </c>
      <c r="D39" s="786">
        <v>1</v>
      </c>
      <c r="E39" s="786">
        <v>3</v>
      </c>
      <c r="F39" s="786">
        <v>0</v>
      </c>
      <c r="G39" s="787">
        <v>0</v>
      </c>
      <c r="H39" s="787">
        <v>1</v>
      </c>
      <c r="I39" s="787">
        <v>1</v>
      </c>
      <c r="J39" s="786">
        <v>0</v>
      </c>
      <c r="K39" s="785">
        <v>0</v>
      </c>
      <c r="L39" s="785">
        <v>1</v>
      </c>
      <c r="M39" s="788">
        <v>1</v>
      </c>
      <c r="N39" s="789">
        <f t="shared" si="1"/>
        <v>8</v>
      </c>
      <c r="O39" s="790">
        <f t="shared" si="2"/>
        <v>0.72727272727272729</v>
      </c>
      <c r="P39" s="791">
        <f t="shared" si="3"/>
        <v>1.2652822370189949E-2</v>
      </c>
    </row>
    <row r="40" spans="1:16" s="792" customFormat="1">
      <c r="A40" s="783" t="s">
        <v>69</v>
      </c>
      <c r="B40" s="784"/>
      <c r="C40" s="785">
        <v>0</v>
      </c>
      <c r="D40" s="786">
        <v>0</v>
      </c>
      <c r="E40" s="786">
        <v>0</v>
      </c>
      <c r="F40" s="786">
        <v>0</v>
      </c>
      <c r="G40" s="787">
        <v>0</v>
      </c>
      <c r="H40" s="787">
        <v>0</v>
      </c>
      <c r="I40" s="787">
        <v>0</v>
      </c>
      <c r="J40" s="786">
        <v>0</v>
      </c>
      <c r="K40" s="785">
        <v>0</v>
      </c>
      <c r="L40" s="785">
        <v>0</v>
      </c>
      <c r="M40" s="788">
        <v>0</v>
      </c>
      <c r="N40" s="789">
        <f t="shared" si="1"/>
        <v>0</v>
      </c>
      <c r="O40" s="790">
        <f t="shared" si="2"/>
        <v>0</v>
      </c>
      <c r="P40" s="791">
        <f t="shared" si="3"/>
        <v>0</v>
      </c>
    </row>
    <row r="41" spans="1:16" s="792" customFormat="1">
      <c r="A41" s="819" t="s">
        <v>70</v>
      </c>
      <c r="B41" s="784"/>
      <c r="C41" s="785">
        <v>6</v>
      </c>
      <c r="D41" s="786">
        <v>3</v>
      </c>
      <c r="E41" s="786">
        <v>6</v>
      </c>
      <c r="F41" s="786">
        <v>4</v>
      </c>
      <c r="G41" s="787">
        <v>3</v>
      </c>
      <c r="H41" s="787">
        <v>3</v>
      </c>
      <c r="I41" s="787">
        <v>2</v>
      </c>
      <c r="J41" s="786">
        <v>3</v>
      </c>
      <c r="K41" s="785">
        <v>4</v>
      </c>
      <c r="L41" s="785">
        <v>5</v>
      </c>
      <c r="M41" s="788">
        <v>3</v>
      </c>
      <c r="N41" s="789">
        <f t="shared" si="1"/>
        <v>42</v>
      </c>
      <c r="O41" s="790">
        <f t="shared" si="2"/>
        <v>3.8181818181818183</v>
      </c>
      <c r="P41" s="791">
        <f t="shared" si="3"/>
        <v>6.6427317443497239E-2</v>
      </c>
    </row>
    <row r="42" spans="1:16" s="792" customFormat="1">
      <c r="A42" s="783" t="s">
        <v>71</v>
      </c>
      <c r="B42" s="784"/>
      <c r="C42" s="785">
        <v>46</v>
      </c>
      <c r="D42" s="786">
        <v>61</v>
      </c>
      <c r="E42" s="786">
        <v>48</v>
      </c>
      <c r="F42" s="786">
        <v>46</v>
      </c>
      <c r="G42" s="787">
        <v>47</v>
      </c>
      <c r="H42" s="787">
        <v>38</v>
      </c>
      <c r="I42" s="787">
        <v>66</v>
      </c>
      <c r="J42" s="786">
        <v>54</v>
      </c>
      <c r="K42" s="785">
        <v>50</v>
      </c>
      <c r="L42" s="785">
        <v>64</v>
      </c>
      <c r="M42" s="788">
        <v>44</v>
      </c>
      <c r="N42" s="789">
        <f t="shared" si="1"/>
        <v>564</v>
      </c>
      <c r="O42" s="790">
        <f t="shared" si="2"/>
        <v>51.272727272727273</v>
      </c>
      <c r="P42" s="791">
        <f t="shared" si="3"/>
        <v>0.89202397709839154</v>
      </c>
    </row>
    <row r="43" spans="1:16" s="792" customFormat="1">
      <c r="A43" s="783" t="s">
        <v>72</v>
      </c>
      <c r="B43" s="784"/>
      <c r="C43" s="785">
        <v>15</v>
      </c>
      <c r="D43" s="786">
        <v>16</v>
      </c>
      <c r="E43" s="786">
        <v>11</v>
      </c>
      <c r="F43" s="786">
        <v>9</v>
      </c>
      <c r="G43" s="787">
        <v>8</v>
      </c>
      <c r="H43" s="787">
        <v>16</v>
      </c>
      <c r="I43" s="787">
        <v>28</v>
      </c>
      <c r="J43" s="786">
        <v>13</v>
      </c>
      <c r="K43" s="785">
        <v>13</v>
      </c>
      <c r="L43" s="785">
        <v>16</v>
      </c>
      <c r="M43" s="788">
        <v>14</v>
      </c>
      <c r="N43" s="789">
        <f t="shared" si="1"/>
        <v>159</v>
      </c>
      <c r="O43" s="790">
        <f t="shared" si="2"/>
        <v>14.454545454545455</v>
      </c>
      <c r="P43" s="791">
        <f t="shared" si="3"/>
        <v>0.25147484460752523</v>
      </c>
    </row>
    <row r="44" spans="1:16" s="792" customFormat="1">
      <c r="A44" s="783" t="s">
        <v>73</v>
      </c>
      <c r="B44" s="784"/>
      <c r="C44" s="785">
        <v>165</v>
      </c>
      <c r="D44" s="786">
        <v>199</v>
      </c>
      <c r="E44" s="786">
        <v>197</v>
      </c>
      <c r="F44" s="786">
        <v>213</v>
      </c>
      <c r="G44" s="787">
        <v>219</v>
      </c>
      <c r="H44" s="787">
        <v>305</v>
      </c>
      <c r="I44" s="787">
        <v>321</v>
      </c>
      <c r="J44" s="786">
        <v>360</v>
      </c>
      <c r="K44" s="785">
        <v>328</v>
      </c>
      <c r="L44" s="785">
        <v>325</v>
      </c>
      <c r="M44" s="788">
        <v>324</v>
      </c>
      <c r="N44" s="789">
        <f t="shared" si="1"/>
        <v>2956</v>
      </c>
      <c r="O44" s="790">
        <f t="shared" si="2"/>
        <v>268.72727272727275</v>
      </c>
      <c r="P44" s="791">
        <f t="shared" si="3"/>
        <v>4.6752178657851866</v>
      </c>
    </row>
    <row r="45" spans="1:16" s="792" customFormat="1">
      <c r="A45" s="783" t="s">
        <v>74</v>
      </c>
      <c r="B45" s="784"/>
      <c r="C45" s="785">
        <v>0</v>
      </c>
      <c r="D45" s="786">
        <v>1</v>
      </c>
      <c r="E45" s="786">
        <v>0</v>
      </c>
      <c r="F45" s="786">
        <v>0</v>
      </c>
      <c r="G45" s="787">
        <v>1</v>
      </c>
      <c r="H45" s="787">
        <v>1</v>
      </c>
      <c r="I45" s="787">
        <v>0</v>
      </c>
      <c r="J45" s="786">
        <v>0</v>
      </c>
      <c r="K45" s="785">
        <v>2</v>
      </c>
      <c r="L45" s="785">
        <v>0</v>
      </c>
      <c r="M45" s="788">
        <v>0</v>
      </c>
      <c r="N45" s="789">
        <f t="shared" si="1"/>
        <v>5</v>
      </c>
      <c r="O45" s="790">
        <f t="shared" si="2"/>
        <v>0.45454545454545453</v>
      </c>
      <c r="P45" s="791">
        <f t="shared" si="3"/>
        <v>7.9080139813687191E-3</v>
      </c>
    </row>
    <row r="46" spans="1:16" s="792" customFormat="1">
      <c r="A46" s="783" t="s">
        <v>75</v>
      </c>
      <c r="B46" s="784"/>
      <c r="C46" s="785">
        <v>0</v>
      </c>
      <c r="D46" s="786">
        <v>0</v>
      </c>
      <c r="E46" s="786">
        <v>0</v>
      </c>
      <c r="F46" s="786">
        <v>0</v>
      </c>
      <c r="G46" s="787">
        <v>0</v>
      </c>
      <c r="H46" s="787">
        <v>0</v>
      </c>
      <c r="I46" s="787">
        <v>0</v>
      </c>
      <c r="J46" s="786">
        <v>0</v>
      </c>
      <c r="K46" s="785">
        <v>0</v>
      </c>
      <c r="L46" s="785">
        <v>0</v>
      </c>
      <c r="M46" s="788">
        <v>0</v>
      </c>
      <c r="N46" s="789">
        <f t="shared" si="1"/>
        <v>0</v>
      </c>
      <c r="O46" s="790">
        <f t="shared" si="2"/>
        <v>0</v>
      </c>
      <c r="P46" s="791">
        <f t="shared" si="3"/>
        <v>0</v>
      </c>
    </row>
    <row r="47" spans="1:16" s="792" customFormat="1">
      <c r="A47" s="783" t="s">
        <v>76</v>
      </c>
      <c r="B47" s="784"/>
      <c r="C47" s="785">
        <v>132</v>
      </c>
      <c r="D47" s="786">
        <v>136</v>
      </c>
      <c r="E47" s="786">
        <v>148</v>
      </c>
      <c r="F47" s="786">
        <v>220</v>
      </c>
      <c r="G47" s="787">
        <v>277</v>
      </c>
      <c r="H47" s="787">
        <v>97</v>
      </c>
      <c r="I47" s="787">
        <v>115</v>
      </c>
      <c r="J47" s="786">
        <v>185</v>
      </c>
      <c r="K47" s="785">
        <v>213</v>
      </c>
      <c r="L47" s="785">
        <v>186</v>
      </c>
      <c r="M47" s="788">
        <v>217</v>
      </c>
      <c r="N47" s="789">
        <f t="shared" si="1"/>
        <v>1926</v>
      </c>
      <c r="O47" s="790">
        <f t="shared" si="2"/>
        <v>175.09090909090909</v>
      </c>
      <c r="P47" s="791">
        <f t="shared" si="3"/>
        <v>3.046166985623231</v>
      </c>
    </row>
    <row r="48" spans="1:16" s="792" customFormat="1">
      <c r="A48" s="783" t="s">
        <v>77</v>
      </c>
      <c r="B48" s="784"/>
      <c r="C48" s="785">
        <v>2</v>
      </c>
      <c r="D48" s="786">
        <v>8</v>
      </c>
      <c r="E48" s="786">
        <v>7</v>
      </c>
      <c r="F48" s="786">
        <v>3</v>
      </c>
      <c r="G48" s="787">
        <v>3</v>
      </c>
      <c r="H48" s="787">
        <v>2</v>
      </c>
      <c r="I48" s="787">
        <v>4</v>
      </c>
      <c r="J48" s="786">
        <v>2</v>
      </c>
      <c r="K48" s="785">
        <v>1</v>
      </c>
      <c r="L48" s="785">
        <v>2</v>
      </c>
      <c r="M48" s="788">
        <v>0</v>
      </c>
      <c r="N48" s="789">
        <f t="shared" si="1"/>
        <v>34</v>
      </c>
      <c r="O48" s="790">
        <f t="shared" si="2"/>
        <v>3.0909090909090908</v>
      </c>
      <c r="P48" s="791">
        <f t="shared" si="3"/>
        <v>5.3774495073307296E-2</v>
      </c>
    </row>
    <row r="49" spans="1:16" s="792" customFormat="1">
      <c r="A49" s="783" t="s">
        <v>78</v>
      </c>
      <c r="B49" s="784"/>
      <c r="C49" s="785">
        <v>107</v>
      </c>
      <c r="D49" s="786">
        <v>142</v>
      </c>
      <c r="E49" s="786">
        <v>117</v>
      </c>
      <c r="F49" s="786">
        <v>162</v>
      </c>
      <c r="G49" s="787">
        <v>163</v>
      </c>
      <c r="H49" s="787">
        <v>152</v>
      </c>
      <c r="I49" s="787">
        <v>158</v>
      </c>
      <c r="J49" s="786">
        <v>175</v>
      </c>
      <c r="K49" s="785">
        <v>156</v>
      </c>
      <c r="L49" s="785">
        <v>178</v>
      </c>
      <c r="M49" s="788">
        <v>154</v>
      </c>
      <c r="N49" s="789">
        <f t="shared" si="1"/>
        <v>1664</v>
      </c>
      <c r="O49" s="790">
        <f t="shared" si="2"/>
        <v>151.27272727272728</v>
      </c>
      <c r="P49" s="791">
        <f t="shared" si="3"/>
        <v>2.6317870529995098</v>
      </c>
    </row>
    <row r="50" spans="1:16" s="792" customFormat="1">
      <c r="A50" s="783" t="s">
        <v>79</v>
      </c>
      <c r="B50" s="784"/>
      <c r="C50" s="785">
        <v>47</v>
      </c>
      <c r="D50" s="786">
        <v>40</v>
      </c>
      <c r="E50" s="786">
        <v>37</v>
      </c>
      <c r="F50" s="786">
        <v>44</v>
      </c>
      <c r="G50" s="787">
        <v>60</v>
      </c>
      <c r="H50" s="787">
        <v>67</v>
      </c>
      <c r="I50" s="787">
        <v>151</v>
      </c>
      <c r="J50" s="786">
        <v>179</v>
      </c>
      <c r="K50" s="785">
        <v>213</v>
      </c>
      <c r="L50" s="785">
        <v>214</v>
      </c>
      <c r="M50" s="788">
        <v>132</v>
      </c>
      <c r="N50" s="789">
        <f t="shared" si="1"/>
        <v>1184</v>
      </c>
      <c r="O50" s="790">
        <f t="shared" si="2"/>
        <v>107.63636363636364</v>
      </c>
      <c r="P50" s="791">
        <f t="shared" si="3"/>
        <v>1.8726177107881128</v>
      </c>
    </row>
    <row r="51" spans="1:16" s="792" customFormat="1">
      <c r="A51" s="783" t="s">
        <v>80</v>
      </c>
      <c r="B51" s="784"/>
      <c r="C51" s="785">
        <v>1</v>
      </c>
      <c r="D51" s="786">
        <v>3</v>
      </c>
      <c r="E51" s="786">
        <v>0</v>
      </c>
      <c r="F51" s="786">
        <v>1</v>
      </c>
      <c r="G51" s="787">
        <v>2</v>
      </c>
      <c r="H51" s="787">
        <v>2</v>
      </c>
      <c r="I51" s="787">
        <v>2</v>
      </c>
      <c r="J51" s="786">
        <v>3</v>
      </c>
      <c r="K51" s="785">
        <v>2</v>
      </c>
      <c r="L51" s="785">
        <v>0</v>
      </c>
      <c r="M51" s="788">
        <v>0</v>
      </c>
      <c r="N51" s="789">
        <f t="shared" si="1"/>
        <v>16</v>
      </c>
      <c r="O51" s="790">
        <f t="shared" si="2"/>
        <v>1.4545454545454546</v>
      </c>
      <c r="P51" s="791">
        <f t="shared" si="3"/>
        <v>2.5305644740379898E-2</v>
      </c>
    </row>
    <row r="52" spans="1:16" s="792" customFormat="1">
      <c r="A52" s="783" t="s">
        <v>81</v>
      </c>
      <c r="B52" s="784"/>
      <c r="C52" s="785">
        <v>5</v>
      </c>
      <c r="D52" s="786">
        <v>19</v>
      </c>
      <c r="E52" s="786">
        <v>27</v>
      </c>
      <c r="F52" s="786">
        <v>32</v>
      </c>
      <c r="G52" s="787">
        <v>49</v>
      </c>
      <c r="H52" s="787">
        <v>46</v>
      </c>
      <c r="I52" s="787">
        <v>19</v>
      </c>
      <c r="J52" s="786">
        <v>37</v>
      </c>
      <c r="K52" s="785">
        <v>60</v>
      </c>
      <c r="L52" s="785">
        <v>55</v>
      </c>
      <c r="M52" s="788">
        <v>87</v>
      </c>
      <c r="N52" s="789">
        <f t="shared" si="1"/>
        <v>436</v>
      </c>
      <c r="O52" s="790">
        <f t="shared" si="2"/>
        <v>39.636363636363633</v>
      </c>
      <c r="P52" s="791">
        <f t="shared" si="3"/>
        <v>0.68957881917535224</v>
      </c>
    </row>
    <row r="53" spans="1:16" s="792" customFormat="1">
      <c r="A53" s="783" t="s">
        <v>82</v>
      </c>
      <c r="B53" s="784"/>
      <c r="C53" s="785">
        <v>3</v>
      </c>
      <c r="D53" s="786">
        <v>0</v>
      </c>
      <c r="E53" s="786">
        <v>0</v>
      </c>
      <c r="F53" s="786">
        <v>2</v>
      </c>
      <c r="G53" s="787">
        <v>1</v>
      </c>
      <c r="H53" s="787">
        <v>4</v>
      </c>
      <c r="I53" s="787">
        <v>0</v>
      </c>
      <c r="J53" s="786">
        <v>1</v>
      </c>
      <c r="K53" s="785">
        <v>1</v>
      </c>
      <c r="L53" s="785">
        <v>4</v>
      </c>
      <c r="M53" s="788">
        <v>3</v>
      </c>
      <c r="N53" s="789">
        <f t="shared" si="1"/>
        <v>19</v>
      </c>
      <c r="O53" s="790">
        <f t="shared" si="2"/>
        <v>1.7272727272727273</v>
      </c>
      <c r="P53" s="791">
        <f t="shared" si="3"/>
        <v>3.005045312920113E-2</v>
      </c>
    </row>
    <row r="54" spans="1:16" s="792" customFormat="1">
      <c r="A54" s="783" t="s">
        <v>83</v>
      </c>
      <c r="B54" s="784"/>
      <c r="C54" s="785">
        <v>1</v>
      </c>
      <c r="D54" s="786">
        <v>1</v>
      </c>
      <c r="E54" s="786">
        <v>0</v>
      </c>
      <c r="F54" s="786">
        <v>0</v>
      </c>
      <c r="G54" s="787">
        <v>0</v>
      </c>
      <c r="H54" s="787">
        <v>1</v>
      </c>
      <c r="I54" s="787">
        <v>0</v>
      </c>
      <c r="J54" s="786">
        <v>0</v>
      </c>
      <c r="K54" s="785">
        <v>0</v>
      </c>
      <c r="L54" s="785">
        <v>0</v>
      </c>
      <c r="M54" s="788">
        <v>0</v>
      </c>
      <c r="N54" s="789">
        <f t="shared" si="1"/>
        <v>3</v>
      </c>
      <c r="O54" s="790">
        <f t="shared" si="2"/>
        <v>0.27272727272727271</v>
      </c>
      <c r="P54" s="791">
        <f t="shared" si="3"/>
        <v>4.744808388821231E-3</v>
      </c>
    </row>
    <row r="55" spans="1:16" s="792" customFormat="1">
      <c r="A55" s="783" t="s">
        <v>84</v>
      </c>
      <c r="B55" s="784"/>
      <c r="C55" s="785">
        <v>9</v>
      </c>
      <c r="D55" s="786">
        <v>4</v>
      </c>
      <c r="E55" s="786">
        <v>5</v>
      </c>
      <c r="F55" s="786">
        <v>2</v>
      </c>
      <c r="G55" s="787">
        <v>5</v>
      </c>
      <c r="H55" s="787">
        <v>9</v>
      </c>
      <c r="I55" s="787">
        <v>5</v>
      </c>
      <c r="J55" s="786">
        <v>9</v>
      </c>
      <c r="K55" s="785">
        <v>6</v>
      </c>
      <c r="L55" s="785">
        <v>4</v>
      </c>
      <c r="M55" s="788">
        <v>10</v>
      </c>
      <c r="N55" s="789">
        <f t="shared" si="1"/>
        <v>68</v>
      </c>
      <c r="O55" s="790">
        <f t="shared" si="2"/>
        <v>6.1818181818181817</v>
      </c>
      <c r="P55" s="791">
        <f t="shared" si="3"/>
        <v>0.10754899014661459</v>
      </c>
    </row>
    <row r="56" spans="1:16" s="792" customFormat="1">
      <c r="A56" s="783" t="s">
        <v>85</v>
      </c>
      <c r="B56" s="784"/>
      <c r="C56" s="785">
        <v>11</v>
      </c>
      <c r="D56" s="786">
        <v>23</v>
      </c>
      <c r="E56" s="786">
        <v>32</v>
      </c>
      <c r="F56" s="786">
        <v>32</v>
      </c>
      <c r="G56" s="787">
        <v>42</v>
      </c>
      <c r="H56" s="787">
        <v>28</v>
      </c>
      <c r="I56" s="787">
        <v>25</v>
      </c>
      <c r="J56" s="786">
        <v>25</v>
      </c>
      <c r="K56" s="785">
        <v>16</v>
      </c>
      <c r="L56" s="785">
        <v>14</v>
      </c>
      <c r="M56" s="788">
        <v>27</v>
      </c>
      <c r="N56" s="789">
        <f t="shared" si="1"/>
        <v>275</v>
      </c>
      <c r="O56" s="790">
        <f t="shared" si="2"/>
        <v>25</v>
      </c>
      <c r="P56" s="791">
        <f t="shared" si="3"/>
        <v>0.4349407689752795</v>
      </c>
    </row>
    <row r="57" spans="1:16" s="792" customFormat="1">
      <c r="A57" s="819" t="s">
        <v>86</v>
      </c>
      <c r="B57" s="784"/>
      <c r="C57" s="785">
        <v>33</v>
      </c>
      <c r="D57" s="786">
        <v>34</v>
      </c>
      <c r="E57" s="786">
        <v>40</v>
      </c>
      <c r="F57" s="786">
        <v>11</v>
      </c>
      <c r="G57" s="787">
        <v>33</v>
      </c>
      <c r="H57" s="787">
        <v>17</v>
      </c>
      <c r="I57" s="787">
        <v>21</v>
      </c>
      <c r="J57" s="786">
        <v>18</v>
      </c>
      <c r="K57" s="785">
        <v>27</v>
      </c>
      <c r="L57" s="785">
        <v>17</v>
      </c>
      <c r="M57" s="788">
        <v>31</v>
      </c>
      <c r="N57" s="789">
        <f t="shared" si="1"/>
        <v>282</v>
      </c>
      <c r="O57" s="790">
        <f t="shared" si="2"/>
        <v>25.636363636363637</v>
      </c>
      <c r="P57" s="791">
        <f t="shared" si="3"/>
        <v>0.44601198854919577</v>
      </c>
    </row>
    <row r="58" spans="1:16" s="792" customFormat="1">
      <c r="A58" s="783" t="s">
        <v>87</v>
      </c>
      <c r="B58" s="784"/>
      <c r="C58" s="785">
        <v>5</v>
      </c>
      <c r="D58" s="786">
        <v>14</v>
      </c>
      <c r="E58" s="786">
        <v>5</v>
      </c>
      <c r="F58" s="786">
        <v>8</v>
      </c>
      <c r="G58" s="787">
        <v>17</v>
      </c>
      <c r="H58" s="787">
        <v>14</v>
      </c>
      <c r="I58" s="787">
        <v>16</v>
      </c>
      <c r="J58" s="786">
        <v>13</v>
      </c>
      <c r="K58" s="785">
        <v>8</v>
      </c>
      <c r="L58" s="785">
        <v>9</v>
      </c>
      <c r="M58" s="788">
        <v>11</v>
      </c>
      <c r="N58" s="789">
        <f t="shared" si="1"/>
        <v>120</v>
      </c>
      <c r="O58" s="790">
        <f t="shared" si="2"/>
        <v>10.909090909090908</v>
      </c>
      <c r="P58" s="791">
        <f t="shared" si="3"/>
        <v>0.18979233555284927</v>
      </c>
    </row>
    <row r="59" spans="1:16" s="792" customFormat="1">
      <c r="A59" s="783" t="s">
        <v>88</v>
      </c>
      <c r="B59" s="784"/>
      <c r="C59" s="785">
        <v>0</v>
      </c>
      <c r="D59" s="786">
        <v>1</v>
      </c>
      <c r="E59" s="786">
        <v>1</v>
      </c>
      <c r="F59" s="786">
        <v>0</v>
      </c>
      <c r="G59" s="787">
        <v>1</v>
      </c>
      <c r="H59" s="787">
        <v>0</v>
      </c>
      <c r="I59" s="787">
        <v>0</v>
      </c>
      <c r="J59" s="786">
        <v>1</v>
      </c>
      <c r="K59" s="785">
        <v>0</v>
      </c>
      <c r="L59" s="785">
        <v>1</v>
      </c>
      <c r="M59" s="788">
        <v>1</v>
      </c>
      <c r="N59" s="789">
        <f t="shared" si="1"/>
        <v>6</v>
      </c>
      <c r="O59" s="790">
        <f t="shared" si="2"/>
        <v>0.54545454545454541</v>
      </c>
      <c r="P59" s="791">
        <f t="shared" si="3"/>
        <v>9.4896167776424619E-3</v>
      </c>
    </row>
    <row r="60" spans="1:16" s="792" customFormat="1">
      <c r="A60" s="783" t="s">
        <v>89</v>
      </c>
      <c r="B60" s="784"/>
      <c r="C60" s="785">
        <v>8</v>
      </c>
      <c r="D60" s="786">
        <v>8</v>
      </c>
      <c r="E60" s="786">
        <v>11</v>
      </c>
      <c r="F60" s="786">
        <v>4</v>
      </c>
      <c r="G60" s="787">
        <v>6</v>
      </c>
      <c r="H60" s="787">
        <v>7</v>
      </c>
      <c r="I60" s="787">
        <v>5</v>
      </c>
      <c r="J60" s="786">
        <v>6</v>
      </c>
      <c r="K60" s="785">
        <v>8</v>
      </c>
      <c r="L60" s="785">
        <v>10</v>
      </c>
      <c r="M60" s="788">
        <v>3</v>
      </c>
      <c r="N60" s="789">
        <f t="shared" si="1"/>
        <v>76</v>
      </c>
      <c r="O60" s="790">
        <f t="shared" si="2"/>
        <v>6.9090909090909092</v>
      </c>
      <c r="P60" s="791">
        <f t="shared" si="3"/>
        <v>0.12020181251680452</v>
      </c>
    </row>
    <row r="61" spans="1:16" s="792" customFormat="1">
      <c r="A61" s="783" t="s">
        <v>566</v>
      </c>
      <c r="B61" s="784"/>
      <c r="C61" s="785">
        <v>0</v>
      </c>
      <c r="D61" s="786">
        <v>0</v>
      </c>
      <c r="E61" s="786">
        <v>1</v>
      </c>
      <c r="F61" s="786">
        <v>0</v>
      </c>
      <c r="G61" s="787">
        <v>0</v>
      </c>
      <c r="H61" s="787">
        <v>0</v>
      </c>
      <c r="I61" s="787">
        <v>0</v>
      </c>
      <c r="J61" s="786">
        <v>0</v>
      </c>
      <c r="K61" s="785">
        <v>0</v>
      </c>
      <c r="L61" s="785">
        <v>0</v>
      </c>
      <c r="M61" s="788">
        <v>0</v>
      </c>
      <c r="N61" s="789">
        <f t="shared" si="1"/>
        <v>1</v>
      </c>
      <c r="O61" s="790">
        <f t="shared" si="2"/>
        <v>9.0909090909090912E-2</v>
      </c>
      <c r="P61" s="791">
        <f t="shared" si="3"/>
        <v>1.5816027962737437E-3</v>
      </c>
    </row>
    <row r="62" spans="1:16" s="792" customFormat="1">
      <c r="A62" s="783" t="s">
        <v>90</v>
      </c>
      <c r="B62" s="784"/>
      <c r="C62" s="785">
        <v>0</v>
      </c>
      <c r="D62" s="786">
        <v>0</v>
      </c>
      <c r="E62" s="786">
        <v>0</v>
      </c>
      <c r="F62" s="786">
        <v>1</v>
      </c>
      <c r="G62" s="787">
        <v>1</v>
      </c>
      <c r="H62" s="787">
        <v>0</v>
      </c>
      <c r="I62" s="787">
        <v>0</v>
      </c>
      <c r="J62" s="786">
        <v>0</v>
      </c>
      <c r="K62" s="785">
        <v>0</v>
      </c>
      <c r="L62" s="785">
        <v>0</v>
      </c>
      <c r="M62" s="788">
        <v>1</v>
      </c>
      <c r="N62" s="789">
        <f t="shared" si="1"/>
        <v>3</v>
      </c>
      <c r="O62" s="790">
        <f t="shared" si="2"/>
        <v>0.27272727272727271</v>
      </c>
      <c r="P62" s="791">
        <f t="shared" si="3"/>
        <v>4.744808388821231E-3</v>
      </c>
    </row>
    <row r="63" spans="1:16" s="792" customFormat="1">
      <c r="A63" s="783" t="s">
        <v>91</v>
      </c>
      <c r="B63" s="784"/>
      <c r="C63" s="785">
        <v>70</v>
      </c>
      <c r="D63" s="786">
        <v>76</v>
      </c>
      <c r="E63" s="786">
        <v>56</v>
      </c>
      <c r="F63" s="786">
        <v>80</v>
      </c>
      <c r="G63" s="787">
        <v>115</v>
      </c>
      <c r="H63" s="787">
        <v>98</v>
      </c>
      <c r="I63" s="787">
        <v>94</v>
      </c>
      <c r="J63" s="786">
        <v>72</v>
      </c>
      <c r="K63" s="785">
        <v>96</v>
      </c>
      <c r="L63" s="785">
        <v>68</v>
      </c>
      <c r="M63" s="788">
        <v>86</v>
      </c>
      <c r="N63" s="789">
        <f t="shared" si="1"/>
        <v>911</v>
      </c>
      <c r="O63" s="790">
        <f t="shared" si="2"/>
        <v>82.818181818181813</v>
      </c>
      <c r="P63" s="791">
        <f t="shared" si="3"/>
        <v>1.4408401474053807</v>
      </c>
    </row>
    <row r="64" spans="1:16" s="792" customFormat="1">
      <c r="A64" s="783" t="s">
        <v>92</v>
      </c>
      <c r="B64" s="784"/>
      <c r="C64" s="785">
        <v>14</v>
      </c>
      <c r="D64" s="786">
        <v>23</v>
      </c>
      <c r="E64" s="786">
        <v>15</v>
      </c>
      <c r="F64" s="786">
        <v>20</v>
      </c>
      <c r="G64" s="787">
        <v>20</v>
      </c>
      <c r="H64" s="787">
        <v>19</v>
      </c>
      <c r="I64" s="787">
        <v>16</v>
      </c>
      <c r="J64" s="786">
        <v>17</v>
      </c>
      <c r="K64" s="785">
        <v>20</v>
      </c>
      <c r="L64" s="785">
        <v>71</v>
      </c>
      <c r="M64" s="788">
        <v>32</v>
      </c>
      <c r="N64" s="789">
        <f t="shared" si="1"/>
        <v>267</v>
      </c>
      <c r="O64" s="790">
        <f t="shared" si="2"/>
        <v>24.272727272727273</v>
      </c>
      <c r="P64" s="791">
        <f t="shared" si="3"/>
        <v>0.42228794660508961</v>
      </c>
    </row>
    <row r="65" spans="1:16" s="792" customFormat="1">
      <c r="A65" s="783" t="s">
        <v>93</v>
      </c>
      <c r="B65" s="784"/>
      <c r="C65" s="785">
        <v>20</v>
      </c>
      <c r="D65" s="786">
        <v>28</v>
      </c>
      <c r="E65" s="786">
        <v>20</v>
      </c>
      <c r="F65" s="786">
        <v>19</v>
      </c>
      <c r="G65" s="787">
        <v>8</v>
      </c>
      <c r="H65" s="787">
        <v>14</v>
      </c>
      <c r="I65" s="787">
        <v>24</v>
      </c>
      <c r="J65" s="786">
        <v>22</v>
      </c>
      <c r="K65" s="785">
        <v>38</v>
      </c>
      <c r="L65" s="785">
        <v>39</v>
      </c>
      <c r="M65" s="788">
        <v>35</v>
      </c>
      <c r="N65" s="789">
        <f t="shared" si="1"/>
        <v>267</v>
      </c>
      <c r="O65" s="790">
        <f t="shared" si="2"/>
        <v>24.272727272727273</v>
      </c>
      <c r="P65" s="791">
        <f t="shared" si="3"/>
        <v>0.42228794660508961</v>
      </c>
    </row>
    <row r="66" spans="1:16" s="792" customFormat="1">
      <c r="A66" s="783" t="s">
        <v>94</v>
      </c>
      <c r="B66" s="784"/>
      <c r="C66" s="785">
        <v>0</v>
      </c>
      <c r="D66" s="786">
        <v>0</v>
      </c>
      <c r="E66" s="786">
        <v>0</v>
      </c>
      <c r="F66" s="786">
        <v>0</v>
      </c>
      <c r="G66" s="787">
        <v>2</v>
      </c>
      <c r="H66" s="787">
        <v>0</v>
      </c>
      <c r="I66" s="787">
        <v>1</v>
      </c>
      <c r="J66" s="786">
        <v>0</v>
      </c>
      <c r="K66" s="785">
        <v>0</v>
      </c>
      <c r="L66" s="785">
        <v>1</v>
      </c>
      <c r="M66" s="788">
        <v>0</v>
      </c>
      <c r="N66" s="789">
        <f t="shared" si="1"/>
        <v>4</v>
      </c>
      <c r="O66" s="790">
        <f t="shared" si="2"/>
        <v>0.36363636363636365</v>
      </c>
      <c r="P66" s="791">
        <f t="shared" si="3"/>
        <v>6.3264111850949746E-3</v>
      </c>
    </row>
    <row r="67" spans="1:16" s="792" customFormat="1">
      <c r="A67" s="783" t="s">
        <v>95</v>
      </c>
      <c r="B67" s="784"/>
      <c r="C67" s="785">
        <v>7</v>
      </c>
      <c r="D67" s="786">
        <v>14</v>
      </c>
      <c r="E67" s="786">
        <v>10</v>
      </c>
      <c r="F67" s="786">
        <v>15</v>
      </c>
      <c r="G67" s="787">
        <v>18</v>
      </c>
      <c r="H67" s="787">
        <v>7</v>
      </c>
      <c r="I67" s="787">
        <v>16</v>
      </c>
      <c r="J67" s="786">
        <v>11</v>
      </c>
      <c r="K67" s="785">
        <v>18</v>
      </c>
      <c r="L67" s="785">
        <v>15</v>
      </c>
      <c r="M67" s="788">
        <v>11</v>
      </c>
      <c r="N67" s="789">
        <f t="shared" si="1"/>
        <v>142</v>
      </c>
      <c r="O67" s="790">
        <f t="shared" si="2"/>
        <v>12.909090909090908</v>
      </c>
      <c r="P67" s="791">
        <f t="shared" si="3"/>
        <v>0.22458759707087161</v>
      </c>
    </row>
    <row r="68" spans="1:16" s="792" customFormat="1">
      <c r="A68" s="783" t="s">
        <v>96</v>
      </c>
      <c r="B68" s="784"/>
      <c r="C68" s="785">
        <v>0</v>
      </c>
      <c r="D68" s="786">
        <v>2</v>
      </c>
      <c r="E68" s="786">
        <v>2</v>
      </c>
      <c r="F68" s="786">
        <v>1</v>
      </c>
      <c r="G68" s="787">
        <v>2</v>
      </c>
      <c r="H68" s="787">
        <v>1</v>
      </c>
      <c r="I68" s="787">
        <v>13</v>
      </c>
      <c r="J68" s="786">
        <v>6</v>
      </c>
      <c r="K68" s="785">
        <v>1</v>
      </c>
      <c r="L68" s="785">
        <v>1</v>
      </c>
      <c r="M68" s="788">
        <v>2</v>
      </c>
      <c r="N68" s="789">
        <f t="shared" si="1"/>
        <v>31</v>
      </c>
      <c r="O68" s="790">
        <f t="shared" si="2"/>
        <v>2.8181818181818183</v>
      </c>
      <c r="P68" s="791">
        <f t="shared" si="3"/>
        <v>4.9029686684486061E-2</v>
      </c>
    </row>
    <row r="69" spans="1:16" s="792" customFormat="1">
      <c r="A69" s="783" t="s">
        <v>97</v>
      </c>
      <c r="B69" s="784"/>
      <c r="C69" s="785">
        <v>0</v>
      </c>
      <c r="D69" s="786">
        <v>1</v>
      </c>
      <c r="E69" s="786">
        <v>0</v>
      </c>
      <c r="F69" s="786">
        <v>0</v>
      </c>
      <c r="G69" s="787">
        <v>0</v>
      </c>
      <c r="H69" s="787">
        <v>0</v>
      </c>
      <c r="I69" s="787">
        <v>0</v>
      </c>
      <c r="J69" s="786">
        <v>0</v>
      </c>
      <c r="K69" s="785">
        <v>0</v>
      </c>
      <c r="L69" s="785">
        <v>0</v>
      </c>
      <c r="M69" s="788">
        <v>0</v>
      </c>
      <c r="N69" s="789">
        <f t="shared" si="1"/>
        <v>1</v>
      </c>
      <c r="O69" s="790">
        <f t="shared" si="2"/>
        <v>9.0909090909090912E-2</v>
      </c>
      <c r="P69" s="791">
        <f t="shared" ref="P69:P100" si="4">(N69/$N$262)*100</f>
        <v>1.5816027962737437E-3</v>
      </c>
    </row>
    <row r="70" spans="1:16" s="792" customFormat="1">
      <c r="A70" s="783" t="s">
        <v>98</v>
      </c>
      <c r="B70" s="784"/>
      <c r="C70" s="785">
        <v>0</v>
      </c>
      <c r="D70" s="786">
        <v>0</v>
      </c>
      <c r="E70" s="786">
        <v>0</v>
      </c>
      <c r="F70" s="786">
        <v>0</v>
      </c>
      <c r="G70" s="787">
        <v>0</v>
      </c>
      <c r="H70" s="787">
        <v>0</v>
      </c>
      <c r="I70" s="787">
        <v>0</v>
      </c>
      <c r="J70" s="786">
        <v>0</v>
      </c>
      <c r="K70" s="785">
        <v>0</v>
      </c>
      <c r="L70" s="785">
        <v>0</v>
      </c>
      <c r="M70" s="788">
        <v>0</v>
      </c>
      <c r="N70" s="789">
        <f t="shared" si="1"/>
        <v>0</v>
      </c>
      <c r="O70" s="790">
        <f t="shared" si="2"/>
        <v>0</v>
      </c>
      <c r="P70" s="791">
        <f t="shared" si="4"/>
        <v>0</v>
      </c>
    </row>
    <row r="71" spans="1:16" s="792" customFormat="1">
      <c r="A71" s="783" t="s">
        <v>99</v>
      </c>
      <c r="B71" s="784"/>
      <c r="C71" s="785">
        <v>2</v>
      </c>
      <c r="D71" s="786">
        <v>6</v>
      </c>
      <c r="E71" s="786">
        <v>12</v>
      </c>
      <c r="F71" s="786">
        <v>19</v>
      </c>
      <c r="G71" s="787">
        <v>12</v>
      </c>
      <c r="H71" s="787">
        <v>18</v>
      </c>
      <c r="I71" s="787">
        <v>16</v>
      </c>
      <c r="J71" s="786">
        <v>23</v>
      </c>
      <c r="K71" s="785">
        <v>16</v>
      </c>
      <c r="L71" s="785">
        <v>12</v>
      </c>
      <c r="M71" s="788">
        <v>22</v>
      </c>
      <c r="N71" s="789">
        <f t="shared" si="1"/>
        <v>158</v>
      </c>
      <c r="O71" s="790">
        <f t="shared" si="2"/>
        <v>14.363636363636363</v>
      </c>
      <c r="P71" s="791">
        <f t="shared" si="4"/>
        <v>0.24989324181125153</v>
      </c>
    </row>
    <row r="72" spans="1:16" s="792" customFormat="1">
      <c r="A72" s="783" t="s">
        <v>100</v>
      </c>
      <c r="B72" s="784"/>
      <c r="C72" s="785">
        <v>25</v>
      </c>
      <c r="D72" s="786">
        <v>25</v>
      </c>
      <c r="E72" s="786">
        <v>22</v>
      </c>
      <c r="F72" s="786">
        <v>24</v>
      </c>
      <c r="G72" s="787">
        <v>25</v>
      </c>
      <c r="H72" s="787">
        <v>37</v>
      </c>
      <c r="I72" s="787">
        <v>44</v>
      </c>
      <c r="J72" s="786">
        <v>43</v>
      </c>
      <c r="K72" s="785">
        <v>48</v>
      </c>
      <c r="L72" s="785">
        <v>49</v>
      </c>
      <c r="M72" s="788">
        <v>44</v>
      </c>
      <c r="N72" s="789">
        <f t="shared" si="1"/>
        <v>386</v>
      </c>
      <c r="O72" s="790">
        <f t="shared" si="2"/>
        <v>35.090909090909093</v>
      </c>
      <c r="P72" s="791">
        <f t="shared" si="4"/>
        <v>0.61049867936166513</v>
      </c>
    </row>
    <row r="73" spans="1:16" s="792" customFormat="1">
      <c r="A73" s="783" t="s">
        <v>101</v>
      </c>
      <c r="B73" s="784"/>
      <c r="C73" s="785">
        <v>2</v>
      </c>
      <c r="D73" s="786">
        <v>5</v>
      </c>
      <c r="E73" s="786">
        <v>3</v>
      </c>
      <c r="F73" s="786">
        <v>0</v>
      </c>
      <c r="G73" s="787">
        <v>2</v>
      </c>
      <c r="H73" s="787">
        <v>1</v>
      </c>
      <c r="I73" s="787">
        <v>4</v>
      </c>
      <c r="J73" s="786">
        <v>2</v>
      </c>
      <c r="K73" s="785">
        <v>1</v>
      </c>
      <c r="L73" s="785">
        <v>5</v>
      </c>
      <c r="M73" s="788">
        <v>0</v>
      </c>
      <c r="N73" s="789">
        <f t="shared" si="1"/>
        <v>25</v>
      </c>
      <c r="O73" s="790">
        <f t="shared" si="2"/>
        <v>2.2727272727272729</v>
      </c>
      <c r="P73" s="791">
        <f t="shared" si="4"/>
        <v>3.9540069906843597E-2</v>
      </c>
    </row>
    <row r="74" spans="1:16" s="792" customFormat="1">
      <c r="A74" s="783" t="s">
        <v>102</v>
      </c>
      <c r="B74" s="784"/>
      <c r="C74" s="785">
        <v>16</v>
      </c>
      <c r="D74" s="786">
        <v>6</v>
      </c>
      <c r="E74" s="786">
        <v>2</v>
      </c>
      <c r="F74" s="786">
        <v>7</v>
      </c>
      <c r="G74" s="787">
        <v>2</v>
      </c>
      <c r="H74" s="787">
        <v>10</v>
      </c>
      <c r="I74" s="787">
        <v>5</v>
      </c>
      <c r="J74" s="786">
        <v>10</v>
      </c>
      <c r="K74" s="785">
        <v>8</v>
      </c>
      <c r="L74" s="785">
        <v>6</v>
      </c>
      <c r="M74" s="788">
        <v>13</v>
      </c>
      <c r="N74" s="789">
        <f t="shared" si="1"/>
        <v>85</v>
      </c>
      <c r="O74" s="790">
        <f t="shared" si="2"/>
        <v>7.7272727272727275</v>
      </c>
      <c r="P74" s="791">
        <f t="shared" si="4"/>
        <v>0.13443623768326823</v>
      </c>
    </row>
    <row r="75" spans="1:16" s="792" customFormat="1">
      <c r="A75" s="820" t="s">
        <v>103</v>
      </c>
      <c r="B75" s="784"/>
      <c r="C75" s="785">
        <v>0</v>
      </c>
      <c r="D75" s="786">
        <v>0</v>
      </c>
      <c r="E75" s="786">
        <v>0</v>
      </c>
      <c r="F75" s="786">
        <v>0</v>
      </c>
      <c r="G75" s="787">
        <v>0</v>
      </c>
      <c r="H75" s="787">
        <v>0</v>
      </c>
      <c r="I75" s="787">
        <v>1</v>
      </c>
      <c r="J75" s="786">
        <v>0</v>
      </c>
      <c r="K75" s="785">
        <v>0</v>
      </c>
      <c r="L75" s="785">
        <v>0</v>
      </c>
      <c r="M75" s="788">
        <v>0</v>
      </c>
      <c r="N75" s="789">
        <f t="shared" si="1"/>
        <v>1</v>
      </c>
      <c r="O75" s="790">
        <f t="shared" si="2"/>
        <v>9.0909090909090912E-2</v>
      </c>
      <c r="P75" s="791">
        <f t="shared" si="4"/>
        <v>1.5816027962737437E-3</v>
      </c>
    </row>
    <row r="76" spans="1:16" s="792" customFormat="1">
      <c r="A76" s="783" t="s">
        <v>104</v>
      </c>
      <c r="B76" s="784"/>
      <c r="C76" s="785">
        <v>8</v>
      </c>
      <c r="D76" s="786">
        <v>6</v>
      </c>
      <c r="E76" s="786">
        <v>7</v>
      </c>
      <c r="F76" s="786">
        <v>13</v>
      </c>
      <c r="G76" s="787">
        <v>10</v>
      </c>
      <c r="H76" s="787">
        <v>8</v>
      </c>
      <c r="I76" s="787">
        <v>23</v>
      </c>
      <c r="J76" s="786">
        <v>15</v>
      </c>
      <c r="K76" s="785">
        <v>21</v>
      </c>
      <c r="L76" s="785">
        <v>22</v>
      </c>
      <c r="M76" s="788">
        <v>5</v>
      </c>
      <c r="N76" s="789">
        <f t="shared" si="1"/>
        <v>138</v>
      </c>
      <c r="O76" s="790">
        <f t="shared" si="2"/>
        <v>12.545454545454545</v>
      </c>
      <c r="P76" s="791">
        <f t="shared" si="4"/>
        <v>0.21826118588577662</v>
      </c>
    </row>
    <row r="77" spans="1:16" s="792" customFormat="1">
      <c r="A77" s="783" t="s">
        <v>105</v>
      </c>
      <c r="B77" s="784"/>
      <c r="C77" s="785">
        <v>6</v>
      </c>
      <c r="D77" s="786">
        <v>8</v>
      </c>
      <c r="E77" s="786">
        <v>5</v>
      </c>
      <c r="F77" s="786">
        <v>2</v>
      </c>
      <c r="G77" s="787">
        <v>4</v>
      </c>
      <c r="H77" s="787">
        <v>3</v>
      </c>
      <c r="I77" s="787">
        <v>5</v>
      </c>
      <c r="J77" s="786">
        <v>11</v>
      </c>
      <c r="K77" s="785">
        <v>5</v>
      </c>
      <c r="L77" s="785">
        <v>10</v>
      </c>
      <c r="M77" s="788">
        <v>8</v>
      </c>
      <c r="N77" s="789">
        <f t="shared" ref="N77:N170" si="5">SUM(B77:M77)</f>
        <v>67</v>
      </c>
      <c r="O77" s="790">
        <f t="shared" ref="O77:O170" si="6">AVERAGE(B77:M77)</f>
        <v>6.0909090909090908</v>
      </c>
      <c r="P77" s="791">
        <f t="shared" si="4"/>
        <v>0.10596738735034084</v>
      </c>
    </row>
    <row r="78" spans="1:16" s="792" customFormat="1">
      <c r="A78" s="783" t="s">
        <v>567</v>
      </c>
      <c r="B78" s="784"/>
      <c r="C78" s="785">
        <v>0</v>
      </c>
      <c r="D78" s="786">
        <v>1</v>
      </c>
      <c r="E78" s="786">
        <v>0</v>
      </c>
      <c r="F78" s="786">
        <v>0</v>
      </c>
      <c r="G78" s="787">
        <v>0</v>
      </c>
      <c r="H78" s="787">
        <v>0</v>
      </c>
      <c r="I78" s="787">
        <v>0</v>
      </c>
      <c r="J78" s="786">
        <v>0</v>
      </c>
      <c r="K78" s="785">
        <v>0</v>
      </c>
      <c r="L78" s="785">
        <v>0</v>
      </c>
      <c r="M78" s="788">
        <v>0</v>
      </c>
      <c r="N78" s="789">
        <f t="shared" si="5"/>
        <v>1</v>
      </c>
      <c r="O78" s="790">
        <f t="shared" si="6"/>
        <v>9.0909090909090912E-2</v>
      </c>
      <c r="P78" s="791">
        <f t="shared" si="4"/>
        <v>1.5816027962737437E-3</v>
      </c>
    </row>
    <row r="79" spans="1:16" s="792" customFormat="1">
      <c r="A79" s="783" t="s">
        <v>106</v>
      </c>
      <c r="B79" s="784"/>
      <c r="C79" s="785">
        <v>7</v>
      </c>
      <c r="D79" s="786">
        <v>8</v>
      </c>
      <c r="E79" s="786">
        <v>13</v>
      </c>
      <c r="F79" s="786">
        <v>12</v>
      </c>
      <c r="G79" s="787">
        <v>11</v>
      </c>
      <c r="H79" s="787">
        <v>6</v>
      </c>
      <c r="I79" s="787">
        <v>12</v>
      </c>
      <c r="J79" s="786">
        <v>5</v>
      </c>
      <c r="K79" s="785">
        <v>4</v>
      </c>
      <c r="L79" s="785">
        <v>14</v>
      </c>
      <c r="M79" s="788">
        <v>17</v>
      </c>
      <c r="N79" s="789">
        <f t="shared" si="5"/>
        <v>109</v>
      </c>
      <c r="O79" s="790">
        <f t="shared" si="6"/>
        <v>9.9090909090909083</v>
      </c>
      <c r="P79" s="791">
        <f t="shared" si="4"/>
        <v>0.17239470479383806</v>
      </c>
    </row>
    <row r="80" spans="1:16" s="792" customFormat="1">
      <c r="A80" s="783" t="s">
        <v>107</v>
      </c>
      <c r="B80" s="784"/>
      <c r="C80" s="785">
        <v>177</v>
      </c>
      <c r="D80" s="786">
        <v>133</v>
      </c>
      <c r="E80" s="786">
        <v>48</v>
      </c>
      <c r="F80" s="786">
        <v>106</v>
      </c>
      <c r="G80" s="787">
        <v>93</v>
      </c>
      <c r="H80" s="787">
        <v>95</v>
      </c>
      <c r="I80" s="787">
        <v>117</v>
      </c>
      <c r="J80" s="786">
        <v>96</v>
      </c>
      <c r="K80" s="785">
        <v>62</v>
      </c>
      <c r="L80" s="785">
        <v>68</v>
      </c>
      <c r="M80" s="788">
        <v>72</v>
      </c>
      <c r="N80" s="789">
        <f t="shared" si="5"/>
        <v>1067</v>
      </c>
      <c r="O80" s="790">
        <f t="shared" si="6"/>
        <v>97</v>
      </c>
      <c r="P80" s="791">
        <f t="shared" si="4"/>
        <v>1.6875701836240848</v>
      </c>
    </row>
    <row r="81" spans="1:16" s="792" customFormat="1">
      <c r="A81" s="783" t="s">
        <v>108</v>
      </c>
      <c r="B81" s="784"/>
      <c r="C81" s="785">
        <v>52</v>
      </c>
      <c r="D81" s="786">
        <v>46</v>
      </c>
      <c r="E81" s="786">
        <v>79</v>
      </c>
      <c r="F81" s="786">
        <v>24</v>
      </c>
      <c r="G81" s="787">
        <v>44</v>
      </c>
      <c r="H81" s="787">
        <v>44</v>
      </c>
      <c r="I81" s="787">
        <v>55</v>
      </c>
      <c r="J81" s="786">
        <v>53</v>
      </c>
      <c r="K81" s="785">
        <v>93</v>
      </c>
      <c r="L81" s="785">
        <v>75</v>
      </c>
      <c r="M81" s="788">
        <v>53</v>
      </c>
      <c r="N81" s="789">
        <f t="shared" si="5"/>
        <v>618</v>
      </c>
      <c r="O81" s="790">
        <f t="shared" si="6"/>
        <v>56.18181818181818</v>
      </c>
      <c r="P81" s="791">
        <f t="shared" si="4"/>
        <v>0.97743052809717357</v>
      </c>
    </row>
    <row r="82" spans="1:16" s="792" customFormat="1">
      <c r="A82" s="783" t="s">
        <v>109</v>
      </c>
      <c r="B82" s="784"/>
      <c r="C82" s="785">
        <v>8</v>
      </c>
      <c r="D82" s="786">
        <v>17</v>
      </c>
      <c r="E82" s="786">
        <v>10</v>
      </c>
      <c r="F82" s="786">
        <v>13</v>
      </c>
      <c r="G82" s="787">
        <v>16</v>
      </c>
      <c r="H82" s="787">
        <v>11</v>
      </c>
      <c r="I82" s="787">
        <v>15</v>
      </c>
      <c r="J82" s="786">
        <v>21</v>
      </c>
      <c r="K82" s="785">
        <v>15</v>
      </c>
      <c r="L82" s="785">
        <v>15</v>
      </c>
      <c r="M82" s="788">
        <v>15</v>
      </c>
      <c r="N82" s="789">
        <f t="shared" si="5"/>
        <v>156</v>
      </c>
      <c r="O82" s="790">
        <f t="shared" si="6"/>
        <v>14.181818181818182</v>
      </c>
      <c r="P82" s="791">
        <f t="shared" si="4"/>
        <v>0.24673003621870404</v>
      </c>
    </row>
    <row r="83" spans="1:16" s="792" customFormat="1">
      <c r="A83" s="783" t="s">
        <v>110</v>
      </c>
      <c r="B83" s="784"/>
      <c r="C83" s="785">
        <v>10</v>
      </c>
      <c r="D83" s="786">
        <v>25</v>
      </c>
      <c r="E83" s="786">
        <v>18</v>
      </c>
      <c r="F83" s="786">
        <v>15</v>
      </c>
      <c r="G83" s="787">
        <v>16</v>
      </c>
      <c r="H83" s="787">
        <v>17</v>
      </c>
      <c r="I83" s="787">
        <v>14</v>
      </c>
      <c r="J83" s="786">
        <v>17</v>
      </c>
      <c r="K83" s="785">
        <v>11</v>
      </c>
      <c r="L83" s="785">
        <v>7</v>
      </c>
      <c r="M83" s="788">
        <v>14</v>
      </c>
      <c r="N83" s="789">
        <f t="shared" si="5"/>
        <v>164</v>
      </c>
      <c r="O83" s="790">
        <f t="shared" si="6"/>
        <v>14.909090909090908</v>
      </c>
      <c r="P83" s="791">
        <f t="shared" si="4"/>
        <v>0.25938285858889398</v>
      </c>
    </row>
    <row r="84" spans="1:16" s="792" customFormat="1">
      <c r="A84" s="783" t="s">
        <v>111</v>
      </c>
      <c r="B84" s="784"/>
      <c r="C84" s="785">
        <v>0</v>
      </c>
      <c r="D84" s="786">
        <v>0</v>
      </c>
      <c r="E84" s="786">
        <v>0</v>
      </c>
      <c r="F84" s="786">
        <v>0</v>
      </c>
      <c r="G84" s="787">
        <v>0</v>
      </c>
      <c r="H84" s="787">
        <v>0</v>
      </c>
      <c r="I84" s="787">
        <v>0</v>
      </c>
      <c r="J84" s="786">
        <v>0</v>
      </c>
      <c r="K84" s="785">
        <v>0</v>
      </c>
      <c r="L84" s="785">
        <v>1</v>
      </c>
      <c r="M84" s="788">
        <v>0</v>
      </c>
      <c r="N84" s="789">
        <f t="shared" si="5"/>
        <v>1</v>
      </c>
      <c r="O84" s="790">
        <f t="shared" si="6"/>
        <v>9.0909090909090912E-2</v>
      </c>
      <c r="P84" s="791">
        <f t="shared" si="4"/>
        <v>1.5816027962737437E-3</v>
      </c>
    </row>
    <row r="85" spans="1:16" s="792" customFormat="1">
      <c r="A85" s="783" t="s">
        <v>112</v>
      </c>
      <c r="B85" s="784"/>
      <c r="C85" s="785">
        <v>8</v>
      </c>
      <c r="D85" s="786">
        <v>10</v>
      </c>
      <c r="E85" s="786">
        <v>10</v>
      </c>
      <c r="F85" s="786">
        <v>13</v>
      </c>
      <c r="G85" s="787">
        <v>13</v>
      </c>
      <c r="H85" s="787">
        <v>9</v>
      </c>
      <c r="I85" s="787">
        <v>14</v>
      </c>
      <c r="J85" s="786">
        <v>21</v>
      </c>
      <c r="K85" s="785">
        <v>40</v>
      </c>
      <c r="L85" s="785">
        <v>44</v>
      </c>
      <c r="M85" s="788">
        <v>41</v>
      </c>
      <c r="N85" s="789">
        <f t="shared" si="5"/>
        <v>223</v>
      </c>
      <c r="O85" s="790">
        <f t="shared" si="6"/>
        <v>20.272727272727273</v>
      </c>
      <c r="P85" s="791">
        <f t="shared" si="4"/>
        <v>0.35269742356904488</v>
      </c>
    </row>
    <row r="86" spans="1:16" s="792" customFormat="1">
      <c r="A86" s="783" t="s">
        <v>113</v>
      </c>
      <c r="B86" s="784"/>
      <c r="C86" s="785">
        <v>3</v>
      </c>
      <c r="D86" s="786">
        <v>6</v>
      </c>
      <c r="E86" s="786">
        <v>2</v>
      </c>
      <c r="F86" s="786">
        <v>6</v>
      </c>
      <c r="G86" s="787">
        <v>5</v>
      </c>
      <c r="H86" s="787">
        <v>12</v>
      </c>
      <c r="I86" s="787">
        <v>22</v>
      </c>
      <c r="J86" s="786">
        <v>29</v>
      </c>
      <c r="K86" s="785">
        <v>34</v>
      </c>
      <c r="L86" s="785">
        <v>39</v>
      </c>
      <c r="M86" s="788">
        <v>34</v>
      </c>
      <c r="N86" s="789">
        <f t="shared" si="5"/>
        <v>192</v>
      </c>
      <c r="O86" s="790">
        <f t="shared" si="6"/>
        <v>17.454545454545453</v>
      </c>
      <c r="P86" s="791">
        <f t="shared" si="4"/>
        <v>0.30366773688455878</v>
      </c>
    </row>
    <row r="87" spans="1:16" s="792" customFormat="1">
      <c r="A87" s="783" t="s">
        <v>114</v>
      </c>
      <c r="B87" s="784"/>
      <c r="C87" s="785">
        <v>0</v>
      </c>
      <c r="D87" s="786">
        <v>3</v>
      </c>
      <c r="E87" s="786">
        <v>6</v>
      </c>
      <c r="F87" s="786">
        <v>5</v>
      </c>
      <c r="G87" s="787">
        <v>2</v>
      </c>
      <c r="H87" s="787">
        <v>7</v>
      </c>
      <c r="I87" s="787">
        <v>2</v>
      </c>
      <c r="J87" s="786">
        <v>7</v>
      </c>
      <c r="K87" s="785">
        <v>3</v>
      </c>
      <c r="L87" s="785">
        <v>5</v>
      </c>
      <c r="M87" s="788">
        <v>3</v>
      </c>
      <c r="N87" s="789">
        <f t="shared" si="5"/>
        <v>43</v>
      </c>
      <c r="O87" s="790">
        <f t="shared" si="6"/>
        <v>3.9090909090909092</v>
      </c>
      <c r="P87" s="791">
        <f t="shared" si="4"/>
        <v>6.8008920239770981E-2</v>
      </c>
    </row>
    <row r="88" spans="1:16" s="792" customFormat="1">
      <c r="A88" s="783" t="s">
        <v>115</v>
      </c>
      <c r="B88" s="784"/>
      <c r="C88" s="785">
        <v>0</v>
      </c>
      <c r="D88" s="786">
        <v>0</v>
      </c>
      <c r="E88" s="786">
        <v>1</v>
      </c>
      <c r="F88" s="786">
        <v>0</v>
      </c>
      <c r="G88" s="787">
        <v>0</v>
      </c>
      <c r="H88" s="787">
        <v>0</v>
      </c>
      <c r="I88" s="787">
        <v>2</v>
      </c>
      <c r="J88" s="786">
        <v>1</v>
      </c>
      <c r="K88" s="785">
        <v>0</v>
      </c>
      <c r="L88" s="785">
        <v>1</v>
      </c>
      <c r="M88" s="788">
        <v>1</v>
      </c>
      <c r="N88" s="789">
        <f t="shared" si="5"/>
        <v>6</v>
      </c>
      <c r="O88" s="790">
        <f t="shared" si="6"/>
        <v>0.54545454545454541</v>
      </c>
      <c r="P88" s="791">
        <f t="shared" si="4"/>
        <v>9.4896167776424619E-3</v>
      </c>
    </row>
    <row r="89" spans="1:16" s="792" customFormat="1">
      <c r="A89" s="783" t="s">
        <v>116</v>
      </c>
      <c r="B89" s="784"/>
      <c r="C89" s="785">
        <v>0</v>
      </c>
      <c r="D89" s="786">
        <v>0</v>
      </c>
      <c r="E89" s="786">
        <v>1</v>
      </c>
      <c r="F89" s="786">
        <v>0</v>
      </c>
      <c r="G89" s="787">
        <v>0</v>
      </c>
      <c r="H89" s="787">
        <v>0</v>
      </c>
      <c r="I89" s="787">
        <v>2</v>
      </c>
      <c r="J89" s="786">
        <v>0</v>
      </c>
      <c r="K89" s="785">
        <v>1</v>
      </c>
      <c r="L89" s="785">
        <v>2</v>
      </c>
      <c r="M89" s="788">
        <v>2</v>
      </c>
      <c r="N89" s="789">
        <f t="shared" si="5"/>
        <v>8</v>
      </c>
      <c r="O89" s="790">
        <f t="shared" si="6"/>
        <v>0.72727272727272729</v>
      </c>
      <c r="P89" s="791">
        <f t="shared" si="4"/>
        <v>1.2652822370189949E-2</v>
      </c>
    </row>
    <row r="90" spans="1:16" s="792" customFormat="1">
      <c r="A90" s="783" t="s">
        <v>117</v>
      </c>
      <c r="B90" s="784"/>
      <c r="C90" s="785">
        <v>0</v>
      </c>
      <c r="D90" s="786">
        <v>0</v>
      </c>
      <c r="E90" s="786">
        <v>0</v>
      </c>
      <c r="F90" s="786">
        <v>0</v>
      </c>
      <c r="G90" s="787">
        <v>0</v>
      </c>
      <c r="H90" s="787">
        <v>0</v>
      </c>
      <c r="I90" s="787">
        <v>0</v>
      </c>
      <c r="J90" s="786">
        <v>0</v>
      </c>
      <c r="K90" s="785">
        <v>0</v>
      </c>
      <c r="L90" s="785">
        <v>0</v>
      </c>
      <c r="M90" s="788">
        <v>0</v>
      </c>
      <c r="N90" s="789">
        <f t="shared" si="5"/>
        <v>0</v>
      </c>
      <c r="O90" s="790">
        <f t="shared" si="6"/>
        <v>0</v>
      </c>
      <c r="P90" s="791">
        <f t="shared" si="4"/>
        <v>0</v>
      </c>
    </row>
    <row r="91" spans="1:16" s="792" customFormat="1">
      <c r="A91" s="783" t="s">
        <v>118</v>
      </c>
      <c r="B91" s="784"/>
      <c r="C91" s="785">
        <v>0</v>
      </c>
      <c r="D91" s="786">
        <v>1</v>
      </c>
      <c r="E91" s="786">
        <v>0</v>
      </c>
      <c r="F91" s="786">
        <v>2</v>
      </c>
      <c r="G91" s="787">
        <v>0</v>
      </c>
      <c r="H91" s="787">
        <v>1</v>
      </c>
      <c r="I91" s="787">
        <v>0</v>
      </c>
      <c r="J91" s="786">
        <v>1</v>
      </c>
      <c r="K91" s="785">
        <v>1</v>
      </c>
      <c r="L91" s="785">
        <v>0</v>
      </c>
      <c r="M91" s="788">
        <v>3</v>
      </c>
      <c r="N91" s="789">
        <f t="shared" si="5"/>
        <v>9</v>
      </c>
      <c r="O91" s="790">
        <f t="shared" si="6"/>
        <v>0.81818181818181823</v>
      </c>
      <c r="P91" s="791">
        <f t="shared" si="4"/>
        <v>1.4234425166463694E-2</v>
      </c>
    </row>
    <row r="92" spans="1:16" s="792" customFormat="1">
      <c r="A92" s="783" t="s">
        <v>119</v>
      </c>
      <c r="B92" s="784"/>
      <c r="C92" s="785">
        <v>0</v>
      </c>
      <c r="D92" s="786">
        <v>0</v>
      </c>
      <c r="E92" s="786">
        <v>0</v>
      </c>
      <c r="F92" s="786">
        <v>0</v>
      </c>
      <c r="G92" s="787">
        <v>1</v>
      </c>
      <c r="H92" s="787">
        <v>0</v>
      </c>
      <c r="I92" s="787">
        <v>0</v>
      </c>
      <c r="J92" s="786">
        <v>0</v>
      </c>
      <c r="K92" s="785">
        <v>0</v>
      </c>
      <c r="L92" s="785">
        <v>0</v>
      </c>
      <c r="M92" s="788">
        <v>0</v>
      </c>
      <c r="N92" s="789">
        <f t="shared" si="5"/>
        <v>1</v>
      </c>
      <c r="O92" s="790">
        <f t="shared" si="6"/>
        <v>9.0909090909090912E-2</v>
      </c>
      <c r="P92" s="791">
        <f t="shared" si="4"/>
        <v>1.5816027962737437E-3</v>
      </c>
    </row>
    <row r="93" spans="1:16" s="792" customFormat="1">
      <c r="A93" s="783" t="s">
        <v>563</v>
      </c>
      <c r="B93" s="784"/>
      <c r="C93" s="785">
        <v>0</v>
      </c>
      <c r="D93" s="786">
        <v>0</v>
      </c>
      <c r="E93" s="786">
        <v>0</v>
      </c>
      <c r="F93" s="786">
        <v>1</v>
      </c>
      <c r="G93" s="787">
        <v>0</v>
      </c>
      <c r="H93" s="787">
        <v>0</v>
      </c>
      <c r="I93" s="787">
        <v>0</v>
      </c>
      <c r="J93" s="786">
        <v>0</v>
      </c>
      <c r="K93" s="785">
        <v>0</v>
      </c>
      <c r="L93" s="785">
        <v>0</v>
      </c>
      <c r="M93" s="788">
        <v>0</v>
      </c>
      <c r="N93" s="789">
        <f t="shared" si="5"/>
        <v>1</v>
      </c>
      <c r="O93" s="790">
        <f t="shared" si="6"/>
        <v>9.0909090909090912E-2</v>
      </c>
      <c r="P93" s="791">
        <f t="shared" si="4"/>
        <v>1.5816027962737437E-3</v>
      </c>
    </row>
    <row r="94" spans="1:16" s="792" customFormat="1">
      <c r="A94" s="783" t="s">
        <v>120</v>
      </c>
      <c r="B94" s="784"/>
      <c r="C94" s="785">
        <v>0</v>
      </c>
      <c r="D94" s="786">
        <v>1</v>
      </c>
      <c r="E94" s="786">
        <v>2</v>
      </c>
      <c r="F94" s="786">
        <v>6</v>
      </c>
      <c r="G94" s="787">
        <v>6</v>
      </c>
      <c r="H94" s="787">
        <v>1</v>
      </c>
      <c r="I94" s="787">
        <v>3</v>
      </c>
      <c r="J94" s="786">
        <v>1</v>
      </c>
      <c r="K94" s="785">
        <v>1</v>
      </c>
      <c r="L94" s="785">
        <v>0</v>
      </c>
      <c r="M94" s="788">
        <v>2</v>
      </c>
      <c r="N94" s="789">
        <f t="shared" si="5"/>
        <v>23</v>
      </c>
      <c r="O94" s="790">
        <f t="shared" si="6"/>
        <v>2.0909090909090908</v>
      </c>
      <c r="P94" s="791">
        <f t="shared" si="4"/>
        <v>3.6376864314296105E-2</v>
      </c>
    </row>
    <row r="95" spans="1:16" s="792" customFormat="1">
      <c r="A95" s="783" t="s">
        <v>571</v>
      </c>
      <c r="B95" s="784"/>
      <c r="C95" s="785">
        <v>1</v>
      </c>
      <c r="D95" s="786">
        <v>0</v>
      </c>
      <c r="E95" s="786">
        <v>0</v>
      </c>
      <c r="F95" s="786">
        <v>0</v>
      </c>
      <c r="G95" s="787">
        <v>0</v>
      </c>
      <c r="H95" s="787">
        <v>0</v>
      </c>
      <c r="I95" s="787">
        <v>0</v>
      </c>
      <c r="J95" s="786">
        <v>0</v>
      </c>
      <c r="K95" s="785">
        <v>0</v>
      </c>
      <c r="L95" s="785">
        <v>0</v>
      </c>
      <c r="M95" s="788">
        <v>0</v>
      </c>
      <c r="N95" s="789">
        <f t="shared" si="5"/>
        <v>1</v>
      </c>
      <c r="O95" s="790">
        <f t="shared" si="6"/>
        <v>9.0909090909090912E-2</v>
      </c>
      <c r="P95" s="791">
        <f t="shared" si="4"/>
        <v>1.5816027962737437E-3</v>
      </c>
    </row>
    <row r="96" spans="1:16" s="792" customFormat="1">
      <c r="A96" s="793" t="s">
        <v>564</v>
      </c>
      <c r="B96" s="784"/>
      <c r="C96" s="785">
        <v>0</v>
      </c>
      <c r="D96" s="786">
        <v>1</v>
      </c>
      <c r="E96" s="786">
        <v>1</v>
      </c>
      <c r="F96" s="786">
        <v>0</v>
      </c>
      <c r="G96" s="787">
        <v>0</v>
      </c>
      <c r="H96" s="787">
        <v>0</v>
      </c>
      <c r="I96" s="787">
        <v>0</v>
      </c>
      <c r="J96" s="786">
        <v>0</v>
      </c>
      <c r="K96" s="785">
        <v>0</v>
      </c>
      <c r="L96" s="785">
        <v>0</v>
      </c>
      <c r="M96" s="788">
        <v>0</v>
      </c>
      <c r="N96" s="789">
        <f t="shared" si="5"/>
        <v>2</v>
      </c>
      <c r="O96" s="790">
        <f t="shared" si="6"/>
        <v>0.18181818181818182</v>
      </c>
      <c r="P96" s="791">
        <f t="shared" si="4"/>
        <v>3.1632055925474873E-3</v>
      </c>
    </row>
    <row r="97" spans="1:16" s="792" customFormat="1">
      <c r="A97" s="783" t="s">
        <v>121</v>
      </c>
      <c r="B97" s="784"/>
      <c r="C97" s="785">
        <v>0</v>
      </c>
      <c r="D97" s="786">
        <v>1</v>
      </c>
      <c r="E97" s="786">
        <v>1</v>
      </c>
      <c r="F97" s="786">
        <v>0</v>
      </c>
      <c r="G97" s="787">
        <v>0</v>
      </c>
      <c r="H97" s="787">
        <v>0</v>
      </c>
      <c r="I97" s="787">
        <v>0</v>
      </c>
      <c r="J97" s="786">
        <v>1</v>
      </c>
      <c r="K97" s="785">
        <v>0</v>
      </c>
      <c r="L97" s="785">
        <v>0</v>
      </c>
      <c r="M97" s="788">
        <v>0</v>
      </c>
      <c r="N97" s="789">
        <f t="shared" si="5"/>
        <v>3</v>
      </c>
      <c r="O97" s="790">
        <f t="shared" si="6"/>
        <v>0.27272727272727271</v>
      </c>
      <c r="P97" s="791">
        <f t="shared" si="4"/>
        <v>4.744808388821231E-3</v>
      </c>
    </row>
    <row r="98" spans="1:16" s="792" customFormat="1">
      <c r="A98" s="783" t="s">
        <v>122</v>
      </c>
      <c r="B98" s="784"/>
      <c r="C98" s="785">
        <v>1</v>
      </c>
      <c r="D98" s="786">
        <v>0</v>
      </c>
      <c r="E98" s="786">
        <v>0</v>
      </c>
      <c r="F98" s="786">
        <v>0</v>
      </c>
      <c r="G98" s="787">
        <v>0</v>
      </c>
      <c r="H98" s="787">
        <v>0</v>
      </c>
      <c r="I98" s="787">
        <v>0</v>
      </c>
      <c r="J98" s="786">
        <v>0</v>
      </c>
      <c r="K98" s="785">
        <v>0</v>
      </c>
      <c r="L98" s="785">
        <v>0</v>
      </c>
      <c r="M98" s="788">
        <v>0</v>
      </c>
      <c r="N98" s="789">
        <f t="shared" si="5"/>
        <v>1</v>
      </c>
      <c r="O98" s="790">
        <f t="shared" si="6"/>
        <v>9.0909090909090912E-2</v>
      </c>
      <c r="P98" s="791">
        <f t="shared" si="4"/>
        <v>1.5816027962737437E-3</v>
      </c>
    </row>
    <row r="99" spans="1:16" s="792" customFormat="1">
      <c r="A99" s="783" t="s">
        <v>123</v>
      </c>
      <c r="B99" s="784"/>
      <c r="C99" s="785">
        <v>0</v>
      </c>
      <c r="D99" s="786">
        <v>0</v>
      </c>
      <c r="E99" s="786">
        <v>0</v>
      </c>
      <c r="F99" s="786">
        <v>0</v>
      </c>
      <c r="G99" s="787">
        <v>0</v>
      </c>
      <c r="H99" s="787">
        <v>0</v>
      </c>
      <c r="I99" s="787">
        <v>0</v>
      </c>
      <c r="J99" s="786">
        <v>1</v>
      </c>
      <c r="K99" s="785">
        <v>1</v>
      </c>
      <c r="L99" s="785">
        <v>0</v>
      </c>
      <c r="M99" s="788">
        <v>0</v>
      </c>
      <c r="N99" s="789">
        <f t="shared" si="5"/>
        <v>2</v>
      </c>
      <c r="O99" s="790">
        <f t="shared" si="6"/>
        <v>0.18181818181818182</v>
      </c>
      <c r="P99" s="791">
        <f t="shared" si="4"/>
        <v>3.1632055925474873E-3</v>
      </c>
    </row>
    <row r="100" spans="1:16" s="792" customFormat="1">
      <c r="A100" s="783" t="s">
        <v>124</v>
      </c>
      <c r="B100" s="784"/>
      <c r="C100" s="785">
        <v>0</v>
      </c>
      <c r="D100" s="786">
        <v>1</v>
      </c>
      <c r="E100" s="786">
        <v>1</v>
      </c>
      <c r="F100" s="786">
        <v>0</v>
      </c>
      <c r="G100" s="787">
        <v>1</v>
      </c>
      <c r="H100" s="787">
        <v>0</v>
      </c>
      <c r="I100" s="787">
        <v>1</v>
      </c>
      <c r="J100" s="786">
        <v>0</v>
      </c>
      <c r="K100" s="785">
        <v>1</v>
      </c>
      <c r="L100" s="785">
        <v>2</v>
      </c>
      <c r="M100" s="788">
        <v>0</v>
      </c>
      <c r="N100" s="789">
        <f t="shared" si="5"/>
        <v>7</v>
      </c>
      <c r="O100" s="790">
        <f t="shared" si="6"/>
        <v>0.63636363636363635</v>
      </c>
      <c r="P100" s="791">
        <f t="shared" si="4"/>
        <v>1.1071219573916206E-2</v>
      </c>
    </row>
    <row r="101" spans="1:16" s="792" customFormat="1">
      <c r="A101" s="783" t="s">
        <v>125</v>
      </c>
      <c r="B101" s="784"/>
      <c r="C101" s="785">
        <v>0</v>
      </c>
      <c r="D101" s="786">
        <v>0</v>
      </c>
      <c r="E101" s="786">
        <v>0</v>
      </c>
      <c r="F101" s="786">
        <v>0</v>
      </c>
      <c r="G101" s="787">
        <v>0</v>
      </c>
      <c r="H101" s="787">
        <v>1</v>
      </c>
      <c r="I101" s="787">
        <v>0</v>
      </c>
      <c r="J101" s="786">
        <v>0</v>
      </c>
      <c r="K101" s="785">
        <v>0</v>
      </c>
      <c r="L101" s="785">
        <v>0</v>
      </c>
      <c r="M101" s="788">
        <v>0</v>
      </c>
      <c r="N101" s="789">
        <f t="shared" si="5"/>
        <v>1</v>
      </c>
      <c r="O101" s="790">
        <f t="shared" si="6"/>
        <v>9.0909090909090912E-2</v>
      </c>
      <c r="P101" s="791">
        <f t="shared" ref="P101:P133" si="7">(N101/$N$262)*100</f>
        <v>1.5816027962737437E-3</v>
      </c>
    </row>
    <row r="102" spans="1:16" s="792" customFormat="1">
      <c r="A102" s="783" t="s">
        <v>126</v>
      </c>
      <c r="B102" s="784"/>
      <c r="C102" s="785">
        <v>0</v>
      </c>
      <c r="D102" s="786">
        <v>0</v>
      </c>
      <c r="E102" s="786">
        <v>0</v>
      </c>
      <c r="F102" s="786">
        <v>0</v>
      </c>
      <c r="G102" s="787">
        <v>1</v>
      </c>
      <c r="H102" s="787">
        <v>0</v>
      </c>
      <c r="I102" s="787">
        <v>0</v>
      </c>
      <c r="J102" s="786">
        <v>0</v>
      </c>
      <c r="K102" s="785">
        <v>0</v>
      </c>
      <c r="L102" s="785">
        <v>1</v>
      </c>
      <c r="M102" s="788">
        <v>0</v>
      </c>
      <c r="N102" s="789">
        <f t="shared" si="5"/>
        <v>2</v>
      </c>
      <c r="O102" s="790">
        <f t="shared" si="6"/>
        <v>0.18181818181818182</v>
      </c>
      <c r="P102" s="791">
        <f t="shared" si="7"/>
        <v>3.1632055925474873E-3</v>
      </c>
    </row>
    <row r="103" spans="1:16" s="792" customFormat="1">
      <c r="A103" s="783" t="s">
        <v>127</v>
      </c>
      <c r="B103" s="784"/>
      <c r="C103" s="785">
        <v>0</v>
      </c>
      <c r="D103" s="786">
        <v>1</v>
      </c>
      <c r="E103" s="787">
        <v>0</v>
      </c>
      <c r="F103" s="787">
        <v>0</v>
      </c>
      <c r="G103" s="787">
        <v>0</v>
      </c>
      <c r="H103" s="787">
        <v>1</v>
      </c>
      <c r="I103" s="787">
        <v>0</v>
      </c>
      <c r="J103" s="787">
        <v>0</v>
      </c>
      <c r="K103" s="785">
        <v>0</v>
      </c>
      <c r="L103" s="785">
        <v>0</v>
      </c>
      <c r="M103" s="788">
        <v>2</v>
      </c>
      <c r="N103" s="789">
        <f>SUM(B103:M103)</f>
        <v>4</v>
      </c>
      <c r="O103" s="790">
        <f>AVERAGE(B103:M103)</f>
        <v>0.36363636363636365</v>
      </c>
      <c r="P103" s="791">
        <f t="shared" si="7"/>
        <v>6.3264111850949746E-3</v>
      </c>
    </row>
    <row r="104" spans="1:16" s="792" customFormat="1">
      <c r="A104" s="783" t="s">
        <v>128</v>
      </c>
      <c r="B104" s="784"/>
      <c r="C104" s="785">
        <v>1</v>
      </c>
      <c r="D104" s="786">
        <v>1</v>
      </c>
      <c r="E104" s="786">
        <v>0</v>
      </c>
      <c r="F104" s="786">
        <v>0</v>
      </c>
      <c r="G104" s="787">
        <v>0</v>
      </c>
      <c r="H104" s="787">
        <v>0</v>
      </c>
      <c r="I104" s="787">
        <v>2</v>
      </c>
      <c r="J104" s="786">
        <v>0</v>
      </c>
      <c r="K104" s="785">
        <v>0</v>
      </c>
      <c r="L104" s="785">
        <v>0</v>
      </c>
      <c r="M104" s="788">
        <v>0</v>
      </c>
      <c r="N104" s="789">
        <f t="shared" si="5"/>
        <v>4</v>
      </c>
      <c r="O104" s="790">
        <f t="shared" si="6"/>
        <v>0.36363636363636365</v>
      </c>
      <c r="P104" s="791">
        <f t="shared" si="7"/>
        <v>6.3264111850949746E-3</v>
      </c>
    </row>
    <row r="105" spans="1:16" s="792" customFormat="1">
      <c r="A105" s="821" t="s">
        <v>129</v>
      </c>
      <c r="B105" s="784"/>
      <c r="C105" s="785">
        <v>0</v>
      </c>
      <c r="D105" s="786">
        <v>0</v>
      </c>
      <c r="E105" s="786">
        <v>0</v>
      </c>
      <c r="F105" s="786">
        <v>0</v>
      </c>
      <c r="G105" s="787">
        <v>0</v>
      </c>
      <c r="H105" s="787">
        <v>0</v>
      </c>
      <c r="I105" s="787">
        <v>0</v>
      </c>
      <c r="J105" s="786">
        <v>0</v>
      </c>
      <c r="K105" s="785">
        <v>0</v>
      </c>
      <c r="L105" s="785">
        <v>0</v>
      </c>
      <c r="M105" s="788">
        <v>1</v>
      </c>
      <c r="N105" s="789">
        <f t="shared" si="5"/>
        <v>1</v>
      </c>
      <c r="O105" s="790">
        <f t="shared" si="6"/>
        <v>9.0909090909090912E-2</v>
      </c>
      <c r="P105" s="791">
        <f t="shared" si="7"/>
        <v>1.5816027962737437E-3</v>
      </c>
    </row>
    <row r="106" spans="1:16" s="792" customFormat="1">
      <c r="A106" s="821" t="s">
        <v>130</v>
      </c>
      <c r="B106" s="784"/>
      <c r="C106" s="785">
        <v>0</v>
      </c>
      <c r="D106" s="786">
        <v>0</v>
      </c>
      <c r="E106" s="786">
        <v>0</v>
      </c>
      <c r="F106" s="786">
        <v>0</v>
      </c>
      <c r="G106" s="787">
        <v>1</v>
      </c>
      <c r="H106" s="787">
        <v>0</v>
      </c>
      <c r="I106" s="787">
        <v>0</v>
      </c>
      <c r="J106" s="786">
        <v>0</v>
      </c>
      <c r="K106" s="785">
        <v>1</v>
      </c>
      <c r="L106" s="785">
        <v>1</v>
      </c>
      <c r="M106" s="788">
        <v>2</v>
      </c>
      <c r="N106" s="789">
        <f t="shared" si="5"/>
        <v>5</v>
      </c>
      <c r="O106" s="790">
        <f t="shared" si="6"/>
        <v>0.45454545454545453</v>
      </c>
      <c r="P106" s="791">
        <f t="shared" si="7"/>
        <v>7.9080139813687191E-3</v>
      </c>
    </row>
    <row r="107" spans="1:16" s="792" customFormat="1">
      <c r="A107" s="821" t="s">
        <v>131</v>
      </c>
      <c r="B107" s="784"/>
      <c r="C107" s="785">
        <v>0</v>
      </c>
      <c r="D107" s="786">
        <v>0</v>
      </c>
      <c r="E107" s="786">
        <v>0</v>
      </c>
      <c r="F107" s="786">
        <v>0</v>
      </c>
      <c r="G107" s="787">
        <v>0</v>
      </c>
      <c r="H107" s="787">
        <v>0</v>
      </c>
      <c r="I107" s="787">
        <v>0</v>
      </c>
      <c r="J107" s="786">
        <v>0</v>
      </c>
      <c r="K107" s="785">
        <v>0</v>
      </c>
      <c r="L107" s="785">
        <v>0</v>
      </c>
      <c r="M107" s="788">
        <v>1</v>
      </c>
      <c r="N107" s="789">
        <f t="shared" si="5"/>
        <v>1</v>
      </c>
      <c r="O107" s="790">
        <f t="shared" si="6"/>
        <v>9.0909090909090912E-2</v>
      </c>
      <c r="P107" s="791">
        <f t="shared" si="7"/>
        <v>1.5816027962737437E-3</v>
      </c>
    </row>
    <row r="108" spans="1:16" s="792" customFormat="1">
      <c r="A108" s="821" t="s">
        <v>132</v>
      </c>
      <c r="B108" s="784"/>
      <c r="C108" s="785">
        <v>0</v>
      </c>
      <c r="D108" s="786">
        <v>0</v>
      </c>
      <c r="E108" s="787">
        <v>0</v>
      </c>
      <c r="F108" s="787">
        <v>0</v>
      </c>
      <c r="G108" s="787">
        <v>0</v>
      </c>
      <c r="H108" s="787">
        <v>0</v>
      </c>
      <c r="I108" s="787">
        <v>1</v>
      </c>
      <c r="J108" s="787">
        <v>0</v>
      </c>
      <c r="K108" s="785">
        <v>0</v>
      </c>
      <c r="L108" s="785">
        <v>0</v>
      </c>
      <c r="M108" s="788">
        <v>1</v>
      </c>
      <c r="N108" s="789">
        <f>SUM(B108:M108)</f>
        <v>2</v>
      </c>
      <c r="O108" s="790">
        <f>AVERAGE(B108:M108)</f>
        <v>0.18181818181818182</v>
      </c>
      <c r="P108" s="791">
        <f t="shared" si="7"/>
        <v>3.1632055925474873E-3</v>
      </c>
    </row>
    <row r="109" spans="1:16" s="792" customFormat="1">
      <c r="A109" s="783" t="s">
        <v>133</v>
      </c>
      <c r="B109" s="784"/>
      <c r="C109" s="785">
        <v>0</v>
      </c>
      <c r="D109" s="786">
        <v>0</v>
      </c>
      <c r="E109" s="786">
        <v>0</v>
      </c>
      <c r="F109" s="786">
        <v>0</v>
      </c>
      <c r="G109" s="787">
        <v>0</v>
      </c>
      <c r="H109" s="787">
        <v>0</v>
      </c>
      <c r="I109" s="787">
        <v>1</v>
      </c>
      <c r="J109" s="786">
        <v>0</v>
      </c>
      <c r="K109" s="785">
        <v>0</v>
      </c>
      <c r="L109" s="785">
        <v>2</v>
      </c>
      <c r="M109" s="788">
        <v>2</v>
      </c>
      <c r="N109" s="789">
        <f t="shared" si="5"/>
        <v>5</v>
      </c>
      <c r="O109" s="790">
        <f t="shared" si="6"/>
        <v>0.45454545454545453</v>
      </c>
      <c r="P109" s="791">
        <f t="shared" si="7"/>
        <v>7.9080139813687191E-3</v>
      </c>
    </row>
    <row r="110" spans="1:16" s="792" customFormat="1">
      <c r="A110" s="783" t="s">
        <v>134</v>
      </c>
      <c r="B110" s="784"/>
      <c r="C110" s="785">
        <v>0</v>
      </c>
      <c r="D110" s="786">
        <v>0</v>
      </c>
      <c r="E110" s="786">
        <v>2</v>
      </c>
      <c r="F110" s="786">
        <v>0</v>
      </c>
      <c r="G110" s="787">
        <v>0</v>
      </c>
      <c r="H110" s="787">
        <v>0</v>
      </c>
      <c r="I110" s="787">
        <v>0</v>
      </c>
      <c r="J110" s="786">
        <v>0</v>
      </c>
      <c r="K110" s="785">
        <v>0</v>
      </c>
      <c r="L110" s="785">
        <v>0</v>
      </c>
      <c r="M110" s="788">
        <v>0</v>
      </c>
      <c r="N110" s="789">
        <f t="shared" si="5"/>
        <v>2</v>
      </c>
      <c r="O110" s="790">
        <f t="shared" si="6"/>
        <v>0.18181818181818182</v>
      </c>
      <c r="P110" s="791">
        <f t="shared" si="7"/>
        <v>3.1632055925474873E-3</v>
      </c>
    </row>
    <row r="111" spans="1:16" s="792" customFormat="1">
      <c r="A111" s="783" t="s">
        <v>135</v>
      </c>
      <c r="B111" s="784"/>
      <c r="C111" s="785">
        <v>0</v>
      </c>
      <c r="D111" s="786">
        <v>0</v>
      </c>
      <c r="E111" s="787">
        <v>0</v>
      </c>
      <c r="F111" s="787">
        <v>0</v>
      </c>
      <c r="G111" s="787">
        <v>0</v>
      </c>
      <c r="H111" s="787">
        <v>0</v>
      </c>
      <c r="I111" s="787">
        <v>0</v>
      </c>
      <c r="J111" s="787">
        <v>0</v>
      </c>
      <c r="K111" s="785">
        <v>0</v>
      </c>
      <c r="L111" s="785">
        <v>0</v>
      </c>
      <c r="M111" s="788">
        <v>0</v>
      </c>
      <c r="N111" s="789">
        <f>SUM(B111:M111)</f>
        <v>0</v>
      </c>
      <c r="O111" s="790">
        <f>AVERAGE(B111:M111)</f>
        <v>0</v>
      </c>
      <c r="P111" s="791">
        <f t="shared" si="7"/>
        <v>0</v>
      </c>
    </row>
    <row r="112" spans="1:16" s="792" customFormat="1">
      <c r="A112" s="783" t="s">
        <v>136</v>
      </c>
      <c r="B112" s="784"/>
      <c r="C112" s="785">
        <v>0</v>
      </c>
      <c r="D112" s="786">
        <v>0</v>
      </c>
      <c r="E112" s="786">
        <v>0</v>
      </c>
      <c r="F112" s="786">
        <v>0</v>
      </c>
      <c r="G112" s="787">
        <v>0</v>
      </c>
      <c r="H112" s="787">
        <v>0</v>
      </c>
      <c r="I112" s="787">
        <v>0</v>
      </c>
      <c r="J112" s="786">
        <v>0</v>
      </c>
      <c r="K112" s="785">
        <v>1</v>
      </c>
      <c r="L112" s="785">
        <v>0</v>
      </c>
      <c r="M112" s="788">
        <v>0</v>
      </c>
      <c r="N112" s="789">
        <f t="shared" si="5"/>
        <v>1</v>
      </c>
      <c r="O112" s="790">
        <f t="shared" si="6"/>
        <v>9.0909090909090912E-2</v>
      </c>
      <c r="P112" s="791">
        <f t="shared" si="7"/>
        <v>1.5816027962737437E-3</v>
      </c>
    </row>
    <row r="113" spans="1:16" s="792" customFormat="1">
      <c r="A113" s="783" t="s">
        <v>137</v>
      </c>
      <c r="B113" s="784"/>
      <c r="C113" s="785">
        <v>0</v>
      </c>
      <c r="D113" s="786">
        <v>0</v>
      </c>
      <c r="E113" s="786">
        <v>0</v>
      </c>
      <c r="F113" s="786">
        <v>0</v>
      </c>
      <c r="G113" s="787">
        <v>0</v>
      </c>
      <c r="H113" s="787">
        <v>0</v>
      </c>
      <c r="I113" s="787">
        <v>0</v>
      </c>
      <c r="J113" s="786">
        <v>0</v>
      </c>
      <c r="K113" s="785">
        <v>0</v>
      </c>
      <c r="L113" s="785">
        <v>1</v>
      </c>
      <c r="M113" s="788">
        <v>0</v>
      </c>
      <c r="N113" s="789">
        <f t="shared" si="5"/>
        <v>1</v>
      </c>
      <c r="O113" s="790">
        <f t="shared" si="6"/>
        <v>9.0909090909090912E-2</v>
      </c>
      <c r="P113" s="791">
        <f t="shared" si="7"/>
        <v>1.5816027962737437E-3</v>
      </c>
    </row>
    <row r="114" spans="1:16" s="792" customFormat="1">
      <c r="A114" s="783" t="s">
        <v>138</v>
      </c>
      <c r="B114" s="784"/>
      <c r="C114" s="785">
        <v>0</v>
      </c>
      <c r="D114" s="786">
        <v>0</v>
      </c>
      <c r="E114" s="787">
        <v>0</v>
      </c>
      <c r="F114" s="787">
        <v>0</v>
      </c>
      <c r="G114" s="787">
        <v>0</v>
      </c>
      <c r="H114" s="787">
        <v>0</v>
      </c>
      <c r="I114" s="787">
        <v>0</v>
      </c>
      <c r="J114" s="787">
        <v>0</v>
      </c>
      <c r="K114" s="785">
        <v>0</v>
      </c>
      <c r="L114" s="785">
        <v>0</v>
      </c>
      <c r="M114" s="788">
        <v>1</v>
      </c>
      <c r="N114" s="789">
        <f>SUM(B114:M114)</f>
        <v>1</v>
      </c>
      <c r="O114" s="790">
        <f>AVERAGE(B114:M114)</f>
        <v>9.0909090909090912E-2</v>
      </c>
      <c r="P114" s="791">
        <f t="shared" si="7"/>
        <v>1.5816027962737437E-3</v>
      </c>
    </row>
    <row r="115" spans="1:16" s="792" customFormat="1">
      <c r="A115" s="783" t="s">
        <v>139</v>
      </c>
      <c r="B115" s="784"/>
      <c r="C115" s="785">
        <v>0</v>
      </c>
      <c r="D115" s="786">
        <v>0</v>
      </c>
      <c r="E115" s="787">
        <v>0</v>
      </c>
      <c r="F115" s="787">
        <v>0</v>
      </c>
      <c r="G115" s="787">
        <v>0</v>
      </c>
      <c r="H115" s="787">
        <v>0</v>
      </c>
      <c r="I115" s="787">
        <v>0</v>
      </c>
      <c r="J115" s="787">
        <v>0</v>
      </c>
      <c r="K115" s="785">
        <v>1</v>
      </c>
      <c r="L115" s="785">
        <v>0</v>
      </c>
      <c r="M115" s="788">
        <v>0</v>
      </c>
      <c r="N115" s="789">
        <f>SUM(B115:M115)</f>
        <v>1</v>
      </c>
      <c r="O115" s="790">
        <f>AVERAGE(B115:M115)</f>
        <v>9.0909090909090912E-2</v>
      </c>
      <c r="P115" s="791">
        <f t="shared" si="7"/>
        <v>1.5816027962737437E-3</v>
      </c>
    </row>
    <row r="116" spans="1:16" s="792" customFormat="1">
      <c r="A116" s="783" t="s">
        <v>558</v>
      </c>
      <c r="B116" s="784"/>
      <c r="C116" s="785">
        <v>0</v>
      </c>
      <c r="D116" s="786">
        <v>0</v>
      </c>
      <c r="E116" s="787">
        <v>0</v>
      </c>
      <c r="F116" s="787">
        <v>0</v>
      </c>
      <c r="G116" s="787">
        <v>1</v>
      </c>
      <c r="H116" s="787">
        <v>0</v>
      </c>
      <c r="I116" s="787">
        <v>0</v>
      </c>
      <c r="J116" s="787">
        <v>0</v>
      </c>
      <c r="K116" s="785">
        <v>0</v>
      </c>
      <c r="L116" s="785">
        <v>0</v>
      </c>
      <c r="M116" s="788">
        <v>0</v>
      </c>
      <c r="N116" s="789">
        <f>SUM(B116:M116)</f>
        <v>1</v>
      </c>
      <c r="O116" s="790">
        <f>AVERAGE(B116:M116)</f>
        <v>9.0909090909090912E-2</v>
      </c>
      <c r="P116" s="791">
        <f t="shared" si="7"/>
        <v>1.5816027962737437E-3</v>
      </c>
    </row>
    <row r="117" spans="1:16" s="792" customFormat="1">
      <c r="A117" s="783" t="s">
        <v>559</v>
      </c>
      <c r="B117" s="784"/>
      <c r="C117" s="785">
        <v>0</v>
      </c>
      <c r="D117" s="786">
        <v>0</v>
      </c>
      <c r="E117" s="787">
        <v>0</v>
      </c>
      <c r="F117" s="787">
        <v>0</v>
      </c>
      <c r="G117" s="787">
        <v>2</v>
      </c>
      <c r="H117" s="787">
        <v>0</v>
      </c>
      <c r="I117" s="787">
        <v>0</v>
      </c>
      <c r="J117" s="787">
        <v>0</v>
      </c>
      <c r="K117" s="785">
        <v>0</v>
      </c>
      <c r="L117" s="785">
        <v>0</v>
      </c>
      <c r="M117" s="788">
        <v>0</v>
      </c>
      <c r="N117" s="789">
        <f>SUM(B117:M117)</f>
        <v>2</v>
      </c>
      <c r="O117" s="790">
        <f>AVERAGE(B117:M117)</f>
        <v>0.18181818181818182</v>
      </c>
      <c r="P117" s="791">
        <f t="shared" si="7"/>
        <v>3.1632055925474873E-3</v>
      </c>
    </row>
    <row r="118" spans="1:16" s="792" customFormat="1">
      <c r="A118" s="783" t="s">
        <v>140</v>
      </c>
      <c r="B118" s="784"/>
      <c r="C118" s="785">
        <v>20</v>
      </c>
      <c r="D118" s="786">
        <v>27</v>
      </c>
      <c r="E118" s="786">
        <v>23</v>
      </c>
      <c r="F118" s="786">
        <v>41</v>
      </c>
      <c r="G118" s="787">
        <v>38</v>
      </c>
      <c r="H118" s="787">
        <v>25</v>
      </c>
      <c r="I118" s="787">
        <v>11</v>
      </c>
      <c r="J118" s="786">
        <v>14</v>
      </c>
      <c r="K118" s="785">
        <v>22</v>
      </c>
      <c r="L118" s="785">
        <v>35</v>
      </c>
      <c r="M118" s="788">
        <v>24</v>
      </c>
      <c r="N118" s="789">
        <f t="shared" si="5"/>
        <v>280</v>
      </c>
      <c r="O118" s="790">
        <f t="shared" si="6"/>
        <v>25.454545454545453</v>
      </c>
      <c r="P118" s="791">
        <f t="shared" si="7"/>
        <v>0.44284878295664826</v>
      </c>
    </row>
    <row r="119" spans="1:16" s="792" customFormat="1">
      <c r="A119" s="783" t="s">
        <v>141</v>
      </c>
      <c r="B119" s="784"/>
      <c r="C119" s="785">
        <v>45</v>
      </c>
      <c r="D119" s="786">
        <v>60</v>
      </c>
      <c r="E119" s="786">
        <v>52</v>
      </c>
      <c r="F119" s="786">
        <v>40</v>
      </c>
      <c r="G119" s="787">
        <v>35</v>
      </c>
      <c r="H119" s="787">
        <v>46</v>
      </c>
      <c r="I119" s="787">
        <v>38</v>
      </c>
      <c r="J119" s="786">
        <v>48</v>
      </c>
      <c r="K119" s="785">
        <v>28</v>
      </c>
      <c r="L119" s="785">
        <v>33</v>
      </c>
      <c r="M119" s="788">
        <v>64</v>
      </c>
      <c r="N119" s="789">
        <f t="shared" si="5"/>
        <v>489</v>
      </c>
      <c r="O119" s="790">
        <f t="shared" si="6"/>
        <v>44.454545454545453</v>
      </c>
      <c r="P119" s="791">
        <f t="shared" si="7"/>
        <v>0.77340376737786076</v>
      </c>
    </row>
    <row r="120" spans="1:16" s="792" customFormat="1">
      <c r="A120" s="783" t="s">
        <v>142</v>
      </c>
      <c r="B120" s="784"/>
      <c r="C120" s="785">
        <v>3</v>
      </c>
      <c r="D120" s="786">
        <v>2</v>
      </c>
      <c r="E120" s="786">
        <v>1</v>
      </c>
      <c r="F120" s="786">
        <v>2</v>
      </c>
      <c r="G120" s="787">
        <v>2</v>
      </c>
      <c r="H120" s="787">
        <v>0</v>
      </c>
      <c r="I120" s="787">
        <v>7</v>
      </c>
      <c r="J120" s="786">
        <v>6</v>
      </c>
      <c r="K120" s="785">
        <v>5</v>
      </c>
      <c r="L120" s="785">
        <v>3</v>
      </c>
      <c r="M120" s="788">
        <v>1</v>
      </c>
      <c r="N120" s="789">
        <f t="shared" si="5"/>
        <v>32</v>
      </c>
      <c r="O120" s="790">
        <f t="shared" si="6"/>
        <v>2.9090909090909092</v>
      </c>
      <c r="P120" s="791">
        <f t="shared" si="7"/>
        <v>5.0611289480759797E-2</v>
      </c>
    </row>
    <row r="121" spans="1:16" s="792" customFormat="1">
      <c r="A121" s="819" t="s">
        <v>143</v>
      </c>
      <c r="B121" s="784"/>
      <c r="C121" s="785">
        <v>8</v>
      </c>
      <c r="D121" s="786">
        <v>6</v>
      </c>
      <c r="E121" s="786">
        <v>7</v>
      </c>
      <c r="F121" s="786">
        <v>6</v>
      </c>
      <c r="G121" s="787">
        <v>5</v>
      </c>
      <c r="H121" s="787">
        <v>5</v>
      </c>
      <c r="I121" s="787">
        <v>5</v>
      </c>
      <c r="J121" s="786">
        <v>3</v>
      </c>
      <c r="K121" s="785">
        <v>5</v>
      </c>
      <c r="L121" s="785">
        <v>5</v>
      </c>
      <c r="M121" s="788">
        <v>5</v>
      </c>
      <c r="N121" s="789">
        <f t="shared" si="5"/>
        <v>60</v>
      </c>
      <c r="O121" s="790">
        <f t="shared" si="6"/>
        <v>5.4545454545454541</v>
      </c>
      <c r="P121" s="791">
        <f t="shared" si="7"/>
        <v>9.4896167776424636E-2</v>
      </c>
    </row>
    <row r="122" spans="1:16" s="792" customFormat="1">
      <c r="A122" s="783" t="s">
        <v>144</v>
      </c>
      <c r="B122" s="784"/>
      <c r="C122" s="785">
        <v>2</v>
      </c>
      <c r="D122" s="786">
        <v>0</v>
      </c>
      <c r="E122" s="786">
        <v>1</v>
      </c>
      <c r="F122" s="786">
        <v>2</v>
      </c>
      <c r="G122" s="787">
        <v>3</v>
      </c>
      <c r="H122" s="787">
        <v>1</v>
      </c>
      <c r="I122" s="787">
        <v>0</v>
      </c>
      <c r="J122" s="786">
        <v>1</v>
      </c>
      <c r="K122" s="785">
        <v>0</v>
      </c>
      <c r="L122" s="785">
        <v>4</v>
      </c>
      <c r="M122" s="788">
        <v>3</v>
      </c>
      <c r="N122" s="789">
        <f t="shared" si="5"/>
        <v>17</v>
      </c>
      <c r="O122" s="790">
        <f t="shared" si="6"/>
        <v>1.5454545454545454</v>
      </c>
      <c r="P122" s="791">
        <f t="shared" si="7"/>
        <v>2.6887247536653648E-2</v>
      </c>
    </row>
    <row r="123" spans="1:16" s="792" customFormat="1">
      <c r="A123" s="783" t="s">
        <v>145</v>
      </c>
      <c r="B123" s="784"/>
      <c r="C123" s="785">
        <v>104</v>
      </c>
      <c r="D123" s="786">
        <v>108</v>
      </c>
      <c r="E123" s="786">
        <v>76</v>
      </c>
      <c r="F123" s="786">
        <v>79</v>
      </c>
      <c r="G123" s="787">
        <v>75</v>
      </c>
      <c r="H123" s="787">
        <v>77</v>
      </c>
      <c r="I123" s="787">
        <v>92</v>
      </c>
      <c r="J123" s="786">
        <v>113</v>
      </c>
      <c r="K123" s="785">
        <v>113</v>
      </c>
      <c r="L123" s="785">
        <v>155</v>
      </c>
      <c r="M123" s="788">
        <v>137</v>
      </c>
      <c r="N123" s="789">
        <f t="shared" si="5"/>
        <v>1129</v>
      </c>
      <c r="O123" s="790">
        <f t="shared" si="6"/>
        <v>102.63636363636364</v>
      </c>
      <c r="P123" s="791">
        <f t="shared" si="7"/>
        <v>1.7856295569930569</v>
      </c>
    </row>
    <row r="124" spans="1:16" s="792" customFormat="1">
      <c r="A124" s="819" t="s">
        <v>146</v>
      </c>
      <c r="B124" s="784"/>
      <c r="C124" s="785">
        <v>4</v>
      </c>
      <c r="D124" s="786">
        <v>3</v>
      </c>
      <c r="E124" s="786">
        <v>4</v>
      </c>
      <c r="F124" s="786">
        <v>5</v>
      </c>
      <c r="G124" s="787">
        <v>3</v>
      </c>
      <c r="H124" s="787">
        <v>8</v>
      </c>
      <c r="I124" s="787">
        <v>5</v>
      </c>
      <c r="J124" s="786">
        <v>4</v>
      </c>
      <c r="K124" s="785">
        <v>7</v>
      </c>
      <c r="L124" s="785">
        <v>13</v>
      </c>
      <c r="M124" s="788">
        <v>6</v>
      </c>
      <c r="N124" s="789">
        <f t="shared" si="5"/>
        <v>62</v>
      </c>
      <c r="O124" s="790">
        <f t="shared" si="6"/>
        <v>5.6363636363636367</v>
      </c>
      <c r="P124" s="791">
        <f t="shared" si="7"/>
        <v>9.8059373368972122E-2</v>
      </c>
    </row>
    <row r="125" spans="1:16" s="792" customFormat="1">
      <c r="A125" s="819" t="s">
        <v>147</v>
      </c>
      <c r="B125" s="784"/>
      <c r="C125" s="785">
        <v>0</v>
      </c>
      <c r="D125" s="786">
        <v>0</v>
      </c>
      <c r="E125" s="786">
        <v>0</v>
      </c>
      <c r="F125" s="786">
        <v>0</v>
      </c>
      <c r="G125" s="787">
        <v>0</v>
      </c>
      <c r="H125" s="787">
        <v>0</v>
      </c>
      <c r="I125" s="787">
        <v>0</v>
      </c>
      <c r="J125" s="786">
        <v>0</v>
      </c>
      <c r="K125" s="785">
        <v>0</v>
      </c>
      <c r="L125" s="785">
        <v>0</v>
      </c>
      <c r="M125" s="788">
        <v>0</v>
      </c>
      <c r="N125" s="789">
        <f t="shared" si="5"/>
        <v>0</v>
      </c>
      <c r="O125" s="790">
        <f t="shared" si="6"/>
        <v>0</v>
      </c>
      <c r="P125" s="791">
        <f t="shared" si="7"/>
        <v>0</v>
      </c>
    </row>
    <row r="126" spans="1:16" s="792" customFormat="1">
      <c r="A126" s="783" t="s">
        <v>13</v>
      </c>
      <c r="B126" s="784"/>
      <c r="C126" s="785">
        <v>76</v>
      </c>
      <c r="D126" s="786">
        <v>128</v>
      </c>
      <c r="E126" s="786">
        <v>84</v>
      </c>
      <c r="F126" s="786">
        <v>77</v>
      </c>
      <c r="G126" s="787">
        <v>82</v>
      </c>
      <c r="H126" s="787">
        <v>73</v>
      </c>
      <c r="I126" s="787">
        <v>83</v>
      </c>
      <c r="J126" s="786">
        <v>91</v>
      </c>
      <c r="K126" s="785">
        <v>103</v>
      </c>
      <c r="L126" s="785">
        <v>72</v>
      </c>
      <c r="M126" s="788">
        <v>100</v>
      </c>
      <c r="N126" s="789">
        <f t="shared" si="5"/>
        <v>969</v>
      </c>
      <c r="O126" s="790">
        <f t="shared" si="6"/>
        <v>88.090909090909093</v>
      </c>
      <c r="P126" s="791">
        <f t="shared" si="7"/>
        <v>1.5325731095892576</v>
      </c>
    </row>
    <row r="127" spans="1:16" s="792" customFormat="1">
      <c r="A127" s="783" t="s">
        <v>148</v>
      </c>
      <c r="B127" s="784"/>
      <c r="C127" s="785">
        <v>0</v>
      </c>
      <c r="D127" s="786">
        <v>1</v>
      </c>
      <c r="E127" s="786">
        <v>0</v>
      </c>
      <c r="F127" s="786">
        <v>1</v>
      </c>
      <c r="G127" s="787">
        <v>1</v>
      </c>
      <c r="H127" s="787">
        <v>1</v>
      </c>
      <c r="I127" s="787">
        <v>0</v>
      </c>
      <c r="J127" s="786">
        <v>1</v>
      </c>
      <c r="K127" s="785">
        <v>1</v>
      </c>
      <c r="L127" s="785">
        <v>0</v>
      </c>
      <c r="M127" s="788">
        <v>0</v>
      </c>
      <c r="N127" s="789">
        <f t="shared" si="5"/>
        <v>6</v>
      </c>
      <c r="O127" s="790">
        <f t="shared" si="6"/>
        <v>0.54545454545454541</v>
      </c>
      <c r="P127" s="791">
        <f t="shared" si="7"/>
        <v>9.4896167776424619E-3</v>
      </c>
    </row>
    <row r="128" spans="1:16" s="792" customFormat="1">
      <c r="A128" s="783" t="s">
        <v>149</v>
      </c>
      <c r="B128" s="784"/>
      <c r="C128" s="785">
        <v>0</v>
      </c>
      <c r="D128" s="786">
        <v>0</v>
      </c>
      <c r="E128" s="786">
        <v>0</v>
      </c>
      <c r="F128" s="786">
        <v>0</v>
      </c>
      <c r="G128" s="787">
        <v>0</v>
      </c>
      <c r="H128" s="787">
        <v>0</v>
      </c>
      <c r="I128" s="787">
        <v>0</v>
      </c>
      <c r="J128" s="786">
        <v>0</v>
      </c>
      <c r="K128" s="785">
        <v>0</v>
      </c>
      <c r="L128" s="785">
        <v>1</v>
      </c>
      <c r="M128" s="788">
        <v>0</v>
      </c>
      <c r="N128" s="789">
        <f t="shared" si="5"/>
        <v>1</v>
      </c>
      <c r="O128" s="790">
        <f t="shared" si="6"/>
        <v>9.0909090909090912E-2</v>
      </c>
      <c r="P128" s="791">
        <f t="shared" si="7"/>
        <v>1.5816027962737437E-3</v>
      </c>
    </row>
    <row r="129" spans="1:16" s="792" customFormat="1">
      <c r="A129" s="783" t="s">
        <v>150</v>
      </c>
      <c r="B129" s="784"/>
      <c r="C129" s="785">
        <v>0</v>
      </c>
      <c r="D129" s="786">
        <v>0</v>
      </c>
      <c r="E129" s="786">
        <v>0</v>
      </c>
      <c r="F129" s="786">
        <v>0</v>
      </c>
      <c r="G129" s="787">
        <v>1</v>
      </c>
      <c r="H129" s="787">
        <v>1</v>
      </c>
      <c r="I129" s="787">
        <v>0</v>
      </c>
      <c r="J129" s="786">
        <v>0</v>
      </c>
      <c r="K129" s="785">
        <v>1</v>
      </c>
      <c r="L129" s="785">
        <v>0</v>
      </c>
      <c r="M129" s="788">
        <v>0</v>
      </c>
      <c r="N129" s="789">
        <f t="shared" si="5"/>
        <v>3</v>
      </c>
      <c r="O129" s="790">
        <f t="shared" si="6"/>
        <v>0.27272727272727271</v>
      </c>
      <c r="P129" s="791">
        <f t="shared" si="7"/>
        <v>4.744808388821231E-3</v>
      </c>
    </row>
    <row r="130" spans="1:16" s="792" customFormat="1">
      <c r="A130" s="783" t="s">
        <v>151</v>
      </c>
      <c r="B130" s="784"/>
      <c r="C130" s="785">
        <v>97</v>
      </c>
      <c r="D130" s="786">
        <v>165</v>
      </c>
      <c r="E130" s="786">
        <v>229</v>
      </c>
      <c r="F130" s="786">
        <v>147</v>
      </c>
      <c r="G130" s="787">
        <v>178</v>
      </c>
      <c r="H130" s="787">
        <v>116</v>
      </c>
      <c r="I130" s="787">
        <v>162</v>
      </c>
      <c r="J130" s="786">
        <v>180</v>
      </c>
      <c r="K130" s="785">
        <v>127</v>
      </c>
      <c r="L130" s="785">
        <v>129</v>
      </c>
      <c r="M130" s="788">
        <v>168</v>
      </c>
      <c r="N130" s="789">
        <f t="shared" si="5"/>
        <v>1698</v>
      </c>
      <c r="O130" s="790">
        <f t="shared" si="6"/>
        <v>154.36363636363637</v>
      </c>
      <c r="P130" s="791">
        <f t="shared" si="7"/>
        <v>2.6855615480728168</v>
      </c>
    </row>
    <row r="131" spans="1:16" s="792" customFormat="1">
      <c r="A131" s="783" t="s">
        <v>152</v>
      </c>
      <c r="B131" s="784"/>
      <c r="C131" s="822">
        <v>60</v>
      </c>
      <c r="D131" s="786">
        <v>84</v>
      </c>
      <c r="E131" s="786">
        <v>81</v>
      </c>
      <c r="F131" s="786">
        <v>70</v>
      </c>
      <c r="G131" s="787">
        <v>89</v>
      </c>
      <c r="H131" s="787">
        <v>89</v>
      </c>
      <c r="I131" s="787">
        <v>123</v>
      </c>
      <c r="J131" s="786">
        <v>84</v>
      </c>
      <c r="K131" s="785">
        <v>81</v>
      </c>
      <c r="L131" s="785">
        <v>107</v>
      </c>
      <c r="M131" s="788">
        <v>89</v>
      </c>
      <c r="N131" s="789">
        <f t="shared" si="5"/>
        <v>957</v>
      </c>
      <c r="O131" s="790">
        <f t="shared" si="6"/>
        <v>87</v>
      </c>
      <c r="P131" s="791">
        <f t="shared" si="7"/>
        <v>1.5135938760339729</v>
      </c>
    </row>
    <row r="132" spans="1:16" s="792" customFormat="1">
      <c r="A132" s="783" t="s">
        <v>153</v>
      </c>
      <c r="B132" s="784"/>
      <c r="C132" s="822">
        <v>0</v>
      </c>
      <c r="D132" s="786">
        <v>0</v>
      </c>
      <c r="E132" s="786">
        <v>0</v>
      </c>
      <c r="F132" s="786">
        <v>0</v>
      </c>
      <c r="G132" s="787">
        <v>0</v>
      </c>
      <c r="H132" s="787">
        <v>0</v>
      </c>
      <c r="I132" s="787">
        <v>0</v>
      </c>
      <c r="J132" s="786">
        <v>0</v>
      </c>
      <c r="K132" s="785">
        <v>0</v>
      </c>
      <c r="L132" s="785">
        <v>0</v>
      </c>
      <c r="M132" s="788">
        <v>0</v>
      </c>
      <c r="N132" s="789">
        <f t="shared" si="5"/>
        <v>0</v>
      </c>
      <c r="O132" s="790">
        <f t="shared" si="6"/>
        <v>0</v>
      </c>
      <c r="P132" s="791">
        <f t="shared" si="7"/>
        <v>0</v>
      </c>
    </row>
    <row r="133" spans="1:16" s="792" customFormat="1">
      <c r="A133" s="783" t="s">
        <v>154</v>
      </c>
      <c r="B133" s="784"/>
      <c r="C133" s="785">
        <v>1</v>
      </c>
      <c r="D133" s="786">
        <v>9</v>
      </c>
      <c r="E133" s="786">
        <v>8</v>
      </c>
      <c r="F133" s="786">
        <v>17</v>
      </c>
      <c r="G133" s="787">
        <v>12</v>
      </c>
      <c r="H133" s="787">
        <v>12</v>
      </c>
      <c r="I133" s="787">
        <v>20</v>
      </c>
      <c r="J133" s="786">
        <v>6</v>
      </c>
      <c r="K133" s="785">
        <v>15</v>
      </c>
      <c r="L133" s="785">
        <v>11</v>
      </c>
      <c r="M133" s="788">
        <v>7</v>
      </c>
      <c r="N133" s="789">
        <f t="shared" si="5"/>
        <v>118</v>
      </c>
      <c r="O133" s="790">
        <f t="shared" si="6"/>
        <v>10.727272727272727</v>
      </c>
      <c r="P133" s="791">
        <f t="shared" si="7"/>
        <v>0.18662912996030176</v>
      </c>
    </row>
    <row r="134" spans="1:16" s="792" customFormat="1">
      <c r="A134" s="783" t="s">
        <v>155</v>
      </c>
      <c r="B134" s="784"/>
      <c r="C134" s="785">
        <v>1</v>
      </c>
      <c r="D134" s="786">
        <v>0</v>
      </c>
      <c r="E134" s="786">
        <v>0</v>
      </c>
      <c r="F134" s="786">
        <v>0</v>
      </c>
      <c r="G134" s="787">
        <v>0</v>
      </c>
      <c r="H134" s="787">
        <v>0</v>
      </c>
      <c r="I134" s="787">
        <v>0</v>
      </c>
      <c r="J134" s="786">
        <v>0</v>
      </c>
      <c r="K134" s="785">
        <v>0</v>
      </c>
      <c r="L134" s="785">
        <v>0</v>
      </c>
      <c r="M134" s="788">
        <v>0</v>
      </c>
      <c r="N134" s="789">
        <f t="shared" si="5"/>
        <v>1</v>
      </c>
      <c r="O134" s="790">
        <f t="shared" si="6"/>
        <v>9.0909090909090912E-2</v>
      </c>
      <c r="P134" s="791">
        <f t="shared" ref="P134:P197" si="8">(N134/$N$262)*100</f>
        <v>1.5816027962737437E-3</v>
      </c>
    </row>
    <row r="135" spans="1:16" s="792" customFormat="1">
      <c r="A135" s="783" t="s">
        <v>156</v>
      </c>
      <c r="B135" s="784"/>
      <c r="C135" s="785">
        <v>89</v>
      </c>
      <c r="D135" s="786">
        <v>99</v>
      </c>
      <c r="E135" s="786">
        <v>62</v>
      </c>
      <c r="F135" s="786">
        <v>45</v>
      </c>
      <c r="G135" s="787">
        <v>47</v>
      </c>
      <c r="H135" s="787">
        <v>45</v>
      </c>
      <c r="I135" s="787">
        <v>31</v>
      </c>
      <c r="J135" s="786">
        <v>44</v>
      </c>
      <c r="K135" s="785">
        <v>58</v>
      </c>
      <c r="L135" s="785">
        <v>46</v>
      </c>
      <c r="M135" s="788">
        <v>33</v>
      </c>
      <c r="N135" s="789">
        <f t="shared" si="5"/>
        <v>599</v>
      </c>
      <c r="O135" s="790">
        <f t="shared" si="6"/>
        <v>54.454545454545453</v>
      </c>
      <c r="P135" s="791">
        <f t="shared" si="8"/>
        <v>0.94738007496797261</v>
      </c>
    </row>
    <row r="136" spans="1:16" s="792" customFormat="1">
      <c r="A136" s="783" t="s">
        <v>157</v>
      </c>
      <c r="B136" s="784"/>
      <c r="C136" s="785">
        <v>0</v>
      </c>
      <c r="D136" s="786">
        <v>2</v>
      </c>
      <c r="E136" s="786">
        <v>1</v>
      </c>
      <c r="F136" s="786">
        <v>1</v>
      </c>
      <c r="G136" s="787">
        <v>6</v>
      </c>
      <c r="H136" s="787">
        <v>3</v>
      </c>
      <c r="I136" s="787">
        <v>1</v>
      </c>
      <c r="J136" s="786">
        <v>0</v>
      </c>
      <c r="K136" s="785">
        <v>0</v>
      </c>
      <c r="L136" s="785">
        <v>0</v>
      </c>
      <c r="M136" s="788">
        <v>5</v>
      </c>
      <c r="N136" s="789">
        <f t="shared" si="5"/>
        <v>19</v>
      </c>
      <c r="O136" s="790">
        <f t="shared" si="6"/>
        <v>1.7272727272727273</v>
      </c>
      <c r="P136" s="791">
        <f t="shared" si="8"/>
        <v>3.005045312920113E-2</v>
      </c>
    </row>
    <row r="137" spans="1:16" s="792" customFormat="1">
      <c r="A137" s="783" t="s">
        <v>158</v>
      </c>
      <c r="B137" s="784"/>
      <c r="C137" s="785">
        <v>0</v>
      </c>
      <c r="D137" s="786">
        <v>0</v>
      </c>
      <c r="E137" s="786">
        <v>0</v>
      </c>
      <c r="F137" s="786">
        <v>0</v>
      </c>
      <c r="G137" s="787">
        <v>0</v>
      </c>
      <c r="H137" s="787">
        <v>0</v>
      </c>
      <c r="I137" s="787">
        <v>0</v>
      </c>
      <c r="J137" s="786">
        <v>0</v>
      </c>
      <c r="K137" s="785">
        <v>0</v>
      </c>
      <c r="L137" s="785">
        <v>0</v>
      </c>
      <c r="M137" s="788">
        <v>0</v>
      </c>
      <c r="N137" s="789">
        <f t="shared" si="5"/>
        <v>0</v>
      </c>
      <c r="O137" s="790">
        <f t="shared" si="6"/>
        <v>0</v>
      </c>
      <c r="P137" s="791">
        <f t="shared" si="8"/>
        <v>0</v>
      </c>
    </row>
    <row r="138" spans="1:16" s="792" customFormat="1">
      <c r="A138" s="783" t="s">
        <v>159</v>
      </c>
      <c r="B138" s="784"/>
      <c r="C138" s="785">
        <v>0</v>
      </c>
      <c r="D138" s="786">
        <v>2</v>
      </c>
      <c r="E138" s="786">
        <v>0</v>
      </c>
      <c r="F138" s="786">
        <v>0</v>
      </c>
      <c r="G138" s="787">
        <v>3</v>
      </c>
      <c r="H138" s="787">
        <v>0</v>
      </c>
      <c r="I138" s="787">
        <v>1</v>
      </c>
      <c r="J138" s="786">
        <v>0</v>
      </c>
      <c r="K138" s="785">
        <v>0</v>
      </c>
      <c r="L138" s="785">
        <v>0</v>
      </c>
      <c r="M138" s="788">
        <v>0</v>
      </c>
      <c r="N138" s="789">
        <f t="shared" si="5"/>
        <v>6</v>
      </c>
      <c r="O138" s="790">
        <f t="shared" si="6"/>
        <v>0.54545454545454541</v>
      </c>
      <c r="P138" s="791">
        <f t="shared" si="8"/>
        <v>9.4896167776424619E-3</v>
      </c>
    </row>
    <row r="139" spans="1:16" s="792" customFormat="1">
      <c r="A139" s="783" t="s">
        <v>160</v>
      </c>
      <c r="B139" s="784"/>
      <c r="C139" s="785">
        <v>14</v>
      </c>
      <c r="D139" s="786">
        <v>14</v>
      </c>
      <c r="E139" s="786">
        <v>20</v>
      </c>
      <c r="F139" s="786">
        <v>9</v>
      </c>
      <c r="G139" s="787">
        <v>13</v>
      </c>
      <c r="H139" s="787">
        <v>18</v>
      </c>
      <c r="I139" s="787">
        <v>16</v>
      </c>
      <c r="J139" s="786">
        <v>16</v>
      </c>
      <c r="K139" s="785">
        <v>8</v>
      </c>
      <c r="L139" s="785">
        <v>16</v>
      </c>
      <c r="M139" s="788">
        <v>8</v>
      </c>
      <c r="N139" s="789">
        <f t="shared" si="5"/>
        <v>152</v>
      </c>
      <c r="O139" s="790">
        <f t="shared" si="6"/>
        <v>13.818181818181818</v>
      </c>
      <c r="P139" s="791">
        <f t="shared" si="8"/>
        <v>0.24040362503360904</v>
      </c>
    </row>
    <row r="140" spans="1:16" s="792" customFormat="1">
      <c r="A140" s="783" t="s">
        <v>565</v>
      </c>
      <c r="B140" s="784"/>
      <c r="C140" s="785">
        <v>4</v>
      </c>
      <c r="D140" s="786">
        <v>1</v>
      </c>
      <c r="E140" s="786">
        <v>1</v>
      </c>
      <c r="F140" s="786">
        <v>0</v>
      </c>
      <c r="G140" s="787">
        <v>0</v>
      </c>
      <c r="H140" s="787">
        <v>0</v>
      </c>
      <c r="I140" s="787">
        <v>0</v>
      </c>
      <c r="J140" s="786">
        <v>0</v>
      </c>
      <c r="K140" s="785">
        <v>0</v>
      </c>
      <c r="L140" s="785">
        <v>0</v>
      </c>
      <c r="M140" s="788">
        <v>0</v>
      </c>
      <c r="N140" s="789">
        <f t="shared" si="5"/>
        <v>6</v>
      </c>
      <c r="O140" s="790">
        <f t="shared" si="6"/>
        <v>0.54545454545454541</v>
      </c>
      <c r="P140" s="791">
        <f t="shared" si="8"/>
        <v>9.4896167776424619E-3</v>
      </c>
    </row>
    <row r="141" spans="1:16" s="792" customFormat="1">
      <c r="A141" s="783" t="s">
        <v>161</v>
      </c>
      <c r="B141" s="784"/>
      <c r="C141" s="785">
        <v>70</v>
      </c>
      <c r="D141" s="786">
        <v>114</v>
      </c>
      <c r="E141" s="786">
        <v>97</v>
      </c>
      <c r="F141" s="786">
        <v>104</v>
      </c>
      <c r="G141" s="787">
        <v>99</v>
      </c>
      <c r="H141" s="787">
        <v>66</v>
      </c>
      <c r="I141" s="787">
        <v>114</v>
      </c>
      <c r="J141" s="786">
        <v>129</v>
      </c>
      <c r="K141" s="785">
        <v>130</v>
      </c>
      <c r="L141" s="785">
        <v>129</v>
      </c>
      <c r="M141" s="788">
        <v>91</v>
      </c>
      <c r="N141" s="789">
        <f t="shared" si="5"/>
        <v>1143</v>
      </c>
      <c r="O141" s="790">
        <f t="shared" si="6"/>
        <v>103.90909090909091</v>
      </c>
      <c r="P141" s="791">
        <f t="shared" si="8"/>
        <v>1.8077719961408893</v>
      </c>
    </row>
    <row r="142" spans="1:16" s="792" customFormat="1">
      <c r="A142" s="783" t="s">
        <v>162</v>
      </c>
      <c r="B142" s="784"/>
      <c r="C142" s="785">
        <v>0</v>
      </c>
      <c r="D142" s="786">
        <v>0</v>
      </c>
      <c r="E142" s="786">
        <v>0</v>
      </c>
      <c r="F142" s="786">
        <v>0</v>
      </c>
      <c r="G142" s="787">
        <v>1</v>
      </c>
      <c r="H142" s="787">
        <v>1</v>
      </c>
      <c r="I142" s="787">
        <v>0</v>
      </c>
      <c r="J142" s="786">
        <v>0</v>
      </c>
      <c r="K142" s="785">
        <v>0</v>
      </c>
      <c r="L142" s="785">
        <v>0</v>
      </c>
      <c r="M142" s="788">
        <v>0</v>
      </c>
      <c r="N142" s="789">
        <f t="shared" si="5"/>
        <v>2</v>
      </c>
      <c r="O142" s="790">
        <f t="shared" si="6"/>
        <v>0.18181818181818182</v>
      </c>
      <c r="P142" s="791">
        <f t="shared" si="8"/>
        <v>3.1632055925474873E-3</v>
      </c>
    </row>
    <row r="143" spans="1:16" s="792" customFormat="1">
      <c r="A143" s="783" t="s">
        <v>163</v>
      </c>
      <c r="B143" s="784"/>
      <c r="C143" s="785">
        <v>0</v>
      </c>
      <c r="D143" s="786">
        <v>0</v>
      </c>
      <c r="E143" s="786">
        <v>0</v>
      </c>
      <c r="F143" s="786">
        <v>0</v>
      </c>
      <c r="G143" s="787">
        <v>0</v>
      </c>
      <c r="H143" s="787">
        <v>0</v>
      </c>
      <c r="I143" s="787">
        <v>1</v>
      </c>
      <c r="J143" s="786">
        <v>1</v>
      </c>
      <c r="K143" s="785">
        <v>1</v>
      </c>
      <c r="L143" s="785">
        <v>0</v>
      </c>
      <c r="M143" s="788">
        <v>0</v>
      </c>
      <c r="N143" s="789">
        <f t="shared" si="5"/>
        <v>3</v>
      </c>
      <c r="O143" s="790">
        <f t="shared" si="6"/>
        <v>0.27272727272727271</v>
      </c>
      <c r="P143" s="791">
        <f t="shared" si="8"/>
        <v>4.744808388821231E-3</v>
      </c>
    </row>
    <row r="144" spans="1:16" s="792" customFormat="1">
      <c r="A144" s="783" t="s">
        <v>164</v>
      </c>
      <c r="B144" s="784"/>
      <c r="C144" s="785">
        <v>0</v>
      </c>
      <c r="D144" s="786">
        <v>1</v>
      </c>
      <c r="E144" s="786">
        <v>0</v>
      </c>
      <c r="F144" s="786">
        <v>0</v>
      </c>
      <c r="G144" s="787">
        <v>2</v>
      </c>
      <c r="H144" s="787">
        <v>0</v>
      </c>
      <c r="I144" s="787">
        <v>0</v>
      </c>
      <c r="J144" s="786">
        <v>1</v>
      </c>
      <c r="K144" s="785">
        <v>0</v>
      </c>
      <c r="L144" s="785">
        <v>0</v>
      </c>
      <c r="M144" s="788">
        <v>0</v>
      </c>
      <c r="N144" s="789">
        <f t="shared" si="5"/>
        <v>4</v>
      </c>
      <c r="O144" s="790">
        <f t="shared" si="6"/>
        <v>0.36363636363636365</v>
      </c>
      <c r="P144" s="791">
        <f t="shared" si="8"/>
        <v>6.3264111850949746E-3</v>
      </c>
    </row>
    <row r="145" spans="1:16" s="792" customFormat="1">
      <c r="A145" s="783" t="s">
        <v>165</v>
      </c>
      <c r="B145" s="784"/>
      <c r="C145" s="785">
        <v>3</v>
      </c>
      <c r="D145" s="786">
        <v>0</v>
      </c>
      <c r="E145" s="786">
        <v>0</v>
      </c>
      <c r="F145" s="786">
        <v>7</v>
      </c>
      <c r="G145" s="787">
        <v>2</v>
      </c>
      <c r="H145" s="787">
        <v>1</v>
      </c>
      <c r="I145" s="787">
        <v>6</v>
      </c>
      <c r="J145" s="786">
        <v>4</v>
      </c>
      <c r="K145" s="785">
        <v>3</v>
      </c>
      <c r="L145" s="785">
        <v>1</v>
      </c>
      <c r="M145" s="788">
        <v>4</v>
      </c>
      <c r="N145" s="789">
        <f t="shared" si="5"/>
        <v>31</v>
      </c>
      <c r="O145" s="790">
        <f t="shared" si="6"/>
        <v>2.8181818181818183</v>
      </c>
      <c r="P145" s="791">
        <f t="shared" si="8"/>
        <v>4.9029686684486061E-2</v>
      </c>
    </row>
    <row r="146" spans="1:16" s="792" customFormat="1">
      <c r="A146" s="783" t="s">
        <v>166</v>
      </c>
      <c r="B146" s="784"/>
      <c r="C146" s="785">
        <v>0</v>
      </c>
      <c r="D146" s="786">
        <v>0</v>
      </c>
      <c r="E146" s="786">
        <v>3</v>
      </c>
      <c r="F146" s="786">
        <v>1</v>
      </c>
      <c r="G146" s="787">
        <v>1</v>
      </c>
      <c r="H146" s="787">
        <v>1</v>
      </c>
      <c r="I146" s="787">
        <v>0</v>
      </c>
      <c r="J146" s="786">
        <v>1</v>
      </c>
      <c r="K146" s="785">
        <v>1</v>
      </c>
      <c r="L146" s="785">
        <v>3</v>
      </c>
      <c r="M146" s="788">
        <v>2</v>
      </c>
      <c r="N146" s="789">
        <f t="shared" si="5"/>
        <v>13</v>
      </c>
      <c r="O146" s="790">
        <f t="shared" si="6"/>
        <v>1.1818181818181819</v>
      </c>
      <c r="P146" s="791">
        <f t="shared" si="8"/>
        <v>2.056083635155867E-2</v>
      </c>
    </row>
    <row r="147" spans="1:16" s="792" customFormat="1">
      <c r="A147" s="783" t="s">
        <v>167</v>
      </c>
      <c r="B147" s="784"/>
      <c r="C147" s="785">
        <v>25</v>
      </c>
      <c r="D147" s="786">
        <v>29</v>
      </c>
      <c r="E147" s="786">
        <v>23</v>
      </c>
      <c r="F147" s="786">
        <v>33</v>
      </c>
      <c r="G147" s="787">
        <v>29</v>
      </c>
      <c r="H147" s="787">
        <v>22</v>
      </c>
      <c r="I147" s="787">
        <v>18</v>
      </c>
      <c r="J147" s="786">
        <v>19</v>
      </c>
      <c r="K147" s="785">
        <v>32</v>
      </c>
      <c r="L147" s="785">
        <v>25</v>
      </c>
      <c r="M147" s="788">
        <v>13</v>
      </c>
      <c r="N147" s="789">
        <f t="shared" si="5"/>
        <v>268</v>
      </c>
      <c r="O147" s="790">
        <f t="shared" si="6"/>
        <v>24.363636363636363</v>
      </c>
      <c r="P147" s="791">
        <f t="shared" si="8"/>
        <v>0.42386954940136334</v>
      </c>
    </row>
    <row r="148" spans="1:16" s="792" customFormat="1">
      <c r="A148" s="783" t="s">
        <v>168</v>
      </c>
      <c r="B148" s="784"/>
      <c r="C148" s="785">
        <v>18</v>
      </c>
      <c r="D148" s="786">
        <v>14</v>
      </c>
      <c r="E148" s="786">
        <v>12</v>
      </c>
      <c r="F148" s="786">
        <v>4</v>
      </c>
      <c r="G148" s="787">
        <v>0</v>
      </c>
      <c r="H148" s="787">
        <v>4</v>
      </c>
      <c r="I148" s="787">
        <v>9</v>
      </c>
      <c r="J148" s="786">
        <v>6</v>
      </c>
      <c r="K148" s="785">
        <v>8</v>
      </c>
      <c r="L148" s="785">
        <v>8</v>
      </c>
      <c r="M148" s="788">
        <v>6</v>
      </c>
      <c r="N148" s="789">
        <f t="shared" si="5"/>
        <v>89</v>
      </c>
      <c r="O148" s="790">
        <f t="shared" si="6"/>
        <v>8.0909090909090917</v>
      </c>
      <c r="P148" s="791">
        <f t="shared" si="8"/>
        <v>0.14076264886836318</v>
      </c>
    </row>
    <row r="149" spans="1:16" s="792" customFormat="1">
      <c r="A149" s="783" t="s">
        <v>169</v>
      </c>
      <c r="B149" s="784"/>
      <c r="C149" s="785">
        <v>0</v>
      </c>
      <c r="D149" s="786">
        <v>0</v>
      </c>
      <c r="E149" s="786">
        <v>0</v>
      </c>
      <c r="F149" s="786">
        <v>0</v>
      </c>
      <c r="G149" s="787">
        <v>0</v>
      </c>
      <c r="H149" s="787">
        <v>0</v>
      </c>
      <c r="I149" s="787">
        <v>0</v>
      </c>
      <c r="J149" s="786">
        <v>0</v>
      </c>
      <c r="K149" s="785">
        <v>0</v>
      </c>
      <c r="L149" s="785">
        <v>0</v>
      </c>
      <c r="M149" s="788">
        <v>0</v>
      </c>
      <c r="N149" s="789">
        <f t="shared" si="5"/>
        <v>0</v>
      </c>
      <c r="O149" s="790">
        <f t="shared" si="6"/>
        <v>0</v>
      </c>
      <c r="P149" s="791">
        <f t="shared" si="8"/>
        <v>0</v>
      </c>
    </row>
    <row r="150" spans="1:16" s="792" customFormat="1">
      <c r="A150" s="783" t="s">
        <v>170</v>
      </c>
      <c r="B150" s="784"/>
      <c r="C150" s="785">
        <v>2</v>
      </c>
      <c r="D150" s="786">
        <v>3</v>
      </c>
      <c r="E150" s="786">
        <v>3</v>
      </c>
      <c r="F150" s="786">
        <v>5</v>
      </c>
      <c r="G150" s="787">
        <v>2</v>
      </c>
      <c r="H150" s="787">
        <v>5</v>
      </c>
      <c r="I150" s="787">
        <v>1</v>
      </c>
      <c r="J150" s="786">
        <v>0</v>
      </c>
      <c r="K150" s="785">
        <v>1</v>
      </c>
      <c r="L150" s="785">
        <v>1</v>
      </c>
      <c r="M150" s="788">
        <v>2</v>
      </c>
      <c r="N150" s="789">
        <f t="shared" si="5"/>
        <v>25</v>
      </c>
      <c r="O150" s="790">
        <f t="shared" si="6"/>
        <v>2.2727272727272729</v>
      </c>
      <c r="P150" s="791">
        <f t="shared" si="8"/>
        <v>3.9540069906843597E-2</v>
      </c>
    </row>
    <row r="151" spans="1:16" s="792" customFormat="1">
      <c r="A151" s="783" t="s">
        <v>171</v>
      </c>
      <c r="B151" s="784"/>
      <c r="C151" s="785">
        <v>0</v>
      </c>
      <c r="D151" s="786">
        <v>3</v>
      </c>
      <c r="E151" s="786">
        <v>3</v>
      </c>
      <c r="F151" s="786">
        <v>0</v>
      </c>
      <c r="G151" s="787">
        <v>0</v>
      </c>
      <c r="H151" s="787">
        <v>1</v>
      </c>
      <c r="I151" s="787">
        <v>2</v>
      </c>
      <c r="J151" s="786">
        <v>2</v>
      </c>
      <c r="K151" s="785">
        <v>0</v>
      </c>
      <c r="L151" s="785">
        <v>2</v>
      </c>
      <c r="M151" s="788">
        <v>1</v>
      </c>
      <c r="N151" s="789">
        <f t="shared" si="5"/>
        <v>14</v>
      </c>
      <c r="O151" s="790">
        <f t="shared" si="6"/>
        <v>1.2727272727272727</v>
      </c>
      <c r="P151" s="791">
        <f t="shared" si="8"/>
        <v>2.2142439147832413E-2</v>
      </c>
    </row>
    <row r="152" spans="1:16" s="792" customFormat="1">
      <c r="A152" s="819" t="s">
        <v>172</v>
      </c>
      <c r="B152" s="784"/>
      <c r="C152" s="785">
        <v>38</v>
      </c>
      <c r="D152" s="786">
        <v>65</v>
      </c>
      <c r="E152" s="786">
        <v>43</v>
      </c>
      <c r="F152" s="786">
        <v>46</v>
      </c>
      <c r="G152" s="787">
        <v>69</v>
      </c>
      <c r="H152" s="787">
        <v>52</v>
      </c>
      <c r="I152" s="787">
        <v>63</v>
      </c>
      <c r="J152" s="786">
        <v>58</v>
      </c>
      <c r="K152" s="785">
        <v>73</v>
      </c>
      <c r="L152" s="785">
        <v>109</v>
      </c>
      <c r="M152" s="788">
        <v>87</v>
      </c>
      <c r="N152" s="789">
        <f t="shared" si="5"/>
        <v>703</v>
      </c>
      <c r="O152" s="790">
        <f t="shared" si="6"/>
        <v>63.909090909090907</v>
      </c>
      <c r="P152" s="791">
        <f t="shared" si="8"/>
        <v>1.111866765780442</v>
      </c>
    </row>
    <row r="153" spans="1:16" s="792" customFormat="1">
      <c r="A153" s="783" t="s">
        <v>173</v>
      </c>
      <c r="B153" s="784"/>
      <c r="C153" s="785">
        <v>0</v>
      </c>
      <c r="D153" s="786">
        <v>0</v>
      </c>
      <c r="E153" s="786">
        <v>0</v>
      </c>
      <c r="F153" s="786">
        <v>0</v>
      </c>
      <c r="G153" s="787">
        <v>0</v>
      </c>
      <c r="H153" s="787">
        <v>0</v>
      </c>
      <c r="I153" s="787">
        <v>0</v>
      </c>
      <c r="J153" s="786">
        <v>0</v>
      </c>
      <c r="K153" s="785">
        <v>0</v>
      </c>
      <c r="L153" s="785">
        <v>0</v>
      </c>
      <c r="M153" s="788">
        <v>0</v>
      </c>
      <c r="N153" s="789">
        <f t="shared" si="5"/>
        <v>0</v>
      </c>
      <c r="O153" s="790">
        <f t="shared" si="6"/>
        <v>0</v>
      </c>
      <c r="P153" s="791">
        <f t="shared" si="8"/>
        <v>0</v>
      </c>
    </row>
    <row r="154" spans="1:16" s="792" customFormat="1">
      <c r="A154" s="783" t="s">
        <v>174</v>
      </c>
      <c r="B154" s="784"/>
      <c r="C154" s="785">
        <v>6</v>
      </c>
      <c r="D154" s="786">
        <v>1</v>
      </c>
      <c r="E154" s="786">
        <v>1</v>
      </c>
      <c r="F154" s="786">
        <v>1</v>
      </c>
      <c r="G154" s="787">
        <v>2</v>
      </c>
      <c r="H154" s="787">
        <v>0</v>
      </c>
      <c r="I154" s="787">
        <v>1</v>
      </c>
      <c r="J154" s="786">
        <v>1</v>
      </c>
      <c r="K154" s="785">
        <v>0</v>
      </c>
      <c r="L154" s="785">
        <v>5</v>
      </c>
      <c r="M154" s="788">
        <v>4</v>
      </c>
      <c r="N154" s="789">
        <f t="shared" si="5"/>
        <v>22</v>
      </c>
      <c r="O154" s="790">
        <f t="shared" si="6"/>
        <v>2</v>
      </c>
      <c r="P154" s="791">
        <f t="shared" si="8"/>
        <v>3.4795261518022369E-2</v>
      </c>
    </row>
    <row r="155" spans="1:16" s="792" customFormat="1">
      <c r="A155" s="783" t="s">
        <v>175</v>
      </c>
      <c r="B155" s="784"/>
      <c r="C155" s="785">
        <v>1</v>
      </c>
      <c r="D155" s="786">
        <v>4</v>
      </c>
      <c r="E155" s="786">
        <v>2</v>
      </c>
      <c r="F155" s="786">
        <v>2</v>
      </c>
      <c r="G155" s="787">
        <v>1</v>
      </c>
      <c r="H155" s="787">
        <v>2</v>
      </c>
      <c r="I155" s="787">
        <v>4</v>
      </c>
      <c r="J155" s="786">
        <v>7</v>
      </c>
      <c r="K155" s="785">
        <v>7</v>
      </c>
      <c r="L155" s="785">
        <v>5</v>
      </c>
      <c r="M155" s="788">
        <v>3</v>
      </c>
      <c r="N155" s="789">
        <f t="shared" si="5"/>
        <v>38</v>
      </c>
      <c r="O155" s="790">
        <f t="shared" si="6"/>
        <v>3.4545454545454546</v>
      </c>
      <c r="P155" s="791">
        <f t="shared" si="8"/>
        <v>6.010090625840226E-2</v>
      </c>
    </row>
    <row r="156" spans="1:16" s="792" customFormat="1">
      <c r="A156" s="783" t="s">
        <v>176</v>
      </c>
      <c r="B156" s="784"/>
      <c r="C156" s="785">
        <v>0</v>
      </c>
      <c r="D156" s="786">
        <v>0</v>
      </c>
      <c r="E156" s="786">
        <v>0</v>
      </c>
      <c r="F156" s="786">
        <v>0</v>
      </c>
      <c r="G156" s="787">
        <v>0</v>
      </c>
      <c r="H156" s="787">
        <v>0</v>
      </c>
      <c r="I156" s="787">
        <v>0</v>
      </c>
      <c r="J156" s="786">
        <v>0</v>
      </c>
      <c r="K156" s="785">
        <v>0</v>
      </c>
      <c r="L156" s="785">
        <v>0</v>
      </c>
      <c r="M156" s="788">
        <v>0</v>
      </c>
      <c r="N156" s="789">
        <f t="shared" si="5"/>
        <v>0</v>
      </c>
      <c r="O156" s="790">
        <f t="shared" si="6"/>
        <v>0</v>
      </c>
      <c r="P156" s="791">
        <f t="shared" si="8"/>
        <v>0</v>
      </c>
    </row>
    <row r="157" spans="1:16" s="792" customFormat="1">
      <c r="A157" s="783" t="s">
        <v>177</v>
      </c>
      <c r="B157" s="784"/>
      <c r="C157" s="785">
        <v>0</v>
      </c>
      <c r="D157" s="786">
        <v>0</v>
      </c>
      <c r="E157" s="786">
        <v>0</v>
      </c>
      <c r="F157" s="786">
        <v>4</v>
      </c>
      <c r="G157" s="787">
        <v>1</v>
      </c>
      <c r="H157" s="787">
        <v>5</v>
      </c>
      <c r="I157" s="787">
        <v>3</v>
      </c>
      <c r="J157" s="786">
        <v>9</v>
      </c>
      <c r="K157" s="785">
        <v>5</v>
      </c>
      <c r="L157" s="785">
        <v>0</v>
      </c>
      <c r="M157" s="788">
        <v>0</v>
      </c>
      <c r="N157" s="789">
        <f t="shared" si="5"/>
        <v>27</v>
      </c>
      <c r="O157" s="790">
        <f t="shared" si="6"/>
        <v>2.4545454545454546</v>
      </c>
      <c r="P157" s="791">
        <f t="shared" si="8"/>
        <v>4.2703275499391083E-2</v>
      </c>
    </row>
    <row r="158" spans="1:16" s="792" customFormat="1">
      <c r="A158" s="783" t="s">
        <v>178</v>
      </c>
      <c r="B158" s="784"/>
      <c r="C158" s="785">
        <v>3</v>
      </c>
      <c r="D158" s="786">
        <v>5</v>
      </c>
      <c r="E158" s="786">
        <v>3</v>
      </c>
      <c r="F158" s="786">
        <v>2</v>
      </c>
      <c r="G158" s="787">
        <v>6</v>
      </c>
      <c r="H158" s="787">
        <v>4</v>
      </c>
      <c r="I158" s="787">
        <v>2</v>
      </c>
      <c r="J158" s="786">
        <v>0</v>
      </c>
      <c r="K158" s="785">
        <v>0</v>
      </c>
      <c r="L158" s="785">
        <v>0</v>
      </c>
      <c r="M158" s="788">
        <v>0</v>
      </c>
      <c r="N158" s="789">
        <f t="shared" si="5"/>
        <v>25</v>
      </c>
      <c r="O158" s="790">
        <f t="shared" si="6"/>
        <v>2.2727272727272729</v>
      </c>
      <c r="P158" s="791">
        <f t="shared" si="8"/>
        <v>3.9540069906843597E-2</v>
      </c>
    </row>
    <row r="159" spans="1:16" s="792" customFormat="1">
      <c r="A159" s="819" t="s">
        <v>179</v>
      </c>
      <c r="B159" s="784"/>
      <c r="C159" s="785">
        <v>55</v>
      </c>
      <c r="D159" s="786">
        <v>76</v>
      </c>
      <c r="E159" s="786">
        <v>50</v>
      </c>
      <c r="F159" s="786">
        <v>55</v>
      </c>
      <c r="G159" s="787">
        <v>66</v>
      </c>
      <c r="H159" s="787">
        <v>58</v>
      </c>
      <c r="I159" s="787">
        <v>54</v>
      </c>
      <c r="J159" s="786">
        <v>71</v>
      </c>
      <c r="K159" s="785">
        <v>78</v>
      </c>
      <c r="L159" s="785">
        <v>105</v>
      </c>
      <c r="M159" s="788">
        <v>74</v>
      </c>
      <c r="N159" s="789">
        <f t="shared" si="5"/>
        <v>742</v>
      </c>
      <c r="O159" s="790">
        <f t="shared" si="6"/>
        <v>67.454545454545453</v>
      </c>
      <c r="P159" s="791">
        <f t="shared" si="8"/>
        <v>1.173549274835118</v>
      </c>
    </row>
    <row r="160" spans="1:16" s="792" customFormat="1">
      <c r="A160" s="819" t="s">
        <v>180</v>
      </c>
      <c r="B160" s="784"/>
      <c r="C160" s="785">
        <v>3</v>
      </c>
      <c r="D160" s="786">
        <v>3</v>
      </c>
      <c r="E160" s="786">
        <v>0</v>
      </c>
      <c r="F160" s="786">
        <v>1</v>
      </c>
      <c r="G160" s="787">
        <v>0</v>
      </c>
      <c r="H160" s="787">
        <v>0</v>
      </c>
      <c r="I160" s="787">
        <v>2</v>
      </c>
      <c r="J160" s="786">
        <v>1</v>
      </c>
      <c r="K160" s="785">
        <v>1</v>
      </c>
      <c r="L160" s="785">
        <v>1</v>
      </c>
      <c r="M160" s="788">
        <v>1</v>
      </c>
      <c r="N160" s="789">
        <f t="shared" si="5"/>
        <v>13</v>
      </c>
      <c r="O160" s="790">
        <f t="shared" si="6"/>
        <v>1.1818181818181819</v>
      </c>
      <c r="P160" s="791">
        <f t="shared" si="8"/>
        <v>2.056083635155867E-2</v>
      </c>
    </row>
    <row r="161" spans="1:16" s="792" customFormat="1">
      <c r="A161" s="819" t="s">
        <v>181</v>
      </c>
      <c r="B161" s="784"/>
      <c r="C161" s="785">
        <v>14</v>
      </c>
      <c r="D161" s="786">
        <v>7</v>
      </c>
      <c r="E161" s="786">
        <v>3</v>
      </c>
      <c r="F161" s="786">
        <v>11</v>
      </c>
      <c r="G161" s="787">
        <v>16</v>
      </c>
      <c r="H161" s="787">
        <v>6</v>
      </c>
      <c r="I161" s="787">
        <v>8</v>
      </c>
      <c r="J161" s="786">
        <v>10</v>
      </c>
      <c r="K161" s="785">
        <v>21</v>
      </c>
      <c r="L161" s="785">
        <v>13</v>
      </c>
      <c r="M161" s="788">
        <v>4</v>
      </c>
      <c r="N161" s="789">
        <f t="shared" si="5"/>
        <v>113</v>
      </c>
      <c r="O161" s="790">
        <f t="shared" si="6"/>
        <v>10.272727272727273</v>
      </c>
      <c r="P161" s="791">
        <f t="shared" si="8"/>
        <v>0.17872111597893306</v>
      </c>
    </row>
    <row r="162" spans="1:16" s="792" customFormat="1">
      <c r="A162" s="819" t="s">
        <v>182</v>
      </c>
      <c r="B162" s="784"/>
      <c r="C162" s="785">
        <v>15</v>
      </c>
      <c r="D162" s="786">
        <v>7</v>
      </c>
      <c r="E162" s="786">
        <v>6</v>
      </c>
      <c r="F162" s="786">
        <v>7</v>
      </c>
      <c r="G162" s="787">
        <v>7</v>
      </c>
      <c r="H162" s="787">
        <v>9</v>
      </c>
      <c r="I162" s="787">
        <v>14</v>
      </c>
      <c r="J162" s="786">
        <v>10</v>
      </c>
      <c r="K162" s="785">
        <v>11</v>
      </c>
      <c r="L162" s="785">
        <v>5</v>
      </c>
      <c r="M162" s="788">
        <v>8</v>
      </c>
      <c r="N162" s="789">
        <f t="shared" si="5"/>
        <v>99</v>
      </c>
      <c r="O162" s="790">
        <f t="shared" si="6"/>
        <v>9</v>
      </c>
      <c r="P162" s="791">
        <f t="shared" si="8"/>
        <v>0.15657867683110063</v>
      </c>
    </row>
    <row r="163" spans="1:16" s="792" customFormat="1">
      <c r="A163" s="819" t="s">
        <v>183</v>
      </c>
      <c r="B163" s="784"/>
      <c r="C163" s="785">
        <v>0</v>
      </c>
      <c r="D163" s="786">
        <v>0</v>
      </c>
      <c r="E163" s="786">
        <v>0</v>
      </c>
      <c r="F163" s="786">
        <v>0</v>
      </c>
      <c r="G163" s="787">
        <v>2</v>
      </c>
      <c r="H163" s="787">
        <v>0</v>
      </c>
      <c r="I163" s="787">
        <v>0</v>
      </c>
      <c r="J163" s="786">
        <v>0</v>
      </c>
      <c r="K163" s="785">
        <v>0</v>
      </c>
      <c r="L163" s="785">
        <v>0</v>
      </c>
      <c r="M163" s="788">
        <v>0</v>
      </c>
      <c r="N163" s="789">
        <f t="shared" si="5"/>
        <v>2</v>
      </c>
      <c r="O163" s="790">
        <f t="shared" si="6"/>
        <v>0.18181818181818182</v>
      </c>
      <c r="P163" s="791">
        <f t="shared" si="8"/>
        <v>3.1632055925474873E-3</v>
      </c>
    </row>
    <row r="164" spans="1:16" s="792" customFormat="1">
      <c r="A164" s="819" t="s">
        <v>184</v>
      </c>
      <c r="B164" s="784"/>
      <c r="C164" s="785">
        <v>41</v>
      </c>
      <c r="D164" s="786">
        <v>45</v>
      </c>
      <c r="E164" s="786">
        <v>64</v>
      </c>
      <c r="F164" s="786">
        <v>51</v>
      </c>
      <c r="G164" s="787">
        <v>62</v>
      </c>
      <c r="H164" s="787">
        <v>57</v>
      </c>
      <c r="I164" s="787">
        <v>64</v>
      </c>
      <c r="J164" s="786">
        <v>59</v>
      </c>
      <c r="K164" s="785">
        <v>50</v>
      </c>
      <c r="L164" s="785">
        <v>74</v>
      </c>
      <c r="M164" s="788">
        <v>79</v>
      </c>
      <c r="N164" s="789">
        <f t="shared" si="5"/>
        <v>646</v>
      </c>
      <c r="O164" s="790">
        <f t="shared" si="6"/>
        <v>58.727272727272727</v>
      </c>
      <c r="P164" s="791">
        <f t="shared" si="8"/>
        <v>1.0217154063928384</v>
      </c>
    </row>
    <row r="165" spans="1:16" s="792" customFormat="1">
      <c r="A165" s="783" t="s">
        <v>185</v>
      </c>
      <c r="B165" s="784"/>
      <c r="C165" s="785">
        <v>1</v>
      </c>
      <c r="D165" s="786">
        <v>1</v>
      </c>
      <c r="E165" s="786">
        <v>0</v>
      </c>
      <c r="F165" s="786">
        <v>2</v>
      </c>
      <c r="G165" s="787">
        <v>0</v>
      </c>
      <c r="H165" s="787">
        <v>0</v>
      </c>
      <c r="I165" s="787">
        <v>1</v>
      </c>
      <c r="J165" s="786">
        <v>0</v>
      </c>
      <c r="K165" s="785">
        <v>0</v>
      </c>
      <c r="L165" s="785">
        <v>0</v>
      </c>
      <c r="M165" s="788">
        <v>0</v>
      </c>
      <c r="N165" s="789">
        <f t="shared" si="5"/>
        <v>5</v>
      </c>
      <c r="O165" s="790">
        <f t="shared" si="6"/>
        <v>0.45454545454545453</v>
      </c>
      <c r="P165" s="791">
        <f t="shared" si="8"/>
        <v>7.9080139813687191E-3</v>
      </c>
    </row>
    <row r="166" spans="1:16" s="792" customFormat="1">
      <c r="A166" s="783" t="s">
        <v>186</v>
      </c>
      <c r="B166" s="784"/>
      <c r="C166" s="785">
        <v>0</v>
      </c>
      <c r="D166" s="786">
        <v>0</v>
      </c>
      <c r="E166" s="786">
        <v>0</v>
      </c>
      <c r="F166" s="786">
        <v>0</v>
      </c>
      <c r="G166" s="787">
        <v>1</v>
      </c>
      <c r="H166" s="787">
        <v>1</v>
      </c>
      <c r="I166" s="787">
        <v>0</v>
      </c>
      <c r="J166" s="786">
        <v>0</v>
      </c>
      <c r="K166" s="785">
        <v>0</v>
      </c>
      <c r="L166" s="785">
        <v>1</v>
      </c>
      <c r="M166" s="788">
        <v>0</v>
      </c>
      <c r="N166" s="789">
        <f t="shared" si="5"/>
        <v>3</v>
      </c>
      <c r="O166" s="790">
        <f t="shared" si="6"/>
        <v>0.27272727272727271</v>
      </c>
      <c r="P166" s="791">
        <f t="shared" si="8"/>
        <v>4.744808388821231E-3</v>
      </c>
    </row>
    <row r="167" spans="1:16" s="279" customFormat="1">
      <c r="A167" s="783" t="s">
        <v>187</v>
      </c>
      <c r="B167" s="784"/>
      <c r="C167" s="785">
        <v>0</v>
      </c>
      <c r="D167" s="786">
        <v>0</v>
      </c>
      <c r="E167" s="786">
        <v>0</v>
      </c>
      <c r="F167" s="786">
        <v>0</v>
      </c>
      <c r="G167" s="787">
        <v>0</v>
      </c>
      <c r="H167" s="787">
        <v>0</v>
      </c>
      <c r="I167" s="787">
        <v>0</v>
      </c>
      <c r="J167" s="786">
        <v>0</v>
      </c>
      <c r="K167" s="785">
        <v>0</v>
      </c>
      <c r="L167" s="785">
        <v>0</v>
      </c>
      <c r="M167" s="788">
        <v>1</v>
      </c>
      <c r="N167" s="789">
        <f t="shared" si="5"/>
        <v>1</v>
      </c>
      <c r="O167" s="790">
        <f t="shared" si="6"/>
        <v>9.0909090909090912E-2</v>
      </c>
      <c r="P167" s="791">
        <f t="shared" si="8"/>
        <v>1.5816027962737437E-3</v>
      </c>
    </row>
    <row r="168" spans="1:16" s="792" customFormat="1">
      <c r="A168" s="465" t="s">
        <v>188</v>
      </c>
      <c r="B168" s="463"/>
      <c r="C168" s="459">
        <v>37</v>
      </c>
      <c r="D168" s="458">
        <v>66</v>
      </c>
      <c r="E168" s="458">
        <v>26</v>
      </c>
      <c r="F168" s="458">
        <v>26</v>
      </c>
      <c r="G168" s="458">
        <v>31</v>
      </c>
      <c r="H168" s="458">
        <v>29</v>
      </c>
      <c r="I168" s="458">
        <v>35</v>
      </c>
      <c r="J168" s="458">
        <v>38</v>
      </c>
      <c r="K168" s="459">
        <v>31</v>
      </c>
      <c r="L168" s="459">
        <v>23</v>
      </c>
      <c r="M168" s="788">
        <v>19</v>
      </c>
      <c r="N168" s="416">
        <f t="shared" si="5"/>
        <v>361</v>
      </c>
      <c r="O168" s="417">
        <f t="shared" si="6"/>
        <v>32.81818181818182</v>
      </c>
      <c r="P168" s="280">
        <f t="shared" si="8"/>
        <v>0.57095860945482146</v>
      </c>
    </row>
    <row r="169" spans="1:16" s="792" customFormat="1">
      <c r="A169" s="819" t="s">
        <v>189</v>
      </c>
      <c r="B169" s="784"/>
      <c r="C169" s="785">
        <v>0</v>
      </c>
      <c r="D169" s="786">
        <v>0</v>
      </c>
      <c r="E169" s="786">
        <v>0</v>
      </c>
      <c r="F169" s="786">
        <v>0</v>
      </c>
      <c r="G169" s="787">
        <v>0</v>
      </c>
      <c r="H169" s="787">
        <v>0</v>
      </c>
      <c r="I169" s="787">
        <v>0</v>
      </c>
      <c r="J169" s="786">
        <v>0</v>
      </c>
      <c r="K169" s="785">
        <v>0</v>
      </c>
      <c r="L169" s="785">
        <v>1</v>
      </c>
      <c r="M169" s="788">
        <v>0</v>
      </c>
      <c r="N169" s="789">
        <f t="shared" si="5"/>
        <v>1</v>
      </c>
      <c r="O169" s="790">
        <f t="shared" si="6"/>
        <v>9.0909090909090912E-2</v>
      </c>
      <c r="P169" s="791">
        <f t="shared" si="8"/>
        <v>1.5816027962737437E-3</v>
      </c>
    </row>
    <row r="170" spans="1:16" s="792" customFormat="1">
      <c r="A170" s="783" t="s">
        <v>190</v>
      </c>
      <c r="B170" s="784"/>
      <c r="C170" s="785">
        <v>1</v>
      </c>
      <c r="D170" s="786">
        <v>14</v>
      </c>
      <c r="E170" s="786">
        <v>13</v>
      </c>
      <c r="F170" s="786">
        <v>13</v>
      </c>
      <c r="G170" s="787">
        <v>15</v>
      </c>
      <c r="H170" s="787">
        <v>20</v>
      </c>
      <c r="I170" s="787">
        <v>18</v>
      </c>
      <c r="J170" s="786">
        <v>17</v>
      </c>
      <c r="K170" s="785">
        <v>12</v>
      </c>
      <c r="L170" s="785">
        <v>17</v>
      </c>
      <c r="M170" s="788">
        <v>28</v>
      </c>
      <c r="N170" s="789">
        <f t="shared" si="5"/>
        <v>168</v>
      </c>
      <c r="O170" s="790">
        <f t="shared" si="6"/>
        <v>15.272727272727273</v>
      </c>
      <c r="P170" s="791">
        <f t="shared" si="8"/>
        <v>0.26570926977398895</v>
      </c>
    </row>
    <row r="171" spans="1:16" s="792" customFormat="1">
      <c r="A171" s="783" t="s">
        <v>191</v>
      </c>
      <c r="B171" s="784"/>
      <c r="C171" s="785">
        <v>15</v>
      </c>
      <c r="D171" s="786">
        <v>16</v>
      </c>
      <c r="E171" s="786">
        <v>39</v>
      </c>
      <c r="F171" s="786">
        <v>36</v>
      </c>
      <c r="G171" s="787">
        <v>37</v>
      </c>
      <c r="H171" s="787">
        <v>35</v>
      </c>
      <c r="I171" s="787">
        <v>39</v>
      </c>
      <c r="J171" s="786">
        <v>73</v>
      </c>
      <c r="K171" s="785">
        <v>153</v>
      </c>
      <c r="L171" s="785">
        <v>275</v>
      </c>
      <c r="M171" s="788">
        <v>219</v>
      </c>
      <c r="N171" s="789">
        <f t="shared" ref="N171:N238" si="9">SUM(B171:M171)</f>
        <v>937</v>
      </c>
      <c r="O171" s="790">
        <f t="shared" ref="O171:O237" si="10">AVERAGE(B171:M171)</f>
        <v>85.181818181818187</v>
      </c>
      <c r="P171" s="791">
        <f t="shared" si="8"/>
        <v>1.4819618201084981</v>
      </c>
    </row>
    <row r="172" spans="1:16" s="792" customFormat="1">
      <c r="A172" s="821" t="s">
        <v>192</v>
      </c>
      <c r="B172" s="784"/>
      <c r="C172" s="785">
        <v>2</v>
      </c>
      <c r="D172" s="786">
        <v>1</v>
      </c>
      <c r="E172" s="786">
        <v>2</v>
      </c>
      <c r="F172" s="786">
        <v>3</v>
      </c>
      <c r="G172" s="787">
        <v>5</v>
      </c>
      <c r="H172" s="787">
        <v>2</v>
      </c>
      <c r="I172" s="787">
        <v>2</v>
      </c>
      <c r="J172" s="786">
        <v>3</v>
      </c>
      <c r="K172" s="785">
        <v>4</v>
      </c>
      <c r="L172" s="785">
        <v>5</v>
      </c>
      <c r="M172" s="788">
        <v>4</v>
      </c>
      <c r="N172" s="789">
        <f t="shared" si="9"/>
        <v>33</v>
      </c>
      <c r="O172" s="790">
        <f t="shared" si="10"/>
        <v>3</v>
      </c>
      <c r="P172" s="791">
        <f t="shared" si="8"/>
        <v>5.2192892277033547E-2</v>
      </c>
    </row>
    <row r="173" spans="1:16" s="792" customFormat="1">
      <c r="A173" s="783" t="s">
        <v>193</v>
      </c>
      <c r="B173" s="784"/>
      <c r="C173" s="785">
        <v>0</v>
      </c>
      <c r="D173" s="786">
        <v>0</v>
      </c>
      <c r="E173" s="786">
        <v>2</v>
      </c>
      <c r="F173" s="786">
        <v>5</v>
      </c>
      <c r="G173" s="787">
        <v>1</v>
      </c>
      <c r="H173" s="787">
        <v>1</v>
      </c>
      <c r="I173" s="787">
        <v>2</v>
      </c>
      <c r="J173" s="786">
        <v>4</v>
      </c>
      <c r="K173" s="785">
        <v>1</v>
      </c>
      <c r="L173" s="785">
        <v>1</v>
      </c>
      <c r="M173" s="788">
        <v>1</v>
      </c>
      <c r="N173" s="789">
        <f t="shared" si="9"/>
        <v>18</v>
      </c>
      <c r="O173" s="790">
        <f t="shared" si="10"/>
        <v>1.6363636363636365</v>
      </c>
      <c r="P173" s="791">
        <f t="shared" si="8"/>
        <v>2.8468850332927387E-2</v>
      </c>
    </row>
    <row r="174" spans="1:16" s="792" customFormat="1">
      <c r="A174" s="823" t="s">
        <v>194</v>
      </c>
      <c r="B174" s="784"/>
      <c r="C174" s="785">
        <v>0</v>
      </c>
      <c r="D174" s="786">
        <v>0</v>
      </c>
      <c r="E174" s="786">
        <v>0</v>
      </c>
      <c r="F174" s="786">
        <v>0</v>
      </c>
      <c r="G174" s="787">
        <v>0</v>
      </c>
      <c r="H174" s="787">
        <v>1</v>
      </c>
      <c r="I174" s="787">
        <v>0</v>
      </c>
      <c r="J174" s="786">
        <v>0</v>
      </c>
      <c r="K174" s="785">
        <v>0</v>
      </c>
      <c r="L174" s="785">
        <v>0</v>
      </c>
      <c r="M174" s="788">
        <v>0</v>
      </c>
      <c r="N174" s="789">
        <f t="shared" si="9"/>
        <v>1</v>
      </c>
      <c r="O174" s="790">
        <f t="shared" si="10"/>
        <v>9.0909090909090912E-2</v>
      </c>
      <c r="P174" s="791">
        <f t="shared" si="8"/>
        <v>1.5816027962737437E-3</v>
      </c>
    </row>
    <row r="175" spans="1:16" s="792" customFormat="1">
      <c r="A175" s="783" t="s">
        <v>195</v>
      </c>
      <c r="B175" s="784"/>
      <c r="C175" s="785">
        <v>0</v>
      </c>
      <c r="D175" s="786">
        <v>2</v>
      </c>
      <c r="E175" s="786">
        <v>0</v>
      </c>
      <c r="F175" s="786">
        <v>1</v>
      </c>
      <c r="G175" s="787">
        <v>1</v>
      </c>
      <c r="H175" s="787">
        <v>1</v>
      </c>
      <c r="I175" s="787">
        <v>0</v>
      </c>
      <c r="J175" s="786">
        <v>0</v>
      </c>
      <c r="K175" s="785">
        <v>0</v>
      </c>
      <c r="L175" s="785">
        <v>0</v>
      </c>
      <c r="M175" s="788">
        <v>0</v>
      </c>
      <c r="N175" s="789">
        <f t="shared" si="9"/>
        <v>5</v>
      </c>
      <c r="O175" s="790">
        <f t="shared" si="10"/>
        <v>0.45454545454545453</v>
      </c>
      <c r="P175" s="791">
        <f t="shared" si="8"/>
        <v>7.9080139813687191E-3</v>
      </c>
    </row>
    <row r="176" spans="1:16" s="792" customFormat="1">
      <c r="A176" s="783" t="s">
        <v>196</v>
      </c>
      <c r="B176" s="784"/>
      <c r="C176" s="785">
        <v>0</v>
      </c>
      <c r="D176" s="786">
        <v>0</v>
      </c>
      <c r="E176" s="786">
        <v>1</v>
      </c>
      <c r="F176" s="786">
        <v>0</v>
      </c>
      <c r="G176" s="787">
        <v>1</v>
      </c>
      <c r="H176" s="787">
        <v>0</v>
      </c>
      <c r="I176" s="787">
        <v>1</v>
      </c>
      <c r="J176" s="786">
        <v>2</v>
      </c>
      <c r="K176" s="785">
        <v>0</v>
      </c>
      <c r="L176" s="785">
        <v>2</v>
      </c>
      <c r="M176" s="788">
        <v>2</v>
      </c>
      <c r="N176" s="789">
        <f t="shared" si="9"/>
        <v>9</v>
      </c>
      <c r="O176" s="790">
        <f t="shared" si="10"/>
        <v>0.81818181818181823</v>
      </c>
      <c r="P176" s="791">
        <f t="shared" si="8"/>
        <v>1.4234425166463694E-2</v>
      </c>
    </row>
    <row r="177" spans="1:16" s="792" customFormat="1">
      <c r="A177" s="783" t="s">
        <v>197</v>
      </c>
      <c r="B177" s="784"/>
      <c r="C177" s="785">
        <v>0</v>
      </c>
      <c r="D177" s="786">
        <v>0</v>
      </c>
      <c r="E177" s="786">
        <v>0</v>
      </c>
      <c r="F177" s="786">
        <v>1</v>
      </c>
      <c r="G177" s="787">
        <v>0</v>
      </c>
      <c r="H177" s="787">
        <v>0</v>
      </c>
      <c r="I177" s="787">
        <v>1</v>
      </c>
      <c r="J177" s="786">
        <v>0</v>
      </c>
      <c r="K177" s="785">
        <v>0</v>
      </c>
      <c r="L177" s="785">
        <v>0</v>
      </c>
      <c r="M177" s="788">
        <v>0</v>
      </c>
      <c r="N177" s="789">
        <f t="shared" si="9"/>
        <v>2</v>
      </c>
      <c r="O177" s="790">
        <f t="shared" si="10"/>
        <v>0.18181818181818182</v>
      </c>
      <c r="P177" s="791">
        <f t="shared" si="8"/>
        <v>3.1632055925474873E-3</v>
      </c>
    </row>
    <row r="178" spans="1:16" s="792" customFormat="1">
      <c r="A178" s="783" t="s">
        <v>198</v>
      </c>
      <c r="B178" s="784"/>
      <c r="C178" s="785">
        <v>0</v>
      </c>
      <c r="D178" s="786">
        <v>4</v>
      </c>
      <c r="E178" s="786">
        <v>0</v>
      </c>
      <c r="F178" s="786">
        <v>4</v>
      </c>
      <c r="G178" s="787">
        <v>1</v>
      </c>
      <c r="H178" s="787">
        <v>0</v>
      </c>
      <c r="I178" s="787">
        <v>0</v>
      </c>
      <c r="J178" s="786">
        <v>2</v>
      </c>
      <c r="K178" s="785">
        <v>0</v>
      </c>
      <c r="L178" s="785">
        <v>0</v>
      </c>
      <c r="M178" s="788">
        <v>2</v>
      </c>
      <c r="N178" s="789">
        <f t="shared" si="9"/>
        <v>13</v>
      </c>
      <c r="O178" s="790">
        <f t="shared" si="10"/>
        <v>1.1818181818181819</v>
      </c>
      <c r="P178" s="791">
        <f t="shared" si="8"/>
        <v>2.056083635155867E-2</v>
      </c>
    </row>
    <row r="179" spans="1:16" s="792" customFormat="1">
      <c r="A179" s="783" t="s">
        <v>199</v>
      </c>
      <c r="B179" s="784"/>
      <c r="C179" s="785">
        <v>0</v>
      </c>
      <c r="D179" s="786">
        <v>0</v>
      </c>
      <c r="E179" s="786">
        <v>0</v>
      </c>
      <c r="F179" s="786">
        <v>0</v>
      </c>
      <c r="G179" s="787">
        <v>0</v>
      </c>
      <c r="H179" s="787">
        <v>0</v>
      </c>
      <c r="I179" s="787">
        <v>0</v>
      </c>
      <c r="J179" s="786">
        <v>0</v>
      </c>
      <c r="K179" s="785">
        <v>0</v>
      </c>
      <c r="L179" s="785">
        <v>0</v>
      </c>
      <c r="M179" s="788">
        <v>0</v>
      </c>
      <c r="N179" s="789">
        <f t="shared" si="9"/>
        <v>0</v>
      </c>
      <c r="O179" s="790">
        <f t="shared" si="10"/>
        <v>0</v>
      </c>
      <c r="P179" s="791">
        <f t="shared" si="8"/>
        <v>0</v>
      </c>
    </row>
    <row r="180" spans="1:16" s="792" customFormat="1">
      <c r="A180" s="783" t="s">
        <v>200</v>
      </c>
      <c r="B180" s="784"/>
      <c r="C180" s="785">
        <v>435</v>
      </c>
      <c r="D180" s="786">
        <v>443</v>
      </c>
      <c r="E180" s="786">
        <v>560</v>
      </c>
      <c r="F180" s="786">
        <v>344</v>
      </c>
      <c r="G180" s="787">
        <v>523</v>
      </c>
      <c r="H180" s="787">
        <v>153</v>
      </c>
      <c r="I180" s="787">
        <v>149</v>
      </c>
      <c r="J180" s="786">
        <v>131</v>
      </c>
      <c r="K180" s="785">
        <v>143</v>
      </c>
      <c r="L180" s="785">
        <v>116</v>
      </c>
      <c r="M180" s="788">
        <v>113</v>
      </c>
      <c r="N180" s="789">
        <f t="shared" si="9"/>
        <v>3110</v>
      </c>
      <c r="O180" s="790">
        <f t="shared" si="10"/>
        <v>282.72727272727275</v>
      </c>
      <c r="P180" s="791">
        <f t="shared" si="8"/>
        <v>4.9187846964113433</v>
      </c>
    </row>
    <row r="181" spans="1:16" s="792" customFormat="1">
      <c r="A181" s="783" t="s">
        <v>201</v>
      </c>
      <c r="B181" s="784"/>
      <c r="C181" s="785">
        <v>0</v>
      </c>
      <c r="D181" s="786">
        <v>0</v>
      </c>
      <c r="E181" s="786">
        <v>0</v>
      </c>
      <c r="F181" s="786">
        <v>0</v>
      </c>
      <c r="G181" s="787">
        <v>0</v>
      </c>
      <c r="H181" s="787">
        <v>0</v>
      </c>
      <c r="I181" s="787">
        <v>0</v>
      </c>
      <c r="J181" s="786">
        <v>0</v>
      </c>
      <c r="K181" s="785">
        <v>0</v>
      </c>
      <c r="L181" s="785">
        <v>0</v>
      </c>
      <c r="M181" s="788">
        <v>0</v>
      </c>
      <c r="N181" s="789">
        <f t="shared" si="9"/>
        <v>0</v>
      </c>
      <c r="O181" s="790">
        <f t="shared" si="10"/>
        <v>0</v>
      </c>
      <c r="P181" s="791">
        <f t="shared" si="8"/>
        <v>0</v>
      </c>
    </row>
    <row r="182" spans="1:16" s="792" customFormat="1">
      <c r="A182" s="783" t="s">
        <v>202</v>
      </c>
      <c r="B182" s="784"/>
      <c r="C182" s="785">
        <v>60</v>
      </c>
      <c r="D182" s="786">
        <v>49</v>
      </c>
      <c r="E182" s="786">
        <v>38</v>
      </c>
      <c r="F182" s="786">
        <v>83</v>
      </c>
      <c r="G182" s="787">
        <v>90</v>
      </c>
      <c r="H182" s="787">
        <v>71</v>
      </c>
      <c r="I182" s="787">
        <v>74</v>
      </c>
      <c r="J182" s="786">
        <v>58</v>
      </c>
      <c r="K182" s="785">
        <v>82</v>
      </c>
      <c r="L182" s="785">
        <v>152</v>
      </c>
      <c r="M182" s="788">
        <v>92</v>
      </c>
      <c r="N182" s="789">
        <f t="shared" si="9"/>
        <v>849</v>
      </c>
      <c r="O182" s="790">
        <f t="shared" si="10"/>
        <v>77.181818181818187</v>
      </c>
      <c r="P182" s="791">
        <f t="shared" si="8"/>
        <v>1.3427807740364084</v>
      </c>
    </row>
    <row r="183" spans="1:16" s="792" customFormat="1">
      <c r="A183" s="783" t="s">
        <v>203</v>
      </c>
      <c r="B183" s="784"/>
      <c r="C183" s="785">
        <v>11</v>
      </c>
      <c r="D183" s="786">
        <v>18</v>
      </c>
      <c r="E183" s="786">
        <v>17</v>
      </c>
      <c r="F183" s="786">
        <v>14</v>
      </c>
      <c r="G183" s="787">
        <v>34</v>
      </c>
      <c r="H183" s="787">
        <v>33</v>
      </c>
      <c r="I183" s="787">
        <v>20</v>
      </c>
      <c r="J183" s="786">
        <v>19</v>
      </c>
      <c r="K183" s="785">
        <v>18</v>
      </c>
      <c r="L183" s="785">
        <v>17</v>
      </c>
      <c r="M183" s="788">
        <v>16</v>
      </c>
      <c r="N183" s="789">
        <f t="shared" si="9"/>
        <v>217</v>
      </c>
      <c r="O183" s="790">
        <f t="shared" si="10"/>
        <v>19.727272727272727</v>
      </c>
      <c r="P183" s="791">
        <f t="shared" si="8"/>
        <v>0.34320780679140239</v>
      </c>
    </row>
    <row r="184" spans="1:16" s="792" customFormat="1">
      <c r="A184" s="783" t="s">
        <v>204</v>
      </c>
      <c r="B184" s="784"/>
      <c r="C184" s="785">
        <v>0</v>
      </c>
      <c r="D184" s="786">
        <v>0</v>
      </c>
      <c r="E184" s="786">
        <v>0</v>
      </c>
      <c r="F184" s="786">
        <v>0</v>
      </c>
      <c r="G184" s="787">
        <v>1</v>
      </c>
      <c r="H184" s="787">
        <v>0</v>
      </c>
      <c r="I184" s="787">
        <v>1</v>
      </c>
      <c r="J184" s="786">
        <v>0</v>
      </c>
      <c r="K184" s="785">
        <v>0</v>
      </c>
      <c r="L184" s="785">
        <v>1</v>
      </c>
      <c r="M184" s="788">
        <v>1</v>
      </c>
      <c r="N184" s="789">
        <f t="shared" si="9"/>
        <v>4</v>
      </c>
      <c r="O184" s="790">
        <f t="shared" si="10"/>
        <v>0.36363636363636365</v>
      </c>
      <c r="P184" s="791">
        <f t="shared" si="8"/>
        <v>6.3264111850949746E-3</v>
      </c>
    </row>
    <row r="185" spans="1:16" s="792" customFormat="1">
      <c r="A185" s="819" t="s">
        <v>205</v>
      </c>
      <c r="B185" s="784"/>
      <c r="C185" s="785">
        <v>1</v>
      </c>
      <c r="D185" s="786">
        <v>0</v>
      </c>
      <c r="E185" s="786">
        <v>2</v>
      </c>
      <c r="F185" s="786">
        <v>1</v>
      </c>
      <c r="G185" s="787">
        <v>0</v>
      </c>
      <c r="H185" s="787">
        <v>0</v>
      </c>
      <c r="I185" s="787">
        <v>1</v>
      </c>
      <c r="J185" s="786">
        <v>1</v>
      </c>
      <c r="K185" s="785">
        <v>0</v>
      </c>
      <c r="L185" s="785">
        <v>0</v>
      </c>
      <c r="M185" s="788">
        <v>0</v>
      </c>
      <c r="N185" s="789">
        <f t="shared" si="9"/>
        <v>6</v>
      </c>
      <c r="O185" s="790">
        <f t="shared" si="10"/>
        <v>0.54545454545454541</v>
      </c>
      <c r="P185" s="791">
        <f t="shared" si="8"/>
        <v>9.4896167776424619E-3</v>
      </c>
    </row>
    <row r="186" spans="1:16" s="792" customFormat="1">
      <c r="A186" s="783" t="s">
        <v>206</v>
      </c>
      <c r="B186" s="784"/>
      <c r="C186" s="785">
        <v>3</v>
      </c>
      <c r="D186" s="786">
        <v>1</v>
      </c>
      <c r="E186" s="786">
        <v>4</v>
      </c>
      <c r="F186" s="786">
        <v>0</v>
      </c>
      <c r="G186" s="787">
        <v>0</v>
      </c>
      <c r="H186" s="787">
        <v>8</v>
      </c>
      <c r="I186" s="787">
        <v>3</v>
      </c>
      <c r="J186" s="786">
        <v>3</v>
      </c>
      <c r="K186" s="785">
        <v>6</v>
      </c>
      <c r="L186" s="785">
        <v>5</v>
      </c>
      <c r="M186" s="788">
        <v>3</v>
      </c>
      <c r="N186" s="789">
        <f t="shared" si="9"/>
        <v>36</v>
      </c>
      <c r="O186" s="790">
        <f t="shared" si="10"/>
        <v>3.2727272727272729</v>
      </c>
      <c r="P186" s="791">
        <f t="shared" si="8"/>
        <v>5.6937700665854775E-2</v>
      </c>
    </row>
    <row r="187" spans="1:16" s="792" customFormat="1">
      <c r="A187" s="783" t="s">
        <v>207</v>
      </c>
      <c r="B187" s="784"/>
      <c r="C187" s="785">
        <v>197</v>
      </c>
      <c r="D187" s="786">
        <v>238</v>
      </c>
      <c r="E187" s="786">
        <v>248</v>
      </c>
      <c r="F187" s="786">
        <v>233</v>
      </c>
      <c r="G187" s="787">
        <v>177</v>
      </c>
      <c r="H187" s="787">
        <v>189</v>
      </c>
      <c r="I187" s="787">
        <v>301</v>
      </c>
      <c r="J187" s="786">
        <v>307</v>
      </c>
      <c r="K187" s="785">
        <v>338</v>
      </c>
      <c r="L187" s="785">
        <v>321</v>
      </c>
      <c r="M187" s="788">
        <v>206</v>
      </c>
      <c r="N187" s="789">
        <f t="shared" si="9"/>
        <v>2755</v>
      </c>
      <c r="O187" s="790">
        <f t="shared" si="10"/>
        <v>250.45454545454547</v>
      </c>
      <c r="P187" s="791">
        <f t="shared" si="8"/>
        <v>4.3573157037341641</v>
      </c>
    </row>
    <row r="188" spans="1:16" s="792" customFormat="1">
      <c r="A188" s="783" t="s">
        <v>208</v>
      </c>
      <c r="B188" s="784"/>
      <c r="C188" s="785">
        <v>22</v>
      </c>
      <c r="D188" s="786">
        <v>32</v>
      </c>
      <c r="E188" s="786">
        <v>27</v>
      </c>
      <c r="F188" s="786">
        <v>23</v>
      </c>
      <c r="G188" s="787">
        <v>31</v>
      </c>
      <c r="H188" s="787">
        <v>17</v>
      </c>
      <c r="I188" s="787">
        <v>26</v>
      </c>
      <c r="J188" s="786">
        <v>39</v>
      </c>
      <c r="K188" s="785">
        <v>28</v>
      </c>
      <c r="L188" s="785">
        <v>45</v>
      </c>
      <c r="M188" s="788">
        <v>24</v>
      </c>
      <c r="N188" s="789">
        <f t="shared" si="9"/>
        <v>314</v>
      </c>
      <c r="O188" s="790">
        <f t="shared" si="10"/>
        <v>28.545454545454547</v>
      </c>
      <c r="P188" s="791">
        <f t="shared" si="8"/>
        <v>0.49662327802995559</v>
      </c>
    </row>
    <row r="189" spans="1:16" s="792" customFormat="1">
      <c r="A189" s="783" t="s">
        <v>209</v>
      </c>
      <c r="B189" s="784"/>
      <c r="C189" s="785">
        <v>0</v>
      </c>
      <c r="D189" s="786">
        <v>0</v>
      </c>
      <c r="E189" s="786">
        <v>0</v>
      </c>
      <c r="F189" s="786">
        <v>0</v>
      </c>
      <c r="G189" s="787">
        <v>1</v>
      </c>
      <c r="H189" s="787">
        <v>0</v>
      </c>
      <c r="I189" s="787">
        <v>0</v>
      </c>
      <c r="J189" s="786">
        <v>0</v>
      </c>
      <c r="K189" s="785">
        <v>0</v>
      </c>
      <c r="L189" s="785">
        <v>0</v>
      </c>
      <c r="M189" s="788">
        <v>0</v>
      </c>
      <c r="N189" s="789">
        <f t="shared" si="9"/>
        <v>1</v>
      </c>
      <c r="O189" s="790">
        <f t="shared" si="10"/>
        <v>9.0909090909090912E-2</v>
      </c>
      <c r="P189" s="791">
        <f t="shared" si="8"/>
        <v>1.5816027962737437E-3</v>
      </c>
    </row>
    <row r="190" spans="1:16" s="792" customFormat="1">
      <c r="A190" s="783" t="s">
        <v>210</v>
      </c>
      <c r="B190" s="784"/>
      <c r="C190" s="785">
        <v>2</v>
      </c>
      <c r="D190" s="786">
        <v>0</v>
      </c>
      <c r="E190" s="786">
        <v>3</v>
      </c>
      <c r="F190" s="786">
        <v>5</v>
      </c>
      <c r="G190" s="787">
        <v>2</v>
      </c>
      <c r="H190" s="787">
        <v>1</v>
      </c>
      <c r="I190" s="787">
        <v>1</v>
      </c>
      <c r="J190" s="786">
        <v>5</v>
      </c>
      <c r="K190" s="785">
        <v>2</v>
      </c>
      <c r="L190" s="785">
        <v>0</v>
      </c>
      <c r="M190" s="788">
        <v>3</v>
      </c>
      <c r="N190" s="789">
        <f t="shared" si="9"/>
        <v>24</v>
      </c>
      <c r="O190" s="790">
        <f t="shared" si="10"/>
        <v>2.1818181818181817</v>
      </c>
      <c r="P190" s="791">
        <f t="shared" si="8"/>
        <v>3.7958467110569848E-2</v>
      </c>
    </row>
    <row r="191" spans="1:16" s="792" customFormat="1">
      <c r="A191" s="819" t="s">
        <v>211</v>
      </c>
      <c r="B191" s="784"/>
      <c r="C191" s="785">
        <v>172</v>
      </c>
      <c r="D191" s="786">
        <v>155</v>
      </c>
      <c r="E191" s="786">
        <v>184</v>
      </c>
      <c r="F191" s="786">
        <v>203</v>
      </c>
      <c r="G191" s="787">
        <v>241</v>
      </c>
      <c r="H191" s="787">
        <v>257</v>
      </c>
      <c r="I191" s="787">
        <v>350</v>
      </c>
      <c r="J191" s="786">
        <v>590</v>
      </c>
      <c r="K191" s="785">
        <v>320</v>
      </c>
      <c r="L191" s="785">
        <v>535</v>
      </c>
      <c r="M191" s="788">
        <v>248</v>
      </c>
      <c r="N191" s="789">
        <f t="shared" si="9"/>
        <v>3255</v>
      </c>
      <c r="O191" s="790">
        <f t="shared" si="10"/>
        <v>295.90909090909093</v>
      </c>
      <c r="P191" s="791">
        <f t="shared" si="8"/>
        <v>5.1481171018710361</v>
      </c>
    </row>
    <row r="192" spans="1:16" s="792" customFormat="1">
      <c r="A192" s="783" t="s">
        <v>212</v>
      </c>
      <c r="B192" s="784"/>
      <c r="C192" s="785">
        <v>93</v>
      </c>
      <c r="D192" s="786">
        <v>79</v>
      </c>
      <c r="E192" s="786">
        <v>45</v>
      </c>
      <c r="F192" s="786">
        <v>39</v>
      </c>
      <c r="G192" s="787">
        <v>34</v>
      </c>
      <c r="H192" s="787">
        <v>31</v>
      </c>
      <c r="I192" s="787">
        <v>18</v>
      </c>
      <c r="J192" s="786">
        <v>47</v>
      </c>
      <c r="K192" s="785">
        <v>60</v>
      </c>
      <c r="L192" s="785">
        <v>50</v>
      </c>
      <c r="M192" s="788">
        <v>74</v>
      </c>
      <c r="N192" s="789">
        <f t="shared" si="9"/>
        <v>570</v>
      </c>
      <c r="O192" s="790">
        <f t="shared" si="10"/>
        <v>51.81818181818182</v>
      </c>
      <c r="P192" s="791">
        <f t="shared" si="8"/>
        <v>0.90151359387603391</v>
      </c>
    </row>
    <row r="193" spans="1:16" s="792" customFormat="1">
      <c r="A193" s="783" t="s">
        <v>213</v>
      </c>
      <c r="B193" s="784"/>
      <c r="C193" s="785">
        <v>8</v>
      </c>
      <c r="D193" s="786">
        <v>5</v>
      </c>
      <c r="E193" s="786">
        <v>1</v>
      </c>
      <c r="F193" s="786">
        <v>2</v>
      </c>
      <c r="G193" s="787">
        <v>6</v>
      </c>
      <c r="H193" s="787">
        <v>4</v>
      </c>
      <c r="I193" s="787">
        <v>2</v>
      </c>
      <c r="J193" s="786">
        <v>6</v>
      </c>
      <c r="K193" s="785">
        <v>6</v>
      </c>
      <c r="L193" s="785">
        <v>5</v>
      </c>
      <c r="M193" s="788">
        <v>13</v>
      </c>
      <c r="N193" s="789">
        <f t="shared" si="9"/>
        <v>58</v>
      </c>
      <c r="O193" s="790">
        <f t="shared" si="10"/>
        <v>5.2727272727272725</v>
      </c>
      <c r="P193" s="791">
        <f t="shared" si="8"/>
        <v>9.1732962183877137E-2</v>
      </c>
    </row>
    <row r="194" spans="1:16" s="792" customFormat="1">
      <c r="A194" s="783" t="s">
        <v>214</v>
      </c>
      <c r="B194" s="784"/>
      <c r="C194" s="785">
        <v>8</v>
      </c>
      <c r="D194" s="786">
        <v>15</v>
      </c>
      <c r="E194" s="786">
        <v>13</v>
      </c>
      <c r="F194" s="786">
        <v>20</v>
      </c>
      <c r="G194" s="787">
        <v>20</v>
      </c>
      <c r="H194" s="787">
        <v>14</v>
      </c>
      <c r="I194" s="787">
        <v>11</v>
      </c>
      <c r="J194" s="786">
        <v>18</v>
      </c>
      <c r="K194" s="785">
        <v>18</v>
      </c>
      <c r="L194" s="785">
        <v>30</v>
      </c>
      <c r="M194" s="788">
        <v>22</v>
      </c>
      <c r="N194" s="789">
        <f t="shared" si="9"/>
        <v>189</v>
      </c>
      <c r="O194" s="790">
        <f t="shared" si="10"/>
        <v>17.181818181818183</v>
      </c>
      <c r="P194" s="791">
        <f t="shared" si="8"/>
        <v>0.29892292849573759</v>
      </c>
    </row>
    <row r="195" spans="1:16" s="792" customFormat="1">
      <c r="A195" s="783" t="s">
        <v>215</v>
      </c>
      <c r="B195" s="784"/>
      <c r="C195" s="785">
        <v>0</v>
      </c>
      <c r="D195" s="786">
        <v>0</v>
      </c>
      <c r="E195" s="786">
        <v>0</v>
      </c>
      <c r="F195" s="786">
        <v>1</v>
      </c>
      <c r="G195" s="787">
        <v>0</v>
      </c>
      <c r="H195" s="787">
        <v>0</v>
      </c>
      <c r="I195" s="787">
        <v>1</v>
      </c>
      <c r="J195" s="786">
        <v>2</v>
      </c>
      <c r="K195" s="785">
        <v>0</v>
      </c>
      <c r="L195" s="785">
        <v>1</v>
      </c>
      <c r="M195" s="788">
        <v>0</v>
      </c>
      <c r="N195" s="789">
        <f t="shared" si="9"/>
        <v>5</v>
      </c>
      <c r="O195" s="790">
        <f t="shared" si="10"/>
        <v>0.45454545454545453</v>
      </c>
      <c r="P195" s="791">
        <f t="shared" si="8"/>
        <v>7.9080139813687191E-3</v>
      </c>
    </row>
    <row r="196" spans="1:16" s="792" customFormat="1">
      <c r="A196" s="783" t="s">
        <v>216</v>
      </c>
      <c r="B196" s="784"/>
      <c r="C196" s="785">
        <v>0</v>
      </c>
      <c r="D196" s="786">
        <v>0</v>
      </c>
      <c r="E196" s="786">
        <v>0</v>
      </c>
      <c r="F196" s="786">
        <v>0</v>
      </c>
      <c r="G196" s="787">
        <v>0</v>
      </c>
      <c r="H196" s="787">
        <v>0</v>
      </c>
      <c r="I196" s="787">
        <v>0</v>
      </c>
      <c r="J196" s="786">
        <v>0</v>
      </c>
      <c r="K196" s="785">
        <v>0</v>
      </c>
      <c r="L196" s="785">
        <v>0</v>
      </c>
      <c r="M196" s="788">
        <v>0</v>
      </c>
      <c r="N196" s="789">
        <f t="shared" si="9"/>
        <v>0</v>
      </c>
      <c r="O196" s="790">
        <f t="shared" si="10"/>
        <v>0</v>
      </c>
      <c r="P196" s="791">
        <f t="shared" si="8"/>
        <v>0</v>
      </c>
    </row>
    <row r="197" spans="1:16" s="792" customFormat="1">
      <c r="A197" s="783" t="s">
        <v>217</v>
      </c>
      <c r="B197" s="784"/>
      <c r="C197" s="785">
        <v>2</v>
      </c>
      <c r="D197" s="786">
        <v>0</v>
      </c>
      <c r="E197" s="786">
        <v>3</v>
      </c>
      <c r="F197" s="786">
        <v>0</v>
      </c>
      <c r="G197" s="787">
        <v>0</v>
      </c>
      <c r="H197" s="787">
        <v>0</v>
      </c>
      <c r="I197" s="787">
        <v>2</v>
      </c>
      <c r="J197" s="786">
        <v>1</v>
      </c>
      <c r="K197" s="785">
        <v>0</v>
      </c>
      <c r="L197" s="785">
        <v>1</v>
      </c>
      <c r="M197" s="788">
        <v>3</v>
      </c>
      <c r="N197" s="789">
        <f t="shared" si="9"/>
        <v>12</v>
      </c>
      <c r="O197" s="790">
        <f t="shared" si="10"/>
        <v>1.0909090909090908</v>
      </c>
      <c r="P197" s="791">
        <f t="shared" si="8"/>
        <v>1.8979233555284924E-2</v>
      </c>
    </row>
    <row r="198" spans="1:16" s="792" customFormat="1">
      <c r="A198" s="783" t="s">
        <v>218</v>
      </c>
      <c r="B198" s="784"/>
      <c r="C198" s="785">
        <v>1</v>
      </c>
      <c r="D198" s="786">
        <v>0</v>
      </c>
      <c r="E198" s="786">
        <v>1</v>
      </c>
      <c r="F198" s="786">
        <v>1</v>
      </c>
      <c r="G198" s="787">
        <v>2</v>
      </c>
      <c r="H198" s="787">
        <v>1</v>
      </c>
      <c r="I198" s="787">
        <v>0</v>
      </c>
      <c r="J198" s="786">
        <v>1</v>
      </c>
      <c r="K198" s="785">
        <v>1</v>
      </c>
      <c r="L198" s="785">
        <v>0</v>
      </c>
      <c r="M198" s="788">
        <v>1</v>
      </c>
      <c r="N198" s="789">
        <f t="shared" si="9"/>
        <v>9</v>
      </c>
      <c r="O198" s="790">
        <f t="shared" si="10"/>
        <v>0.81818181818181823</v>
      </c>
      <c r="P198" s="791">
        <f t="shared" ref="P198:P262" si="11">(N198/$N$262)*100</f>
        <v>1.4234425166463694E-2</v>
      </c>
    </row>
    <row r="199" spans="1:16" s="792" customFormat="1">
      <c r="A199" s="819" t="s">
        <v>219</v>
      </c>
      <c r="B199" s="784"/>
      <c r="C199" s="785">
        <v>3</v>
      </c>
      <c r="D199" s="786">
        <v>10</v>
      </c>
      <c r="E199" s="786">
        <v>13</v>
      </c>
      <c r="F199" s="786">
        <v>22</v>
      </c>
      <c r="G199" s="787">
        <v>16</v>
      </c>
      <c r="H199" s="787">
        <v>14</v>
      </c>
      <c r="I199" s="787">
        <v>10</v>
      </c>
      <c r="J199" s="786">
        <v>14</v>
      </c>
      <c r="K199" s="785">
        <v>15</v>
      </c>
      <c r="L199" s="785">
        <v>10</v>
      </c>
      <c r="M199" s="788">
        <v>16</v>
      </c>
      <c r="N199" s="789">
        <f t="shared" si="9"/>
        <v>143</v>
      </c>
      <c r="O199" s="790">
        <f t="shared" si="10"/>
        <v>13</v>
      </c>
      <c r="P199" s="791">
        <f t="shared" si="11"/>
        <v>0.22616919986714537</v>
      </c>
    </row>
    <row r="200" spans="1:16" s="792" customFormat="1">
      <c r="A200" s="819" t="s">
        <v>220</v>
      </c>
      <c r="B200" s="784"/>
      <c r="C200" s="785">
        <v>0</v>
      </c>
      <c r="D200" s="786">
        <v>0</v>
      </c>
      <c r="E200" s="786">
        <v>0</v>
      </c>
      <c r="F200" s="786">
        <v>0</v>
      </c>
      <c r="G200" s="787">
        <v>0</v>
      </c>
      <c r="H200" s="787">
        <v>0</v>
      </c>
      <c r="I200" s="787">
        <v>0</v>
      </c>
      <c r="J200" s="786">
        <v>0</v>
      </c>
      <c r="K200" s="785">
        <v>0</v>
      </c>
      <c r="L200" s="785">
        <v>0</v>
      </c>
      <c r="M200" s="788">
        <v>0</v>
      </c>
      <c r="N200" s="789">
        <f t="shared" si="9"/>
        <v>0</v>
      </c>
      <c r="O200" s="790">
        <f t="shared" si="10"/>
        <v>0</v>
      </c>
      <c r="P200" s="791">
        <f t="shared" si="11"/>
        <v>0</v>
      </c>
    </row>
    <row r="201" spans="1:16" s="792" customFormat="1">
      <c r="A201" s="819" t="s">
        <v>221</v>
      </c>
      <c r="B201" s="784"/>
      <c r="C201" s="785">
        <v>5</v>
      </c>
      <c r="D201" s="786">
        <v>18</v>
      </c>
      <c r="E201" s="786">
        <v>17</v>
      </c>
      <c r="F201" s="786">
        <v>9</v>
      </c>
      <c r="G201" s="787">
        <v>22</v>
      </c>
      <c r="H201" s="787">
        <v>10</v>
      </c>
      <c r="I201" s="787">
        <v>13</v>
      </c>
      <c r="J201" s="786">
        <v>9</v>
      </c>
      <c r="K201" s="785">
        <v>13</v>
      </c>
      <c r="L201" s="785">
        <v>12</v>
      </c>
      <c r="M201" s="788">
        <v>10</v>
      </c>
      <c r="N201" s="789">
        <f t="shared" si="9"/>
        <v>138</v>
      </c>
      <c r="O201" s="790">
        <f t="shared" si="10"/>
        <v>12.545454545454545</v>
      </c>
      <c r="P201" s="791">
        <f t="shared" si="11"/>
        <v>0.21826118588577662</v>
      </c>
    </row>
    <row r="202" spans="1:16" s="792" customFormat="1">
      <c r="A202" s="783" t="s">
        <v>222</v>
      </c>
      <c r="B202" s="784"/>
      <c r="C202" s="785">
        <v>139</v>
      </c>
      <c r="D202" s="786">
        <v>130</v>
      </c>
      <c r="E202" s="786">
        <v>185</v>
      </c>
      <c r="F202" s="786">
        <v>169</v>
      </c>
      <c r="G202" s="787">
        <v>180</v>
      </c>
      <c r="H202" s="787">
        <v>192</v>
      </c>
      <c r="I202" s="787">
        <v>174</v>
      </c>
      <c r="J202" s="786">
        <v>184</v>
      </c>
      <c r="K202" s="785">
        <v>192</v>
      </c>
      <c r="L202" s="785">
        <v>189</v>
      </c>
      <c r="M202" s="788">
        <v>174</v>
      </c>
      <c r="N202" s="789">
        <f t="shared" si="9"/>
        <v>1908</v>
      </c>
      <c r="O202" s="790">
        <f t="shared" si="10"/>
        <v>173.45454545454547</v>
      </c>
      <c r="P202" s="791">
        <f t="shared" si="11"/>
        <v>3.0176981352903032</v>
      </c>
    </row>
    <row r="203" spans="1:16" s="792" customFormat="1">
      <c r="A203" s="783" t="s">
        <v>223</v>
      </c>
      <c r="B203" s="784"/>
      <c r="C203" s="785">
        <v>158</v>
      </c>
      <c r="D203" s="786">
        <v>178</v>
      </c>
      <c r="E203" s="786">
        <v>135</v>
      </c>
      <c r="F203" s="786">
        <v>93</v>
      </c>
      <c r="G203" s="787">
        <v>121</v>
      </c>
      <c r="H203" s="787">
        <v>96</v>
      </c>
      <c r="I203" s="787">
        <v>176</v>
      </c>
      <c r="J203" s="786">
        <v>166</v>
      </c>
      <c r="K203" s="785">
        <v>290</v>
      </c>
      <c r="L203" s="785">
        <v>268</v>
      </c>
      <c r="M203" s="788">
        <v>260</v>
      </c>
      <c r="N203" s="789">
        <f t="shared" si="9"/>
        <v>1941</v>
      </c>
      <c r="O203" s="790">
        <f t="shared" si="10"/>
        <v>176.45454545454547</v>
      </c>
      <c r="P203" s="791">
        <f t="shared" si="11"/>
        <v>3.069891027567337</v>
      </c>
    </row>
    <row r="204" spans="1:16" s="792" customFormat="1">
      <c r="A204" s="783" t="s">
        <v>224</v>
      </c>
      <c r="B204" s="784"/>
      <c r="C204" s="785">
        <v>24</v>
      </c>
      <c r="D204" s="786">
        <v>28</v>
      </c>
      <c r="E204" s="786">
        <v>31</v>
      </c>
      <c r="F204" s="786">
        <v>44</v>
      </c>
      <c r="G204" s="787">
        <v>26</v>
      </c>
      <c r="H204" s="787">
        <v>19</v>
      </c>
      <c r="I204" s="787">
        <v>37</v>
      </c>
      <c r="J204" s="786">
        <v>16</v>
      </c>
      <c r="K204" s="785">
        <v>35</v>
      </c>
      <c r="L204" s="785">
        <v>24</v>
      </c>
      <c r="M204" s="788">
        <v>36</v>
      </c>
      <c r="N204" s="789">
        <f t="shared" si="9"/>
        <v>320</v>
      </c>
      <c r="O204" s="790">
        <f t="shared" si="10"/>
        <v>29.09090909090909</v>
      </c>
      <c r="P204" s="791">
        <f t="shared" si="11"/>
        <v>0.50611289480759802</v>
      </c>
    </row>
    <row r="205" spans="1:16" s="816" customFormat="1">
      <c r="A205" s="819" t="s">
        <v>225</v>
      </c>
      <c r="B205" s="806"/>
      <c r="C205" s="785">
        <v>7</v>
      </c>
      <c r="D205" s="787">
        <v>13</v>
      </c>
      <c r="E205" s="787">
        <v>12</v>
      </c>
      <c r="F205" s="787">
        <v>8</v>
      </c>
      <c r="G205" s="787">
        <v>9</v>
      </c>
      <c r="H205" s="787">
        <v>2</v>
      </c>
      <c r="I205" s="787">
        <v>14</v>
      </c>
      <c r="J205" s="787">
        <v>16</v>
      </c>
      <c r="K205" s="785">
        <v>20</v>
      </c>
      <c r="L205" s="785">
        <v>11</v>
      </c>
      <c r="M205" s="788">
        <v>12</v>
      </c>
      <c r="N205" s="789">
        <f t="shared" si="9"/>
        <v>124</v>
      </c>
      <c r="O205" s="790">
        <f t="shared" si="10"/>
        <v>11.272727272727273</v>
      </c>
      <c r="P205" s="791">
        <f t="shared" si="11"/>
        <v>0.19611874673794424</v>
      </c>
    </row>
    <row r="206" spans="1:16" s="816" customFormat="1">
      <c r="A206" s="819" t="s">
        <v>226</v>
      </c>
      <c r="B206" s="806"/>
      <c r="C206" s="785">
        <v>14</v>
      </c>
      <c r="D206" s="787">
        <v>16</v>
      </c>
      <c r="E206" s="787">
        <v>7</v>
      </c>
      <c r="F206" s="787">
        <v>10</v>
      </c>
      <c r="G206" s="787">
        <v>21</v>
      </c>
      <c r="H206" s="787">
        <v>14</v>
      </c>
      <c r="I206" s="787">
        <v>19</v>
      </c>
      <c r="J206" s="787">
        <v>26</v>
      </c>
      <c r="K206" s="785">
        <v>20</v>
      </c>
      <c r="L206" s="785">
        <v>24</v>
      </c>
      <c r="M206" s="788">
        <v>28</v>
      </c>
      <c r="N206" s="789">
        <f t="shared" si="9"/>
        <v>199</v>
      </c>
      <c r="O206" s="790">
        <f t="shared" si="10"/>
        <v>18.09090909090909</v>
      </c>
      <c r="P206" s="791">
        <f t="shared" si="11"/>
        <v>0.31473895645847499</v>
      </c>
    </row>
    <row r="207" spans="1:16" s="792" customFormat="1">
      <c r="A207" s="819" t="s">
        <v>227</v>
      </c>
      <c r="B207" s="806"/>
      <c r="C207" s="785">
        <v>3</v>
      </c>
      <c r="D207" s="787">
        <v>1</v>
      </c>
      <c r="E207" s="787">
        <v>0</v>
      </c>
      <c r="F207" s="787">
        <v>0</v>
      </c>
      <c r="G207" s="787">
        <v>1</v>
      </c>
      <c r="H207" s="787">
        <v>1</v>
      </c>
      <c r="I207" s="787">
        <v>13</v>
      </c>
      <c r="J207" s="787">
        <v>20</v>
      </c>
      <c r="K207" s="785">
        <v>10</v>
      </c>
      <c r="L207" s="785">
        <v>10</v>
      </c>
      <c r="M207" s="788">
        <v>1</v>
      </c>
      <c r="N207" s="789">
        <f t="shared" si="9"/>
        <v>60</v>
      </c>
      <c r="O207" s="790">
        <f t="shared" si="10"/>
        <v>5.4545454545454541</v>
      </c>
      <c r="P207" s="791">
        <f t="shared" si="11"/>
        <v>9.4896167776424636E-2</v>
      </c>
    </row>
    <row r="208" spans="1:16" s="792" customFormat="1">
      <c r="A208" s="783" t="s">
        <v>228</v>
      </c>
      <c r="B208" s="784"/>
      <c r="C208" s="785">
        <v>187</v>
      </c>
      <c r="D208" s="786">
        <v>263</v>
      </c>
      <c r="E208" s="786">
        <v>264</v>
      </c>
      <c r="F208" s="786">
        <v>287</v>
      </c>
      <c r="G208" s="787">
        <v>244</v>
      </c>
      <c r="H208" s="787">
        <v>183</v>
      </c>
      <c r="I208" s="787">
        <v>252</v>
      </c>
      <c r="J208" s="786">
        <v>242</v>
      </c>
      <c r="K208" s="785">
        <v>237</v>
      </c>
      <c r="L208" s="785">
        <v>229</v>
      </c>
      <c r="M208" s="788">
        <v>210</v>
      </c>
      <c r="N208" s="789">
        <f t="shared" si="9"/>
        <v>2598</v>
      </c>
      <c r="O208" s="790">
        <f t="shared" si="10"/>
        <v>236.18181818181819</v>
      </c>
      <c r="P208" s="791">
        <f t="shared" si="11"/>
        <v>4.1090040647191861</v>
      </c>
    </row>
    <row r="209" spans="1:16" s="792" customFormat="1">
      <c r="A209" s="783" t="s">
        <v>229</v>
      </c>
      <c r="B209" s="784"/>
      <c r="C209" s="785">
        <v>0</v>
      </c>
      <c r="D209" s="786">
        <v>1</v>
      </c>
      <c r="E209" s="786">
        <v>0</v>
      </c>
      <c r="F209" s="786">
        <v>0</v>
      </c>
      <c r="G209" s="787">
        <v>2</v>
      </c>
      <c r="H209" s="787">
        <v>0</v>
      </c>
      <c r="I209" s="787">
        <v>0</v>
      </c>
      <c r="J209" s="786">
        <v>0</v>
      </c>
      <c r="K209" s="785">
        <v>0</v>
      </c>
      <c r="L209" s="785">
        <v>0</v>
      </c>
      <c r="M209" s="788">
        <v>0</v>
      </c>
      <c r="N209" s="789">
        <f t="shared" si="9"/>
        <v>3</v>
      </c>
      <c r="O209" s="790">
        <f t="shared" si="10"/>
        <v>0.27272727272727271</v>
      </c>
      <c r="P209" s="791">
        <f t="shared" si="11"/>
        <v>4.744808388821231E-3</v>
      </c>
    </row>
    <row r="210" spans="1:16" s="792" customFormat="1">
      <c r="A210" s="783" t="s">
        <v>230</v>
      </c>
      <c r="B210" s="784"/>
      <c r="C210" s="785">
        <v>11</v>
      </c>
      <c r="D210" s="786">
        <v>15</v>
      </c>
      <c r="E210" s="786">
        <v>23</v>
      </c>
      <c r="F210" s="786">
        <v>23</v>
      </c>
      <c r="G210" s="787">
        <v>21</v>
      </c>
      <c r="H210" s="787">
        <v>13</v>
      </c>
      <c r="I210" s="787">
        <v>18</v>
      </c>
      <c r="J210" s="786">
        <v>20</v>
      </c>
      <c r="K210" s="785">
        <v>19</v>
      </c>
      <c r="L210" s="785">
        <v>16</v>
      </c>
      <c r="M210" s="788">
        <v>20</v>
      </c>
      <c r="N210" s="789">
        <f t="shared" si="9"/>
        <v>199</v>
      </c>
      <c r="O210" s="790">
        <f t="shared" si="10"/>
        <v>18.09090909090909</v>
      </c>
      <c r="P210" s="791">
        <f t="shared" si="11"/>
        <v>0.31473895645847499</v>
      </c>
    </row>
    <row r="211" spans="1:16" s="792" customFormat="1">
      <c r="A211" s="783" t="s">
        <v>231</v>
      </c>
      <c r="B211" s="784"/>
      <c r="C211" s="785">
        <v>0</v>
      </c>
      <c r="D211" s="786">
        <v>0</v>
      </c>
      <c r="E211" s="786">
        <v>0</v>
      </c>
      <c r="F211" s="786">
        <v>0</v>
      </c>
      <c r="G211" s="787">
        <v>0</v>
      </c>
      <c r="H211" s="787">
        <v>0</v>
      </c>
      <c r="I211" s="787">
        <v>0</v>
      </c>
      <c r="J211" s="786">
        <v>0</v>
      </c>
      <c r="K211" s="785">
        <v>0</v>
      </c>
      <c r="L211" s="785">
        <v>0</v>
      </c>
      <c r="M211" s="788">
        <v>0</v>
      </c>
      <c r="N211" s="789">
        <f t="shared" si="9"/>
        <v>0</v>
      </c>
      <c r="O211" s="790">
        <f t="shared" si="10"/>
        <v>0</v>
      </c>
      <c r="P211" s="791">
        <f t="shared" si="11"/>
        <v>0</v>
      </c>
    </row>
    <row r="212" spans="1:16" s="792" customFormat="1">
      <c r="A212" s="783" t="s">
        <v>232</v>
      </c>
      <c r="B212" s="784"/>
      <c r="C212" s="785">
        <v>0</v>
      </c>
      <c r="D212" s="786">
        <v>0</v>
      </c>
      <c r="E212" s="786">
        <v>0</v>
      </c>
      <c r="F212" s="786">
        <v>0</v>
      </c>
      <c r="G212" s="787">
        <v>0</v>
      </c>
      <c r="H212" s="787">
        <v>0</v>
      </c>
      <c r="I212" s="787">
        <v>1</v>
      </c>
      <c r="J212" s="786">
        <v>0</v>
      </c>
      <c r="K212" s="785">
        <v>1</v>
      </c>
      <c r="L212" s="785">
        <v>0</v>
      </c>
      <c r="M212" s="788">
        <v>0</v>
      </c>
      <c r="N212" s="789">
        <f t="shared" si="9"/>
        <v>2</v>
      </c>
      <c r="O212" s="790">
        <f t="shared" si="10"/>
        <v>0.18181818181818182</v>
      </c>
      <c r="P212" s="791">
        <f t="shared" si="11"/>
        <v>3.1632055925474873E-3</v>
      </c>
    </row>
    <row r="213" spans="1:16" s="792" customFormat="1">
      <c r="A213" s="783" t="s">
        <v>233</v>
      </c>
      <c r="B213" s="784"/>
      <c r="C213" s="785">
        <v>7</v>
      </c>
      <c r="D213" s="786">
        <v>17</v>
      </c>
      <c r="E213" s="786">
        <v>17</v>
      </c>
      <c r="F213" s="786">
        <v>8</v>
      </c>
      <c r="G213" s="787">
        <v>14</v>
      </c>
      <c r="H213" s="787">
        <v>10</v>
      </c>
      <c r="I213" s="787">
        <v>9</v>
      </c>
      <c r="J213" s="786">
        <v>12</v>
      </c>
      <c r="K213" s="785">
        <v>18</v>
      </c>
      <c r="L213" s="785">
        <v>10</v>
      </c>
      <c r="M213" s="788">
        <v>4</v>
      </c>
      <c r="N213" s="789">
        <f t="shared" si="9"/>
        <v>126</v>
      </c>
      <c r="O213" s="790">
        <f t="shared" si="10"/>
        <v>11.454545454545455</v>
      </c>
      <c r="P213" s="791">
        <f t="shared" si="11"/>
        <v>0.1992819523304917</v>
      </c>
    </row>
    <row r="214" spans="1:16" s="792" customFormat="1">
      <c r="A214" s="819" t="s">
        <v>234</v>
      </c>
      <c r="B214" s="784"/>
      <c r="C214" s="785">
        <v>309</v>
      </c>
      <c r="D214" s="786">
        <v>358</v>
      </c>
      <c r="E214" s="786">
        <v>303</v>
      </c>
      <c r="F214" s="786">
        <v>274</v>
      </c>
      <c r="G214" s="787">
        <v>349</v>
      </c>
      <c r="H214" s="787">
        <v>299</v>
      </c>
      <c r="I214" s="787">
        <v>364</v>
      </c>
      <c r="J214" s="786">
        <v>314</v>
      </c>
      <c r="K214" s="785">
        <v>320</v>
      </c>
      <c r="L214" s="785">
        <v>258</v>
      </c>
      <c r="M214" s="788">
        <v>233</v>
      </c>
      <c r="N214" s="789">
        <f t="shared" si="9"/>
        <v>3381</v>
      </c>
      <c r="O214" s="790">
        <f t="shared" si="10"/>
        <v>307.36363636363637</v>
      </c>
      <c r="P214" s="791">
        <f t="shared" si="11"/>
        <v>5.3473990542015279</v>
      </c>
    </row>
    <row r="215" spans="1:16" s="792" customFormat="1">
      <c r="A215" s="783" t="s">
        <v>235</v>
      </c>
      <c r="B215" s="784"/>
      <c r="C215" s="785">
        <v>0</v>
      </c>
      <c r="D215" s="786">
        <v>0</v>
      </c>
      <c r="E215" s="786">
        <v>0</v>
      </c>
      <c r="F215" s="786">
        <v>0</v>
      </c>
      <c r="G215" s="787">
        <v>0</v>
      </c>
      <c r="H215" s="787">
        <v>0</v>
      </c>
      <c r="I215" s="787">
        <v>0</v>
      </c>
      <c r="J215" s="786">
        <v>0</v>
      </c>
      <c r="K215" s="785">
        <v>0</v>
      </c>
      <c r="L215" s="785">
        <v>0</v>
      </c>
      <c r="M215" s="788">
        <v>0</v>
      </c>
      <c r="N215" s="789">
        <f t="shared" si="9"/>
        <v>0</v>
      </c>
      <c r="O215" s="790">
        <f t="shared" si="10"/>
        <v>0</v>
      </c>
      <c r="P215" s="791">
        <f t="shared" si="11"/>
        <v>0</v>
      </c>
    </row>
    <row r="216" spans="1:16" s="792" customFormat="1">
      <c r="A216" s="783" t="s">
        <v>236</v>
      </c>
      <c r="B216" s="784"/>
      <c r="C216" s="785">
        <v>0</v>
      </c>
      <c r="D216" s="786">
        <v>1</v>
      </c>
      <c r="E216" s="786">
        <v>0</v>
      </c>
      <c r="F216" s="786">
        <v>0</v>
      </c>
      <c r="G216" s="787">
        <v>0</v>
      </c>
      <c r="H216" s="787">
        <v>0</v>
      </c>
      <c r="I216" s="787">
        <v>0</v>
      </c>
      <c r="J216" s="786">
        <v>0</v>
      </c>
      <c r="K216" s="785">
        <v>0</v>
      </c>
      <c r="L216" s="785">
        <v>0</v>
      </c>
      <c r="M216" s="788">
        <v>0</v>
      </c>
      <c r="N216" s="789">
        <f t="shared" si="9"/>
        <v>1</v>
      </c>
      <c r="O216" s="790">
        <f t="shared" si="10"/>
        <v>9.0909090909090912E-2</v>
      </c>
      <c r="P216" s="791">
        <f t="shared" si="11"/>
        <v>1.5816027962737437E-3</v>
      </c>
    </row>
    <row r="217" spans="1:16" s="792" customFormat="1">
      <c r="A217" s="783" t="s">
        <v>237</v>
      </c>
      <c r="B217" s="784"/>
      <c r="C217" s="785">
        <v>2</v>
      </c>
      <c r="D217" s="786">
        <v>3</v>
      </c>
      <c r="E217" s="786">
        <v>1</v>
      </c>
      <c r="F217" s="786">
        <v>0</v>
      </c>
      <c r="G217" s="787">
        <v>7</v>
      </c>
      <c r="H217" s="787">
        <v>6</v>
      </c>
      <c r="I217" s="787">
        <v>3</v>
      </c>
      <c r="J217" s="786">
        <v>5</v>
      </c>
      <c r="K217" s="785">
        <v>5</v>
      </c>
      <c r="L217" s="785">
        <v>9</v>
      </c>
      <c r="M217" s="788">
        <v>13</v>
      </c>
      <c r="N217" s="789">
        <f t="shared" si="9"/>
        <v>54</v>
      </c>
      <c r="O217" s="790">
        <f t="shared" si="10"/>
        <v>4.9090909090909092</v>
      </c>
      <c r="P217" s="791">
        <f t="shared" si="11"/>
        <v>8.5406550998782166E-2</v>
      </c>
    </row>
    <row r="218" spans="1:16" s="792" customFormat="1">
      <c r="A218" s="819" t="s">
        <v>238</v>
      </c>
      <c r="B218" s="784"/>
      <c r="C218" s="785">
        <v>1</v>
      </c>
      <c r="D218" s="786">
        <v>1</v>
      </c>
      <c r="E218" s="786">
        <v>2</v>
      </c>
      <c r="F218" s="786">
        <v>1</v>
      </c>
      <c r="G218" s="787">
        <v>2</v>
      </c>
      <c r="H218" s="787">
        <v>2</v>
      </c>
      <c r="I218" s="787">
        <v>2</v>
      </c>
      <c r="J218" s="786">
        <v>1</v>
      </c>
      <c r="K218" s="785">
        <v>4</v>
      </c>
      <c r="L218" s="785">
        <v>0</v>
      </c>
      <c r="M218" s="788">
        <v>4</v>
      </c>
      <c r="N218" s="789">
        <f t="shared" si="9"/>
        <v>20</v>
      </c>
      <c r="O218" s="790">
        <f t="shared" si="10"/>
        <v>1.8181818181818181</v>
      </c>
      <c r="P218" s="791">
        <f t="shared" si="11"/>
        <v>3.1632055925474876E-2</v>
      </c>
    </row>
    <row r="219" spans="1:16" s="792" customFormat="1">
      <c r="A219" s="783" t="s">
        <v>239</v>
      </c>
      <c r="B219" s="784"/>
      <c r="C219" s="785">
        <v>44</v>
      </c>
      <c r="D219" s="786">
        <v>39</v>
      </c>
      <c r="E219" s="786">
        <v>26</v>
      </c>
      <c r="F219" s="786">
        <v>7</v>
      </c>
      <c r="G219" s="787">
        <v>16</v>
      </c>
      <c r="H219" s="787">
        <v>15</v>
      </c>
      <c r="I219" s="787">
        <v>19</v>
      </c>
      <c r="J219" s="786">
        <v>38</v>
      </c>
      <c r="K219" s="785">
        <v>36</v>
      </c>
      <c r="L219" s="785">
        <v>39</v>
      </c>
      <c r="M219" s="788">
        <v>28</v>
      </c>
      <c r="N219" s="789">
        <f t="shared" si="9"/>
        <v>307</v>
      </c>
      <c r="O219" s="790">
        <f t="shared" si="10"/>
        <v>27.90909090909091</v>
      </c>
      <c r="P219" s="791">
        <f t="shared" si="11"/>
        <v>0.48555205845603933</v>
      </c>
    </row>
    <row r="220" spans="1:16" s="792" customFormat="1">
      <c r="A220" s="783" t="s">
        <v>240</v>
      </c>
      <c r="B220" s="784"/>
      <c r="C220" s="785">
        <v>1</v>
      </c>
      <c r="D220" s="786">
        <v>1</v>
      </c>
      <c r="E220" s="786">
        <v>0</v>
      </c>
      <c r="F220" s="786">
        <v>0</v>
      </c>
      <c r="G220" s="787">
        <v>1</v>
      </c>
      <c r="H220" s="787">
        <v>0</v>
      </c>
      <c r="I220" s="787">
        <v>0</v>
      </c>
      <c r="J220" s="786">
        <v>0</v>
      </c>
      <c r="K220" s="785">
        <v>0</v>
      </c>
      <c r="L220" s="785">
        <v>0</v>
      </c>
      <c r="M220" s="788">
        <v>0</v>
      </c>
      <c r="N220" s="789">
        <f t="shared" si="9"/>
        <v>3</v>
      </c>
      <c r="O220" s="790">
        <f t="shared" si="10"/>
        <v>0.27272727272727271</v>
      </c>
      <c r="P220" s="791">
        <f t="shared" si="11"/>
        <v>4.744808388821231E-3</v>
      </c>
    </row>
    <row r="221" spans="1:16" s="792" customFormat="1">
      <c r="A221" s="819" t="s">
        <v>241</v>
      </c>
      <c r="B221" s="784"/>
      <c r="C221" s="785">
        <v>0</v>
      </c>
      <c r="D221" s="786">
        <v>0</v>
      </c>
      <c r="E221" s="786">
        <v>0</v>
      </c>
      <c r="F221" s="786">
        <v>0</v>
      </c>
      <c r="G221" s="787">
        <v>0</v>
      </c>
      <c r="H221" s="787">
        <v>0</v>
      </c>
      <c r="I221" s="787">
        <v>0</v>
      </c>
      <c r="J221" s="786">
        <v>0</v>
      </c>
      <c r="K221" s="785">
        <v>0</v>
      </c>
      <c r="L221" s="785">
        <v>0</v>
      </c>
      <c r="M221" s="788">
        <v>0</v>
      </c>
      <c r="N221" s="789">
        <f t="shared" si="9"/>
        <v>0</v>
      </c>
      <c r="O221" s="790">
        <f t="shared" si="10"/>
        <v>0</v>
      </c>
      <c r="P221" s="791">
        <f t="shared" si="11"/>
        <v>0</v>
      </c>
    </row>
    <row r="222" spans="1:16" s="792" customFormat="1">
      <c r="A222" s="819" t="s">
        <v>242</v>
      </c>
      <c r="B222" s="784"/>
      <c r="C222" s="785">
        <v>12</v>
      </c>
      <c r="D222" s="786">
        <v>15</v>
      </c>
      <c r="E222" s="786">
        <v>13</v>
      </c>
      <c r="F222" s="786">
        <v>20</v>
      </c>
      <c r="G222" s="787">
        <v>20</v>
      </c>
      <c r="H222" s="787">
        <v>13</v>
      </c>
      <c r="I222" s="787">
        <v>16</v>
      </c>
      <c r="J222" s="786">
        <v>18</v>
      </c>
      <c r="K222" s="785">
        <v>28</v>
      </c>
      <c r="L222" s="785">
        <v>38</v>
      </c>
      <c r="M222" s="788">
        <v>33</v>
      </c>
      <c r="N222" s="789">
        <f t="shared" si="9"/>
        <v>226</v>
      </c>
      <c r="O222" s="790">
        <f t="shared" si="10"/>
        <v>20.545454545454547</v>
      </c>
      <c r="P222" s="791">
        <f t="shared" si="11"/>
        <v>0.35744223195786612</v>
      </c>
    </row>
    <row r="223" spans="1:16" s="792" customFormat="1">
      <c r="A223" s="819" t="s">
        <v>243</v>
      </c>
      <c r="B223" s="784"/>
      <c r="C223" s="785">
        <v>1</v>
      </c>
      <c r="D223" s="786">
        <v>0</v>
      </c>
      <c r="E223" s="786">
        <v>0</v>
      </c>
      <c r="F223" s="786">
        <v>0</v>
      </c>
      <c r="G223" s="787">
        <v>0</v>
      </c>
      <c r="H223" s="787">
        <v>0</v>
      </c>
      <c r="I223" s="787">
        <v>1</v>
      </c>
      <c r="J223" s="786">
        <v>0</v>
      </c>
      <c r="K223" s="785">
        <v>1</v>
      </c>
      <c r="L223" s="785">
        <v>1</v>
      </c>
      <c r="M223" s="788">
        <v>1</v>
      </c>
      <c r="N223" s="789">
        <f t="shared" si="9"/>
        <v>5</v>
      </c>
      <c r="O223" s="790">
        <f t="shared" si="10"/>
        <v>0.45454545454545453</v>
      </c>
      <c r="P223" s="791">
        <f t="shared" si="11"/>
        <v>7.9080139813687191E-3</v>
      </c>
    </row>
    <row r="224" spans="1:16" s="792" customFormat="1" ht="14.25" customHeight="1">
      <c r="A224" s="783" t="s">
        <v>244</v>
      </c>
      <c r="B224" s="784"/>
      <c r="C224" s="785">
        <v>19</v>
      </c>
      <c r="D224" s="786">
        <v>21</v>
      </c>
      <c r="E224" s="786">
        <v>19</v>
      </c>
      <c r="F224" s="786">
        <v>13</v>
      </c>
      <c r="G224" s="787">
        <v>25</v>
      </c>
      <c r="H224" s="787">
        <v>18</v>
      </c>
      <c r="I224" s="787">
        <v>13</v>
      </c>
      <c r="J224" s="786">
        <v>23</v>
      </c>
      <c r="K224" s="785">
        <v>21</v>
      </c>
      <c r="L224" s="785">
        <v>19</v>
      </c>
      <c r="M224" s="788">
        <v>19</v>
      </c>
      <c r="N224" s="789">
        <f t="shared" si="9"/>
        <v>210</v>
      </c>
      <c r="O224" s="790">
        <f t="shared" si="10"/>
        <v>19.09090909090909</v>
      </c>
      <c r="P224" s="791">
        <f t="shared" si="11"/>
        <v>0.33213658721748618</v>
      </c>
    </row>
    <row r="225" spans="1:16" s="792" customFormat="1">
      <c r="A225" s="783" t="s">
        <v>245</v>
      </c>
      <c r="B225" s="784"/>
      <c r="C225" s="785">
        <v>0</v>
      </c>
      <c r="D225" s="786">
        <v>0</v>
      </c>
      <c r="E225" s="786">
        <v>0</v>
      </c>
      <c r="F225" s="786">
        <v>0</v>
      </c>
      <c r="G225" s="787">
        <v>0</v>
      </c>
      <c r="H225" s="787">
        <v>2</v>
      </c>
      <c r="I225" s="787">
        <v>1</v>
      </c>
      <c r="J225" s="786">
        <v>0</v>
      </c>
      <c r="K225" s="785">
        <v>0</v>
      </c>
      <c r="L225" s="785">
        <v>0</v>
      </c>
      <c r="M225" s="788">
        <v>0</v>
      </c>
      <c r="N225" s="789">
        <f t="shared" si="9"/>
        <v>3</v>
      </c>
      <c r="O225" s="790">
        <f t="shared" si="10"/>
        <v>0.27272727272727271</v>
      </c>
      <c r="P225" s="791">
        <f t="shared" si="11"/>
        <v>4.744808388821231E-3</v>
      </c>
    </row>
    <row r="226" spans="1:16" s="792" customFormat="1">
      <c r="A226" s="783" t="s">
        <v>246</v>
      </c>
      <c r="B226" s="784"/>
      <c r="C226" s="785">
        <v>0</v>
      </c>
      <c r="D226" s="786">
        <v>0</v>
      </c>
      <c r="E226" s="786">
        <v>0</v>
      </c>
      <c r="F226" s="786">
        <v>0</v>
      </c>
      <c r="G226" s="787">
        <v>0</v>
      </c>
      <c r="H226" s="787">
        <v>0</v>
      </c>
      <c r="I226" s="787">
        <v>0</v>
      </c>
      <c r="J226" s="786">
        <v>0</v>
      </c>
      <c r="K226" s="785">
        <v>0</v>
      </c>
      <c r="L226" s="785">
        <v>0</v>
      </c>
      <c r="M226" s="788">
        <v>0</v>
      </c>
      <c r="N226" s="789">
        <f t="shared" si="9"/>
        <v>0</v>
      </c>
      <c r="O226" s="790">
        <f t="shared" si="10"/>
        <v>0</v>
      </c>
      <c r="P226" s="791">
        <f t="shared" si="11"/>
        <v>0</v>
      </c>
    </row>
    <row r="227" spans="1:16" s="792" customFormat="1">
      <c r="A227" s="783" t="s">
        <v>247</v>
      </c>
      <c r="B227" s="784"/>
      <c r="C227" s="785">
        <v>4</v>
      </c>
      <c r="D227" s="786">
        <v>0</v>
      </c>
      <c r="E227" s="786">
        <v>0</v>
      </c>
      <c r="F227" s="786">
        <v>1</v>
      </c>
      <c r="G227" s="787">
        <v>6</v>
      </c>
      <c r="H227" s="787">
        <v>3</v>
      </c>
      <c r="I227" s="787">
        <v>6</v>
      </c>
      <c r="J227" s="786">
        <v>3</v>
      </c>
      <c r="K227" s="785">
        <v>6</v>
      </c>
      <c r="L227" s="785">
        <v>9</v>
      </c>
      <c r="M227" s="788">
        <v>0</v>
      </c>
      <c r="N227" s="789">
        <f t="shared" si="9"/>
        <v>38</v>
      </c>
      <c r="O227" s="790">
        <f t="shared" si="10"/>
        <v>3.4545454545454546</v>
      </c>
      <c r="P227" s="791">
        <f t="shared" si="11"/>
        <v>6.010090625840226E-2</v>
      </c>
    </row>
    <row r="228" spans="1:16" s="792" customFormat="1">
      <c r="A228" s="819" t="s">
        <v>248</v>
      </c>
      <c r="B228" s="784"/>
      <c r="C228" s="785">
        <v>0</v>
      </c>
      <c r="D228" s="786">
        <v>0</v>
      </c>
      <c r="E228" s="786">
        <v>0</v>
      </c>
      <c r="F228" s="786">
        <v>0</v>
      </c>
      <c r="G228" s="787">
        <v>0</v>
      </c>
      <c r="H228" s="787">
        <v>0</v>
      </c>
      <c r="I228" s="787">
        <v>0</v>
      </c>
      <c r="J228" s="786">
        <v>0</v>
      </c>
      <c r="K228" s="785">
        <v>0</v>
      </c>
      <c r="L228" s="785">
        <v>0</v>
      </c>
      <c r="M228" s="788">
        <v>0</v>
      </c>
      <c r="N228" s="789">
        <f t="shared" si="9"/>
        <v>0</v>
      </c>
      <c r="O228" s="790">
        <f t="shared" si="10"/>
        <v>0</v>
      </c>
      <c r="P228" s="791">
        <f t="shared" si="11"/>
        <v>0</v>
      </c>
    </row>
    <row r="229" spans="1:16" s="792" customFormat="1">
      <c r="A229" s="820" t="s">
        <v>249</v>
      </c>
      <c r="B229" s="784"/>
      <c r="C229" s="785">
        <v>0</v>
      </c>
      <c r="D229" s="786">
        <v>0</v>
      </c>
      <c r="E229" s="786">
        <v>0</v>
      </c>
      <c r="F229" s="786">
        <v>0</v>
      </c>
      <c r="G229" s="787">
        <v>0</v>
      </c>
      <c r="H229" s="787">
        <v>2</v>
      </c>
      <c r="I229" s="787">
        <v>0</v>
      </c>
      <c r="J229" s="786">
        <v>0</v>
      </c>
      <c r="K229" s="785">
        <v>0</v>
      </c>
      <c r="L229" s="785">
        <v>0</v>
      </c>
      <c r="M229" s="788">
        <v>0</v>
      </c>
      <c r="N229" s="789">
        <f t="shared" si="9"/>
        <v>2</v>
      </c>
      <c r="O229" s="790">
        <f t="shared" si="10"/>
        <v>0.18181818181818182</v>
      </c>
      <c r="P229" s="791">
        <f t="shared" si="11"/>
        <v>3.1632055925474873E-3</v>
      </c>
    </row>
    <row r="230" spans="1:16" s="792" customFormat="1">
      <c r="A230" s="819" t="s">
        <v>250</v>
      </c>
      <c r="B230" s="784"/>
      <c r="C230" s="785">
        <v>0</v>
      </c>
      <c r="D230" s="786">
        <v>0</v>
      </c>
      <c r="E230" s="786">
        <v>0</v>
      </c>
      <c r="F230" s="786">
        <v>0</v>
      </c>
      <c r="G230" s="787">
        <v>0</v>
      </c>
      <c r="H230" s="787">
        <v>0</v>
      </c>
      <c r="I230" s="787">
        <v>0</v>
      </c>
      <c r="J230" s="786">
        <v>0</v>
      </c>
      <c r="K230" s="785">
        <v>0</v>
      </c>
      <c r="L230" s="785">
        <v>0</v>
      </c>
      <c r="M230" s="788">
        <v>0</v>
      </c>
      <c r="N230" s="789">
        <f t="shared" si="9"/>
        <v>0</v>
      </c>
      <c r="O230" s="790">
        <f t="shared" si="10"/>
        <v>0</v>
      </c>
      <c r="P230" s="791">
        <f t="shared" si="11"/>
        <v>0</v>
      </c>
    </row>
    <row r="231" spans="1:16" s="792" customFormat="1">
      <c r="A231" s="819" t="s">
        <v>251</v>
      </c>
      <c r="B231" s="784"/>
      <c r="C231" s="785">
        <v>0</v>
      </c>
      <c r="D231" s="786">
        <v>0</v>
      </c>
      <c r="E231" s="786">
        <v>0</v>
      </c>
      <c r="F231" s="786">
        <v>1</v>
      </c>
      <c r="G231" s="787">
        <v>0</v>
      </c>
      <c r="H231" s="787">
        <v>2</v>
      </c>
      <c r="I231" s="787">
        <v>2</v>
      </c>
      <c r="J231" s="786">
        <v>7</v>
      </c>
      <c r="K231" s="785">
        <v>8</v>
      </c>
      <c r="L231" s="785">
        <v>6</v>
      </c>
      <c r="M231" s="788">
        <v>2</v>
      </c>
      <c r="N231" s="789">
        <f t="shared" si="9"/>
        <v>28</v>
      </c>
      <c r="O231" s="790">
        <f t="shared" si="10"/>
        <v>2.5454545454545454</v>
      </c>
      <c r="P231" s="791">
        <f t="shared" si="11"/>
        <v>4.4284878295664826E-2</v>
      </c>
    </row>
    <row r="232" spans="1:16" s="792" customFormat="1">
      <c r="A232" s="783" t="s">
        <v>252</v>
      </c>
      <c r="B232" s="784"/>
      <c r="C232" s="785">
        <v>0</v>
      </c>
      <c r="D232" s="786">
        <v>0</v>
      </c>
      <c r="E232" s="786">
        <v>0</v>
      </c>
      <c r="F232" s="786">
        <v>0</v>
      </c>
      <c r="G232" s="787">
        <v>0</v>
      </c>
      <c r="H232" s="787">
        <v>1</v>
      </c>
      <c r="I232" s="787">
        <v>0</v>
      </c>
      <c r="J232" s="786">
        <v>0</v>
      </c>
      <c r="K232" s="785">
        <v>1</v>
      </c>
      <c r="L232" s="785">
        <v>1</v>
      </c>
      <c r="M232" s="788">
        <v>5</v>
      </c>
      <c r="N232" s="789">
        <f t="shared" si="9"/>
        <v>8</v>
      </c>
      <c r="O232" s="790">
        <f t="shared" si="10"/>
        <v>0.72727272727272729</v>
      </c>
      <c r="P232" s="791">
        <f t="shared" si="11"/>
        <v>1.2652822370189949E-2</v>
      </c>
    </row>
    <row r="233" spans="1:16" s="792" customFormat="1">
      <c r="A233" s="783" t="s">
        <v>568</v>
      </c>
      <c r="B233" s="784"/>
      <c r="C233" s="785">
        <v>0</v>
      </c>
      <c r="D233" s="786">
        <v>1</v>
      </c>
      <c r="E233" s="786">
        <v>0</v>
      </c>
      <c r="F233" s="786">
        <v>0</v>
      </c>
      <c r="G233" s="787">
        <v>0</v>
      </c>
      <c r="H233" s="787">
        <v>0</v>
      </c>
      <c r="I233" s="787">
        <v>0</v>
      </c>
      <c r="J233" s="786">
        <v>0</v>
      </c>
      <c r="K233" s="785">
        <v>0</v>
      </c>
      <c r="L233" s="785">
        <v>0</v>
      </c>
      <c r="M233" s="788">
        <v>0</v>
      </c>
      <c r="N233" s="789">
        <f t="shared" si="9"/>
        <v>1</v>
      </c>
      <c r="O233" s="790">
        <f t="shared" si="10"/>
        <v>9.0909090909090912E-2</v>
      </c>
      <c r="P233" s="791">
        <f t="shared" si="11"/>
        <v>1.5816027962737437E-3</v>
      </c>
    </row>
    <row r="234" spans="1:16" s="792" customFormat="1">
      <c r="A234" s="783" t="s">
        <v>253</v>
      </c>
      <c r="B234" s="784"/>
      <c r="C234" s="785">
        <v>5</v>
      </c>
      <c r="D234" s="786">
        <v>5</v>
      </c>
      <c r="E234" s="786">
        <v>5</v>
      </c>
      <c r="F234" s="786">
        <v>9</v>
      </c>
      <c r="G234" s="787">
        <v>8</v>
      </c>
      <c r="H234" s="787">
        <v>5</v>
      </c>
      <c r="I234" s="787">
        <v>12</v>
      </c>
      <c r="J234" s="786">
        <v>9</v>
      </c>
      <c r="K234" s="785">
        <v>18</v>
      </c>
      <c r="L234" s="785">
        <v>15</v>
      </c>
      <c r="M234" s="788">
        <v>14</v>
      </c>
      <c r="N234" s="789">
        <f t="shared" si="9"/>
        <v>105</v>
      </c>
      <c r="O234" s="790">
        <f t="shared" si="10"/>
        <v>9.545454545454545</v>
      </c>
      <c r="P234" s="791">
        <f t="shared" si="11"/>
        <v>0.16606829360874309</v>
      </c>
    </row>
    <row r="235" spans="1:16" s="792" customFormat="1">
      <c r="A235" s="819" t="s">
        <v>254</v>
      </c>
      <c r="B235" s="784"/>
      <c r="C235" s="785">
        <v>2</v>
      </c>
      <c r="D235" s="786">
        <v>6</v>
      </c>
      <c r="E235" s="786">
        <v>5</v>
      </c>
      <c r="F235" s="786">
        <v>4</v>
      </c>
      <c r="G235" s="787">
        <v>2</v>
      </c>
      <c r="H235" s="787">
        <v>5</v>
      </c>
      <c r="I235" s="787">
        <v>9</v>
      </c>
      <c r="J235" s="786">
        <v>9</v>
      </c>
      <c r="K235" s="785">
        <v>11</v>
      </c>
      <c r="L235" s="785">
        <v>5</v>
      </c>
      <c r="M235" s="788">
        <v>10</v>
      </c>
      <c r="N235" s="789">
        <f t="shared" si="9"/>
        <v>68</v>
      </c>
      <c r="O235" s="790">
        <f t="shared" si="10"/>
        <v>6.1818181818181817</v>
      </c>
      <c r="P235" s="791">
        <f t="shared" si="11"/>
        <v>0.10754899014661459</v>
      </c>
    </row>
    <row r="236" spans="1:16" s="792" customFormat="1">
      <c r="A236" s="783" t="s">
        <v>255</v>
      </c>
      <c r="B236" s="784"/>
      <c r="C236" s="785">
        <v>0</v>
      </c>
      <c r="D236" s="786">
        <v>0</v>
      </c>
      <c r="E236" s="786">
        <v>0</v>
      </c>
      <c r="F236" s="786">
        <v>0</v>
      </c>
      <c r="G236" s="787">
        <v>0</v>
      </c>
      <c r="H236" s="787">
        <v>0</v>
      </c>
      <c r="I236" s="787">
        <v>0</v>
      </c>
      <c r="J236" s="786">
        <v>1</v>
      </c>
      <c r="K236" s="785">
        <v>0</v>
      </c>
      <c r="L236" s="785">
        <v>0</v>
      </c>
      <c r="M236" s="788">
        <v>0</v>
      </c>
      <c r="N236" s="789">
        <f t="shared" si="9"/>
        <v>1</v>
      </c>
      <c r="O236" s="790">
        <f t="shared" si="10"/>
        <v>9.0909090909090912E-2</v>
      </c>
      <c r="P236" s="791">
        <f t="shared" si="11"/>
        <v>1.5816027962737437E-3</v>
      </c>
    </row>
    <row r="237" spans="1:16" s="792" customFormat="1">
      <c r="A237" s="819" t="s">
        <v>256</v>
      </c>
      <c r="B237" s="784"/>
      <c r="C237" s="785">
        <v>3</v>
      </c>
      <c r="D237" s="786">
        <v>3</v>
      </c>
      <c r="E237" s="786">
        <v>6</v>
      </c>
      <c r="F237" s="786">
        <v>1</v>
      </c>
      <c r="G237" s="787">
        <v>4</v>
      </c>
      <c r="H237" s="787">
        <v>7</v>
      </c>
      <c r="I237" s="787">
        <v>4</v>
      </c>
      <c r="J237" s="786">
        <v>3</v>
      </c>
      <c r="K237" s="785">
        <v>0</v>
      </c>
      <c r="L237" s="785">
        <v>0</v>
      </c>
      <c r="M237" s="788">
        <v>5</v>
      </c>
      <c r="N237" s="789">
        <f t="shared" si="9"/>
        <v>36</v>
      </c>
      <c r="O237" s="790">
        <f t="shared" si="10"/>
        <v>3.2727272727272729</v>
      </c>
      <c r="P237" s="791">
        <f t="shared" si="11"/>
        <v>5.6937700665854775E-2</v>
      </c>
    </row>
    <row r="238" spans="1:16" s="792" customFormat="1">
      <c r="A238" s="783" t="s">
        <v>257</v>
      </c>
      <c r="B238" s="784"/>
      <c r="C238" s="785">
        <v>126</v>
      </c>
      <c r="D238" s="786">
        <v>153</v>
      </c>
      <c r="E238" s="786">
        <v>139</v>
      </c>
      <c r="F238" s="786">
        <v>159</v>
      </c>
      <c r="G238" s="787">
        <v>150</v>
      </c>
      <c r="H238" s="787">
        <v>189</v>
      </c>
      <c r="I238" s="787">
        <v>129</v>
      </c>
      <c r="J238" s="786">
        <v>162</v>
      </c>
      <c r="K238" s="785">
        <v>186</v>
      </c>
      <c r="L238" s="785">
        <v>182</v>
      </c>
      <c r="M238" s="788">
        <v>146</v>
      </c>
      <c r="N238" s="789">
        <f t="shared" si="9"/>
        <v>1721</v>
      </c>
      <c r="O238" s="790">
        <f>AVERAGE(B238:M238)</f>
        <v>156.45454545454547</v>
      </c>
      <c r="P238" s="791">
        <f t="shared" si="11"/>
        <v>2.7219384123871131</v>
      </c>
    </row>
    <row r="239" spans="1:16" s="792" customFormat="1">
      <c r="A239" s="783" t="s">
        <v>258</v>
      </c>
      <c r="B239" s="784"/>
      <c r="C239" s="785">
        <v>0</v>
      </c>
      <c r="D239" s="786">
        <v>0</v>
      </c>
      <c r="E239" s="786">
        <v>0</v>
      </c>
      <c r="F239" s="786">
        <v>0</v>
      </c>
      <c r="G239" s="787">
        <v>0</v>
      </c>
      <c r="H239" s="787">
        <v>0</v>
      </c>
      <c r="I239" s="787">
        <v>0</v>
      </c>
      <c r="J239" s="786">
        <v>0</v>
      </c>
      <c r="K239" s="785">
        <v>0</v>
      </c>
      <c r="L239" s="785">
        <v>0</v>
      </c>
      <c r="M239" s="788">
        <v>3</v>
      </c>
      <c r="N239" s="789">
        <f t="shared" ref="N239:N261" si="12">SUM(B239:M239)</f>
        <v>3</v>
      </c>
      <c r="O239" s="790">
        <f t="shared" ref="O239:O262" si="13">AVERAGE(B239:M239)</f>
        <v>0.27272727272727271</v>
      </c>
      <c r="P239" s="791">
        <f t="shared" si="11"/>
        <v>4.744808388821231E-3</v>
      </c>
    </row>
    <row r="240" spans="1:16" s="792" customFormat="1">
      <c r="A240" s="793" t="s">
        <v>259</v>
      </c>
      <c r="B240" s="784"/>
      <c r="C240" s="785">
        <v>0</v>
      </c>
      <c r="D240" s="786">
        <v>0</v>
      </c>
      <c r="E240" s="786">
        <v>1</v>
      </c>
      <c r="F240" s="786">
        <v>2</v>
      </c>
      <c r="G240" s="787">
        <v>3</v>
      </c>
      <c r="H240" s="787">
        <v>0</v>
      </c>
      <c r="I240" s="787">
        <v>3</v>
      </c>
      <c r="J240" s="786">
        <v>0</v>
      </c>
      <c r="K240" s="785">
        <v>2</v>
      </c>
      <c r="L240" s="785">
        <v>0</v>
      </c>
      <c r="M240" s="788">
        <v>0</v>
      </c>
      <c r="N240" s="789">
        <f t="shared" si="12"/>
        <v>11</v>
      </c>
      <c r="O240" s="790">
        <f t="shared" si="13"/>
        <v>1</v>
      </c>
      <c r="P240" s="791">
        <f t="shared" si="11"/>
        <v>1.7397630759011184E-2</v>
      </c>
    </row>
    <row r="241" spans="1:16" s="792" customFormat="1">
      <c r="A241" s="783" t="s">
        <v>260</v>
      </c>
      <c r="B241" s="784"/>
      <c r="C241" s="785">
        <v>1</v>
      </c>
      <c r="D241" s="786">
        <v>0</v>
      </c>
      <c r="E241" s="786">
        <v>0</v>
      </c>
      <c r="F241" s="786">
        <v>0</v>
      </c>
      <c r="G241" s="787">
        <v>0</v>
      </c>
      <c r="H241" s="787">
        <v>0</v>
      </c>
      <c r="I241" s="787">
        <v>0</v>
      </c>
      <c r="J241" s="786">
        <v>0</v>
      </c>
      <c r="K241" s="785">
        <v>0</v>
      </c>
      <c r="L241" s="785">
        <v>0</v>
      </c>
      <c r="M241" s="788">
        <v>0</v>
      </c>
      <c r="N241" s="789">
        <f t="shared" si="12"/>
        <v>1</v>
      </c>
      <c r="O241" s="790">
        <f t="shared" si="13"/>
        <v>9.0909090909090912E-2</v>
      </c>
      <c r="P241" s="791">
        <f t="shared" si="11"/>
        <v>1.5816027962737437E-3</v>
      </c>
    </row>
    <row r="242" spans="1:16" s="792" customFormat="1">
      <c r="A242" s="783" t="s">
        <v>261</v>
      </c>
      <c r="B242" s="784"/>
      <c r="C242" s="785">
        <v>27</v>
      </c>
      <c r="D242" s="786">
        <v>44</v>
      </c>
      <c r="E242" s="786">
        <v>20</v>
      </c>
      <c r="F242" s="786">
        <v>27</v>
      </c>
      <c r="G242" s="787">
        <v>24</v>
      </c>
      <c r="H242" s="787">
        <v>32</v>
      </c>
      <c r="I242" s="787">
        <v>71</v>
      </c>
      <c r="J242" s="786">
        <v>14</v>
      </c>
      <c r="K242" s="785">
        <v>29</v>
      </c>
      <c r="L242" s="785">
        <v>39</v>
      </c>
      <c r="M242" s="788">
        <v>12</v>
      </c>
      <c r="N242" s="789">
        <f t="shared" si="12"/>
        <v>339</v>
      </c>
      <c r="O242" s="790">
        <f t="shared" si="13"/>
        <v>30.818181818181817</v>
      </c>
      <c r="P242" s="791">
        <f t="shared" si="11"/>
        <v>0.53616334793679921</v>
      </c>
    </row>
    <row r="243" spans="1:16" s="792" customFormat="1">
      <c r="A243" s="783" t="s">
        <v>262</v>
      </c>
      <c r="B243" s="784"/>
      <c r="C243" s="785">
        <v>3</v>
      </c>
      <c r="D243" s="786">
        <v>1</v>
      </c>
      <c r="E243" s="786">
        <v>0</v>
      </c>
      <c r="F243" s="786">
        <v>0</v>
      </c>
      <c r="G243" s="787">
        <v>2</v>
      </c>
      <c r="H243" s="787">
        <v>2</v>
      </c>
      <c r="I243" s="787">
        <v>0</v>
      </c>
      <c r="J243" s="786">
        <v>0</v>
      </c>
      <c r="K243" s="785">
        <v>0</v>
      </c>
      <c r="L243" s="785">
        <v>0</v>
      </c>
      <c r="M243" s="788">
        <v>0</v>
      </c>
      <c r="N243" s="789">
        <f t="shared" si="12"/>
        <v>8</v>
      </c>
      <c r="O243" s="790">
        <f t="shared" si="13"/>
        <v>0.72727272727272729</v>
      </c>
      <c r="P243" s="791">
        <f t="shared" si="11"/>
        <v>1.2652822370189949E-2</v>
      </c>
    </row>
    <row r="244" spans="1:16" s="792" customFormat="1">
      <c r="A244" s="783" t="s">
        <v>263</v>
      </c>
      <c r="B244" s="784"/>
      <c r="C244" s="785">
        <v>0</v>
      </c>
      <c r="D244" s="786">
        <v>0</v>
      </c>
      <c r="E244" s="786">
        <v>0</v>
      </c>
      <c r="F244" s="786">
        <v>0</v>
      </c>
      <c r="G244" s="787">
        <v>0</v>
      </c>
      <c r="H244" s="787">
        <v>0</v>
      </c>
      <c r="I244" s="787">
        <v>0</v>
      </c>
      <c r="J244" s="786">
        <v>0</v>
      </c>
      <c r="K244" s="785">
        <v>0</v>
      </c>
      <c r="L244" s="785">
        <v>0</v>
      </c>
      <c r="M244" s="788">
        <v>0</v>
      </c>
      <c r="N244" s="789">
        <f t="shared" si="12"/>
        <v>0</v>
      </c>
      <c r="O244" s="790">
        <f t="shared" si="13"/>
        <v>0</v>
      </c>
      <c r="P244" s="791">
        <f t="shared" si="11"/>
        <v>0</v>
      </c>
    </row>
    <row r="245" spans="1:16" s="792" customFormat="1">
      <c r="A245" s="783" t="s">
        <v>264</v>
      </c>
      <c r="B245" s="784"/>
      <c r="C245" s="785">
        <v>10</v>
      </c>
      <c r="D245" s="786">
        <v>6</v>
      </c>
      <c r="E245" s="786">
        <v>5</v>
      </c>
      <c r="F245" s="786">
        <v>13</v>
      </c>
      <c r="G245" s="787">
        <v>21</v>
      </c>
      <c r="H245" s="787">
        <v>9</v>
      </c>
      <c r="I245" s="787">
        <v>7</v>
      </c>
      <c r="J245" s="786">
        <v>13</v>
      </c>
      <c r="K245" s="785">
        <v>12</v>
      </c>
      <c r="L245" s="785">
        <v>9</v>
      </c>
      <c r="M245" s="788">
        <v>5</v>
      </c>
      <c r="N245" s="789">
        <f t="shared" si="12"/>
        <v>110</v>
      </c>
      <c r="O245" s="790">
        <f t="shared" si="13"/>
        <v>10</v>
      </c>
      <c r="P245" s="791">
        <f t="shared" si="11"/>
        <v>0.17397630759011182</v>
      </c>
    </row>
    <row r="246" spans="1:16" s="792" customFormat="1">
      <c r="A246" s="783" t="s">
        <v>265</v>
      </c>
      <c r="B246" s="784"/>
      <c r="C246" s="785">
        <v>13</v>
      </c>
      <c r="D246" s="786">
        <v>16</v>
      </c>
      <c r="E246" s="786">
        <v>11</v>
      </c>
      <c r="F246" s="786">
        <v>14</v>
      </c>
      <c r="G246" s="787">
        <v>19</v>
      </c>
      <c r="H246" s="787">
        <v>11</v>
      </c>
      <c r="I246" s="787">
        <v>12</v>
      </c>
      <c r="J246" s="786">
        <v>18</v>
      </c>
      <c r="K246" s="785">
        <v>9</v>
      </c>
      <c r="L246" s="785">
        <v>8</v>
      </c>
      <c r="M246" s="788">
        <v>18</v>
      </c>
      <c r="N246" s="789">
        <f t="shared" si="12"/>
        <v>149</v>
      </c>
      <c r="O246" s="790">
        <f t="shared" si="13"/>
        <v>13.545454545454545</v>
      </c>
      <c r="P246" s="791">
        <f t="shared" si="11"/>
        <v>0.23565881664478783</v>
      </c>
    </row>
    <row r="247" spans="1:16" s="792" customFormat="1">
      <c r="A247" s="819" t="s">
        <v>266</v>
      </c>
      <c r="B247" s="784"/>
      <c r="C247" s="785">
        <v>0</v>
      </c>
      <c r="D247" s="786">
        <v>3</v>
      </c>
      <c r="E247" s="786">
        <v>2</v>
      </c>
      <c r="F247" s="786">
        <v>1</v>
      </c>
      <c r="G247" s="787">
        <v>1</v>
      </c>
      <c r="H247" s="787">
        <v>0</v>
      </c>
      <c r="I247" s="787">
        <v>0</v>
      </c>
      <c r="J247" s="786">
        <v>0</v>
      </c>
      <c r="K247" s="785">
        <v>0</v>
      </c>
      <c r="L247" s="785">
        <v>1</v>
      </c>
      <c r="M247" s="788">
        <v>2</v>
      </c>
      <c r="N247" s="789">
        <f t="shared" si="12"/>
        <v>10</v>
      </c>
      <c r="O247" s="790">
        <f t="shared" si="13"/>
        <v>0.90909090909090906</v>
      </c>
      <c r="P247" s="791">
        <f t="shared" si="11"/>
        <v>1.5816027962737438E-2</v>
      </c>
    </row>
    <row r="248" spans="1:16" s="792" customFormat="1">
      <c r="A248" s="819" t="s">
        <v>267</v>
      </c>
      <c r="B248" s="784"/>
      <c r="C248" s="785">
        <v>33</v>
      </c>
      <c r="D248" s="786">
        <v>51</v>
      </c>
      <c r="E248" s="786">
        <v>55</v>
      </c>
      <c r="F248" s="786">
        <v>54</v>
      </c>
      <c r="G248" s="787">
        <v>47</v>
      </c>
      <c r="H248" s="787">
        <v>47</v>
      </c>
      <c r="I248" s="787">
        <v>72</v>
      </c>
      <c r="J248" s="786">
        <v>74</v>
      </c>
      <c r="K248" s="785">
        <v>68</v>
      </c>
      <c r="L248" s="785">
        <v>86</v>
      </c>
      <c r="M248" s="788">
        <v>73</v>
      </c>
      <c r="N248" s="789">
        <f t="shared" si="12"/>
        <v>660</v>
      </c>
      <c r="O248" s="790">
        <f t="shared" si="13"/>
        <v>60</v>
      </c>
      <c r="P248" s="791">
        <f t="shared" si="11"/>
        <v>1.0438578455406708</v>
      </c>
    </row>
    <row r="249" spans="1:16" s="792" customFormat="1">
      <c r="A249" s="819" t="s">
        <v>268</v>
      </c>
      <c r="B249" s="784"/>
      <c r="C249" s="785">
        <v>6</v>
      </c>
      <c r="D249" s="786">
        <v>28</v>
      </c>
      <c r="E249" s="786">
        <v>29</v>
      </c>
      <c r="F249" s="786">
        <v>23</v>
      </c>
      <c r="G249" s="787">
        <v>20</v>
      </c>
      <c r="H249" s="787">
        <v>24</v>
      </c>
      <c r="I249" s="787">
        <v>43</v>
      </c>
      <c r="J249" s="786">
        <v>65</v>
      </c>
      <c r="K249" s="785">
        <v>62</v>
      </c>
      <c r="L249" s="785">
        <v>111</v>
      </c>
      <c r="M249" s="788">
        <v>25</v>
      </c>
      <c r="N249" s="789">
        <f t="shared" si="12"/>
        <v>436</v>
      </c>
      <c r="O249" s="790">
        <f t="shared" si="13"/>
        <v>39.636363636363633</v>
      </c>
      <c r="P249" s="791">
        <f t="shared" si="11"/>
        <v>0.68957881917535224</v>
      </c>
    </row>
    <row r="250" spans="1:16" s="792" customFormat="1">
      <c r="A250" s="819" t="s">
        <v>269</v>
      </c>
      <c r="B250" s="784"/>
      <c r="C250" s="785">
        <v>3</v>
      </c>
      <c r="D250" s="786">
        <v>1</v>
      </c>
      <c r="E250" s="787">
        <v>0</v>
      </c>
      <c r="F250" s="787">
        <v>4</v>
      </c>
      <c r="G250" s="787">
        <v>5</v>
      </c>
      <c r="H250" s="787">
        <v>3</v>
      </c>
      <c r="I250" s="787">
        <v>3</v>
      </c>
      <c r="J250" s="787">
        <v>1</v>
      </c>
      <c r="K250" s="785">
        <v>0</v>
      </c>
      <c r="L250" s="785">
        <v>0</v>
      </c>
      <c r="M250" s="788">
        <v>0</v>
      </c>
      <c r="N250" s="789">
        <f>SUM(B250:M250)</f>
        <v>20</v>
      </c>
      <c r="O250" s="790">
        <f>AVERAGE(B250:M250)</f>
        <v>1.8181818181818181</v>
      </c>
      <c r="P250" s="791">
        <f t="shared" si="11"/>
        <v>3.1632055925474876E-2</v>
      </c>
    </row>
    <row r="251" spans="1:16" s="792" customFormat="1">
      <c r="A251" s="819" t="s">
        <v>270</v>
      </c>
      <c r="B251" s="784"/>
      <c r="C251" s="785">
        <v>0</v>
      </c>
      <c r="D251" s="786">
        <v>0</v>
      </c>
      <c r="E251" s="786">
        <v>0</v>
      </c>
      <c r="F251" s="786">
        <v>0</v>
      </c>
      <c r="G251" s="787">
        <v>1</v>
      </c>
      <c r="H251" s="787">
        <v>0</v>
      </c>
      <c r="I251" s="787">
        <v>0</v>
      </c>
      <c r="J251" s="786">
        <v>0</v>
      </c>
      <c r="K251" s="785">
        <v>0</v>
      </c>
      <c r="L251" s="785">
        <v>0</v>
      </c>
      <c r="M251" s="788">
        <v>0</v>
      </c>
      <c r="N251" s="789">
        <f t="shared" si="12"/>
        <v>1</v>
      </c>
      <c r="O251" s="790">
        <f t="shared" si="13"/>
        <v>9.0909090909090912E-2</v>
      </c>
      <c r="P251" s="791">
        <f t="shared" si="11"/>
        <v>1.5816027962737437E-3</v>
      </c>
    </row>
    <row r="252" spans="1:16" s="792" customFormat="1">
      <c r="A252" s="819" t="s">
        <v>271</v>
      </c>
      <c r="B252" s="784"/>
      <c r="C252" s="785">
        <v>7</v>
      </c>
      <c r="D252" s="786">
        <v>15</v>
      </c>
      <c r="E252" s="786">
        <v>12</v>
      </c>
      <c r="F252" s="786">
        <v>11</v>
      </c>
      <c r="G252" s="787">
        <v>17</v>
      </c>
      <c r="H252" s="787">
        <v>7</v>
      </c>
      <c r="I252" s="787">
        <v>8</v>
      </c>
      <c r="J252" s="786">
        <v>5</v>
      </c>
      <c r="K252" s="785">
        <v>5</v>
      </c>
      <c r="L252" s="785">
        <v>6</v>
      </c>
      <c r="M252" s="788">
        <v>4</v>
      </c>
      <c r="N252" s="789">
        <f t="shared" si="12"/>
        <v>97</v>
      </c>
      <c r="O252" s="790">
        <f t="shared" si="13"/>
        <v>8.8181818181818183</v>
      </c>
      <c r="P252" s="791">
        <f t="shared" si="11"/>
        <v>0.15341547123855315</v>
      </c>
    </row>
    <row r="253" spans="1:16" s="792" customFormat="1">
      <c r="A253" s="819" t="s">
        <v>272</v>
      </c>
      <c r="B253" s="784"/>
      <c r="C253" s="785">
        <v>48</v>
      </c>
      <c r="D253" s="786">
        <v>69</v>
      </c>
      <c r="E253" s="786">
        <v>89</v>
      </c>
      <c r="F253" s="786">
        <v>75</v>
      </c>
      <c r="G253" s="787">
        <v>74</v>
      </c>
      <c r="H253" s="787">
        <v>72</v>
      </c>
      <c r="I253" s="787">
        <v>119</v>
      </c>
      <c r="J253" s="786">
        <v>108</v>
      </c>
      <c r="K253" s="785">
        <v>67</v>
      </c>
      <c r="L253" s="785">
        <v>120</v>
      </c>
      <c r="M253" s="788">
        <v>47</v>
      </c>
      <c r="N253" s="789">
        <f t="shared" si="12"/>
        <v>888</v>
      </c>
      <c r="O253" s="790">
        <f t="shared" si="13"/>
        <v>80.727272727272734</v>
      </c>
      <c r="P253" s="791">
        <f t="shared" si="11"/>
        <v>1.4044632830910846</v>
      </c>
    </row>
    <row r="254" spans="1:16" s="792" customFormat="1">
      <c r="A254" s="783" t="s">
        <v>273</v>
      </c>
      <c r="B254" s="784"/>
      <c r="C254" s="785">
        <v>0</v>
      </c>
      <c r="D254" s="786">
        <v>0</v>
      </c>
      <c r="E254" s="786">
        <v>0</v>
      </c>
      <c r="F254" s="786">
        <v>1</v>
      </c>
      <c r="G254" s="787">
        <v>0</v>
      </c>
      <c r="H254" s="787">
        <v>0</v>
      </c>
      <c r="I254" s="787">
        <v>1</v>
      </c>
      <c r="J254" s="786">
        <v>0</v>
      </c>
      <c r="K254" s="785">
        <v>0</v>
      </c>
      <c r="L254" s="785">
        <v>0</v>
      </c>
      <c r="M254" s="788">
        <v>0</v>
      </c>
      <c r="N254" s="789">
        <f t="shared" si="12"/>
        <v>2</v>
      </c>
      <c r="O254" s="790">
        <f t="shared" si="13"/>
        <v>0.18181818181818182</v>
      </c>
      <c r="P254" s="791">
        <f t="shared" si="11"/>
        <v>3.1632055925474873E-3</v>
      </c>
    </row>
    <row r="255" spans="1:16" s="792" customFormat="1">
      <c r="A255" s="783" t="s">
        <v>274</v>
      </c>
      <c r="B255" s="784"/>
      <c r="C255" s="785">
        <v>9</v>
      </c>
      <c r="D255" s="786">
        <v>3</v>
      </c>
      <c r="E255" s="786">
        <v>3</v>
      </c>
      <c r="F255" s="786">
        <v>1</v>
      </c>
      <c r="G255" s="787">
        <v>0</v>
      </c>
      <c r="H255" s="787">
        <v>14</v>
      </c>
      <c r="I255" s="787">
        <v>10</v>
      </c>
      <c r="J255" s="786">
        <v>12</v>
      </c>
      <c r="K255" s="785">
        <v>5</v>
      </c>
      <c r="L255" s="785">
        <v>5</v>
      </c>
      <c r="M255" s="788">
        <v>6</v>
      </c>
      <c r="N255" s="789">
        <f t="shared" si="12"/>
        <v>68</v>
      </c>
      <c r="O255" s="790">
        <f t="shared" si="13"/>
        <v>6.1818181818181817</v>
      </c>
      <c r="P255" s="791">
        <f t="shared" si="11"/>
        <v>0.10754899014661459</v>
      </c>
    </row>
    <row r="256" spans="1:16" s="792" customFormat="1">
      <c r="A256" s="783" t="s">
        <v>275</v>
      </c>
      <c r="B256" s="784"/>
      <c r="C256" s="785">
        <v>85</v>
      </c>
      <c r="D256" s="786">
        <v>129</v>
      </c>
      <c r="E256" s="786">
        <v>125</v>
      </c>
      <c r="F256" s="786">
        <v>97</v>
      </c>
      <c r="G256" s="787">
        <v>71</v>
      </c>
      <c r="H256" s="787">
        <v>56</v>
      </c>
      <c r="I256" s="787">
        <v>90</v>
      </c>
      <c r="J256" s="786">
        <v>67</v>
      </c>
      <c r="K256" s="785">
        <v>114</v>
      </c>
      <c r="L256" s="785">
        <v>109</v>
      </c>
      <c r="M256" s="788">
        <v>84</v>
      </c>
      <c r="N256" s="789">
        <f t="shared" si="12"/>
        <v>1027</v>
      </c>
      <c r="O256" s="790">
        <f>AVERAGE(B256:M256)</f>
        <v>93.36363636363636</v>
      </c>
      <c r="P256" s="791">
        <f t="shared" si="11"/>
        <v>1.624306071773135</v>
      </c>
    </row>
    <row r="257" spans="1:16" s="792" customFormat="1">
      <c r="A257" s="783" t="s">
        <v>276</v>
      </c>
      <c r="B257" s="784"/>
      <c r="C257" s="785">
        <v>123</v>
      </c>
      <c r="D257" s="786">
        <v>172</v>
      </c>
      <c r="E257" s="786">
        <v>146</v>
      </c>
      <c r="F257" s="786">
        <v>179</v>
      </c>
      <c r="G257" s="787">
        <v>151</v>
      </c>
      <c r="H257" s="787">
        <v>154</v>
      </c>
      <c r="I257" s="787">
        <v>204</v>
      </c>
      <c r="J257" s="786">
        <v>291</v>
      </c>
      <c r="K257" s="785">
        <v>178</v>
      </c>
      <c r="L257" s="785">
        <v>127</v>
      </c>
      <c r="M257" s="788">
        <v>164</v>
      </c>
      <c r="N257" s="789">
        <f t="shared" si="12"/>
        <v>1889</v>
      </c>
      <c r="O257" s="790">
        <f>AVERAGE(B257:M257)</f>
        <v>171.72727272727272</v>
      </c>
      <c r="P257" s="791">
        <f t="shared" si="11"/>
        <v>2.9876476821611022</v>
      </c>
    </row>
    <row r="258" spans="1:16" s="792" customFormat="1">
      <c r="A258" s="783" t="s">
        <v>277</v>
      </c>
      <c r="B258" s="784"/>
      <c r="C258" s="785">
        <v>22</v>
      </c>
      <c r="D258" s="786">
        <v>12</v>
      </c>
      <c r="E258" s="786">
        <v>26</v>
      </c>
      <c r="F258" s="786">
        <v>6</v>
      </c>
      <c r="G258" s="787">
        <v>6</v>
      </c>
      <c r="H258" s="787">
        <v>2</v>
      </c>
      <c r="I258" s="787">
        <v>7</v>
      </c>
      <c r="J258" s="786">
        <v>3</v>
      </c>
      <c r="K258" s="785">
        <v>2</v>
      </c>
      <c r="L258" s="785">
        <v>5</v>
      </c>
      <c r="M258" s="788">
        <v>7</v>
      </c>
      <c r="N258" s="789">
        <f t="shared" si="12"/>
        <v>98</v>
      </c>
      <c r="O258" s="790">
        <f>AVERAGE(B258:M258)</f>
        <v>8.9090909090909083</v>
      </c>
      <c r="P258" s="791">
        <f t="shared" si="11"/>
        <v>0.1549970740348269</v>
      </c>
    </row>
    <row r="259" spans="1:16" s="792" customFormat="1">
      <c r="A259" s="783" t="s">
        <v>278</v>
      </c>
      <c r="B259" s="784"/>
      <c r="C259" s="785">
        <v>4</v>
      </c>
      <c r="D259" s="786">
        <v>0</v>
      </c>
      <c r="E259" s="786">
        <v>3</v>
      </c>
      <c r="F259" s="786">
        <v>3</v>
      </c>
      <c r="G259" s="787">
        <v>6</v>
      </c>
      <c r="H259" s="787">
        <v>1</v>
      </c>
      <c r="I259" s="787">
        <v>1</v>
      </c>
      <c r="J259" s="786">
        <v>1</v>
      </c>
      <c r="K259" s="785">
        <v>0</v>
      </c>
      <c r="L259" s="785">
        <v>2</v>
      </c>
      <c r="M259" s="788">
        <v>6</v>
      </c>
      <c r="N259" s="789">
        <f t="shared" si="12"/>
        <v>27</v>
      </c>
      <c r="O259" s="790">
        <f t="shared" si="13"/>
        <v>2.4545454545454546</v>
      </c>
      <c r="P259" s="791">
        <f t="shared" si="11"/>
        <v>4.2703275499391083E-2</v>
      </c>
    </row>
    <row r="260" spans="1:16" s="792" customFormat="1">
      <c r="A260" s="783" t="s">
        <v>279</v>
      </c>
      <c r="B260" s="784"/>
      <c r="C260" s="785">
        <v>1</v>
      </c>
      <c r="D260" s="786">
        <v>3</v>
      </c>
      <c r="E260" s="786">
        <v>4</v>
      </c>
      <c r="F260" s="786">
        <v>3</v>
      </c>
      <c r="G260" s="787">
        <v>1</v>
      </c>
      <c r="H260" s="787">
        <v>3</v>
      </c>
      <c r="I260" s="787">
        <v>1</v>
      </c>
      <c r="J260" s="786">
        <v>2</v>
      </c>
      <c r="K260" s="785">
        <v>2</v>
      </c>
      <c r="L260" s="785">
        <v>0</v>
      </c>
      <c r="M260" s="788">
        <v>3</v>
      </c>
      <c r="N260" s="789">
        <f t="shared" si="12"/>
        <v>23</v>
      </c>
      <c r="O260" s="790">
        <f t="shared" si="13"/>
        <v>2.0909090909090908</v>
      </c>
      <c r="P260" s="791">
        <f t="shared" si="11"/>
        <v>3.6376864314296105E-2</v>
      </c>
    </row>
    <row r="261" spans="1:16" s="792" customFormat="1" ht="15.75" thickBot="1">
      <c r="A261" s="783" t="s">
        <v>280</v>
      </c>
      <c r="B261" s="784"/>
      <c r="C261" s="785">
        <v>8</v>
      </c>
      <c r="D261" s="786">
        <v>3</v>
      </c>
      <c r="E261" s="786">
        <v>7</v>
      </c>
      <c r="F261" s="786">
        <v>9</v>
      </c>
      <c r="G261" s="787">
        <v>2</v>
      </c>
      <c r="H261" s="787">
        <v>10</v>
      </c>
      <c r="I261" s="787">
        <v>2</v>
      </c>
      <c r="J261" s="786">
        <v>2</v>
      </c>
      <c r="K261" s="785">
        <v>0</v>
      </c>
      <c r="L261" s="785">
        <v>7</v>
      </c>
      <c r="M261" s="788">
        <v>9</v>
      </c>
      <c r="N261" s="789">
        <f t="shared" si="12"/>
        <v>59</v>
      </c>
      <c r="O261" s="790">
        <f t="shared" si="13"/>
        <v>5.3636363636363633</v>
      </c>
      <c r="P261" s="791">
        <f t="shared" si="11"/>
        <v>9.331456498015088E-2</v>
      </c>
    </row>
    <row r="262" spans="1:16" ht="16.5" customHeight="1" thickBot="1">
      <c r="A262" s="466" t="s">
        <v>8</v>
      </c>
      <c r="B262" s="800"/>
      <c r="C262" s="460">
        <f>SUM(C5:C261)</f>
        <v>4796</v>
      </c>
      <c r="D262" s="461">
        <f>SUM(D5:D261)</f>
        <v>5719</v>
      </c>
      <c r="E262" s="461">
        <f>SUM(E5:E261)</f>
        <v>5513</v>
      </c>
      <c r="F262" s="461">
        <f>SUM(F5:F261)</f>
        <v>5181</v>
      </c>
      <c r="G262" s="461">
        <f>SUM(G5:G261)</f>
        <v>5740</v>
      </c>
      <c r="H262" s="461">
        <f t="shared" ref="H262:M262" si="14">SUM(H5:H261)</f>
        <v>4844</v>
      </c>
      <c r="I262" s="461">
        <f t="shared" si="14"/>
        <v>5899</v>
      </c>
      <c r="J262" s="461">
        <f t="shared" si="14"/>
        <v>6356</v>
      </c>
      <c r="K262" s="342">
        <f t="shared" si="14"/>
        <v>6369</v>
      </c>
      <c r="L262" s="462">
        <f t="shared" si="14"/>
        <v>6864</v>
      </c>
      <c r="M262" s="467">
        <f t="shared" si="14"/>
        <v>5946</v>
      </c>
      <c r="N262" s="468">
        <f>SUM(B262:M262)</f>
        <v>63227</v>
      </c>
      <c r="O262" s="469">
        <f t="shared" si="13"/>
        <v>5747.909090909091</v>
      </c>
      <c r="P262" s="470">
        <f t="shared" si="11"/>
        <v>100</v>
      </c>
    </row>
    <row r="263" spans="1:16" ht="70.5" customHeight="1">
      <c r="A263" s="694" t="s">
        <v>281</v>
      </c>
      <c r="B263" s="70"/>
      <c r="C263" s="70"/>
      <c r="D263" s="70"/>
      <c r="E263" s="70"/>
      <c r="F263" s="70"/>
      <c r="G263" s="70"/>
      <c r="H263" s="70"/>
      <c r="I263" s="70"/>
      <c r="J263" s="70"/>
      <c r="K263" s="70"/>
    </row>
    <row r="264" spans="1:16" ht="45">
      <c r="A264" s="272" t="s">
        <v>282</v>
      </c>
      <c r="B264" s="70"/>
      <c r="C264" s="70"/>
      <c r="D264" s="70"/>
      <c r="E264" s="70"/>
      <c r="F264" s="70"/>
      <c r="G264" s="70"/>
      <c r="H264" s="70"/>
      <c r="I264" s="70"/>
      <c r="J264" s="70"/>
      <c r="K264" s="70"/>
    </row>
    <row r="265" spans="1:16">
      <c r="A265" s="71"/>
      <c r="B265" s="70"/>
      <c r="C265" s="70"/>
      <c r="D265" s="70"/>
      <c r="E265" s="70"/>
      <c r="F265" s="70"/>
      <c r="G265" s="70"/>
      <c r="H265" s="70"/>
      <c r="I265" s="70"/>
      <c r="J265" s="70"/>
      <c r="K265" s="70"/>
    </row>
    <row r="266" spans="1:16">
      <c r="A266" s="71"/>
      <c r="B266" s="70"/>
      <c r="C266" s="70"/>
      <c r="D266" s="70"/>
      <c r="E266" s="70"/>
      <c r="F266" s="70"/>
      <c r="G266" s="70"/>
      <c r="H266" s="70"/>
      <c r="I266" s="70"/>
      <c r="J266" s="70"/>
      <c r="K266" s="70"/>
    </row>
    <row r="267" spans="1:16" ht="31.5" customHeight="1">
      <c r="A267" s="272"/>
      <c r="B267" s="70"/>
      <c r="C267" s="70"/>
      <c r="D267" s="70"/>
      <c r="E267" s="70"/>
      <c r="F267" s="70"/>
      <c r="G267" s="70"/>
      <c r="H267" s="70"/>
      <c r="I267" s="70"/>
      <c r="J267" s="70"/>
      <c r="K267" s="70"/>
    </row>
    <row r="268" spans="1:16">
      <c r="A268" s="71"/>
    </row>
    <row r="269" spans="1:16">
      <c r="A269" s="71"/>
      <c r="B269" s="70"/>
      <c r="C269" s="70"/>
      <c r="D269" s="70"/>
      <c r="E269" s="70"/>
      <c r="F269" s="70"/>
    </row>
    <row r="271" spans="1:16">
      <c r="A271" s="71"/>
      <c r="B271"/>
      <c r="C271"/>
      <c r="D271"/>
      <c r="E271"/>
      <c r="F271"/>
      <c r="G271"/>
      <c r="H271"/>
      <c r="I271"/>
      <c r="J271"/>
      <c r="K271"/>
      <c r="L271"/>
      <c r="M271" s="72"/>
      <c r="N271"/>
      <c r="O271"/>
      <c r="P27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262:M26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48"/>
  <sheetViews>
    <sheetView zoomScale="90" zoomScaleNormal="90" workbookViewId="0">
      <selection activeCell="A27" sqref="A27:I29"/>
    </sheetView>
  </sheetViews>
  <sheetFormatPr defaultRowHeight="15"/>
  <cols>
    <col min="1" max="1" width="16.85546875" style="507" customWidth="1"/>
    <col min="2" max="2" width="12" style="507" bestFit="1" customWidth="1"/>
    <col min="3" max="3" width="11" style="507" bestFit="1" customWidth="1"/>
    <col min="4" max="13" width="9.140625" style="507"/>
    <col min="14" max="14" width="11.42578125" style="507" customWidth="1"/>
    <col min="15" max="15" width="13.85546875" style="507" customWidth="1"/>
    <col min="16" max="17" width="9.140625" style="507"/>
    <col min="18" max="18" width="22" style="507" customWidth="1"/>
    <col min="19" max="16384" width="9.140625" style="507"/>
  </cols>
  <sheetData>
    <row r="10" spans="1:19">
      <c r="A10" s="748"/>
    </row>
    <row r="11" spans="1:19" ht="15.75" thickBot="1">
      <c r="A11" s="1076" t="s">
        <v>283</v>
      </c>
      <c r="B11" s="1076"/>
      <c r="C11" s="1076"/>
      <c r="R11" s="778"/>
    </row>
    <row r="12" spans="1:19" ht="15.75" thickBot="1">
      <c r="A12" s="504" t="s">
        <v>5</v>
      </c>
      <c r="B12" s="504" t="s">
        <v>6</v>
      </c>
      <c r="C12" s="504" t="s">
        <v>7</v>
      </c>
      <c r="R12" s="778"/>
    </row>
    <row r="13" spans="1:19" ht="15.75" thickBot="1">
      <c r="A13" s="501">
        <v>45658</v>
      </c>
      <c r="B13" s="503">
        <v>248</v>
      </c>
      <c r="C13" s="502">
        <f>((B13-186)/186)*100</f>
        <v>33.333333333333329</v>
      </c>
      <c r="R13" s="778"/>
    </row>
    <row r="14" spans="1:19" ht="15.75" thickBot="1">
      <c r="A14" s="501">
        <v>45689</v>
      </c>
      <c r="B14" s="503">
        <v>535</v>
      </c>
      <c r="C14" s="502">
        <f t="shared" ref="C14:C24" si="0">((B14-B13)/B13)*100</f>
        <v>115.7258064516129</v>
      </c>
      <c r="R14" s="779"/>
      <c r="S14" s="780"/>
    </row>
    <row r="15" spans="1:19" ht="15.75" thickBot="1">
      <c r="A15" s="501">
        <v>45717</v>
      </c>
      <c r="B15" s="503">
        <v>320</v>
      </c>
      <c r="C15" s="502">
        <f t="shared" si="0"/>
        <v>-40.186915887850468</v>
      </c>
    </row>
    <row r="16" spans="1:19" ht="15.75" thickBot="1">
      <c r="A16" s="501">
        <v>45748</v>
      </c>
      <c r="B16" s="503">
        <v>592</v>
      </c>
      <c r="C16" s="502">
        <f t="shared" si="0"/>
        <v>85</v>
      </c>
    </row>
    <row r="17" spans="1:9" ht="15.75" thickBot="1">
      <c r="A17" s="501">
        <v>45778</v>
      </c>
      <c r="B17" s="503">
        <v>350</v>
      </c>
      <c r="C17" s="502">
        <f t="shared" si="0"/>
        <v>-40.878378378378379</v>
      </c>
    </row>
    <row r="18" spans="1:9" ht="15.75" thickBot="1">
      <c r="A18" s="501">
        <v>45809</v>
      </c>
      <c r="B18" s="503">
        <v>259</v>
      </c>
      <c r="C18" s="502">
        <f t="shared" si="0"/>
        <v>-26</v>
      </c>
    </row>
    <row r="19" spans="1:9" ht="15.75" thickBot="1">
      <c r="A19" s="501">
        <v>45839</v>
      </c>
      <c r="B19" s="503">
        <v>241</v>
      </c>
      <c r="C19" s="502">
        <f t="shared" si="0"/>
        <v>-6.9498069498069501</v>
      </c>
    </row>
    <row r="20" spans="1:9" ht="15.75" thickBot="1">
      <c r="A20" s="501">
        <v>45870</v>
      </c>
      <c r="B20" s="503">
        <v>203</v>
      </c>
      <c r="C20" s="502">
        <f t="shared" si="0"/>
        <v>-15.767634854771783</v>
      </c>
    </row>
    <row r="21" spans="1:9" ht="15.75" thickBot="1">
      <c r="A21" s="501">
        <v>45901</v>
      </c>
      <c r="B21" s="503">
        <v>185</v>
      </c>
      <c r="C21" s="502">
        <f t="shared" si="0"/>
        <v>-8.8669950738916263</v>
      </c>
    </row>
    <row r="22" spans="1:9" ht="15.75" thickBot="1">
      <c r="A22" s="501">
        <v>45931</v>
      </c>
      <c r="B22" s="503">
        <v>155</v>
      </c>
      <c r="C22" s="502">
        <f t="shared" si="0"/>
        <v>-16.216216216216218</v>
      </c>
    </row>
    <row r="23" spans="1:9" ht="15.75" thickBot="1">
      <c r="A23" s="501">
        <v>45962</v>
      </c>
      <c r="B23" s="503">
        <v>172</v>
      </c>
      <c r="C23" s="502">
        <f t="shared" si="0"/>
        <v>10.967741935483872</v>
      </c>
    </row>
    <row r="24" spans="1:9" ht="15.75" thickBot="1">
      <c r="A24" s="501">
        <v>45992</v>
      </c>
      <c r="B24" s="851">
        <v>0</v>
      </c>
      <c r="C24" s="852">
        <f t="shared" si="0"/>
        <v>-100</v>
      </c>
    </row>
    <row r="25" spans="1:9" ht="15.75" thickBot="1">
      <c r="A25" s="500" t="s">
        <v>8</v>
      </c>
      <c r="B25" s="500">
        <f>SUM(B13:B24)</f>
        <v>3260</v>
      </c>
      <c r="C25" s="500"/>
    </row>
    <row r="27" spans="1:9">
      <c r="A27" s="1077" t="s">
        <v>20</v>
      </c>
      <c r="B27" s="1077"/>
      <c r="C27" s="1077"/>
      <c r="D27" s="1077"/>
      <c r="E27" s="1077"/>
      <c r="F27" s="1077"/>
      <c r="G27" s="1077"/>
      <c r="H27" s="1077"/>
      <c r="I27" s="1077"/>
    </row>
    <row r="28" spans="1:9">
      <c r="A28" s="1077"/>
      <c r="B28" s="1077"/>
      <c r="C28" s="1077"/>
      <c r="D28" s="1077"/>
      <c r="E28" s="1077"/>
      <c r="F28" s="1077"/>
      <c r="G28" s="1077"/>
      <c r="H28" s="1077"/>
      <c r="I28" s="1077"/>
    </row>
    <row r="29" spans="1:9">
      <c r="A29" s="1077"/>
      <c r="B29" s="1077"/>
      <c r="C29" s="1077"/>
      <c r="D29" s="1077"/>
      <c r="E29" s="1077"/>
      <c r="F29" s="1077"/>
      <c r="G29" s="1077"/>
      <c r="H29" s="1077"/>
      <c r="I29" s="1077"/>
    </row>
    <row r="31" spans="1:9">
      <c r="A31" s="511"/>
      <c r="B31" s="511"/>
    </row>
    <row r="32" spans="1:9">
      <c r="A32" s="512" t="s">
        <v>284</v>
      </c>
      <c r="B32" s="782">
        <v>14</v>
      </c>
    </row>
    <row r="33" spans="1:2">
      <c r="A33" s="512" t="s">
        <v>285</v>
      </c>
      <c r="B33" s="222">
        <v>0</v>
      </c>
    </row>
    <row r="34" spans="1:2">
      <c r="A34" s="512" t="s">
        <v>286</v>
      </c>
      <c r="B34" s="782">
        <v>20</v>
      </c>
    </row>
    <row r="35" spans="1:2">
      <c r="A35" s="512" t="s">
        <v>287</v>
      </c>
      <c r="B35" s="782">
        <v>138</v>
      </c>
    </row>
    <row r="36" spans="1:2">
      <c r="A36" s="505" t="s">
        <v>19</v>
      </c>
      <c r="B36" s="508">
        <f>SUM(B32:B35)</f>
        <v>172</v>
      </c>
    </row>
    <row r="37" spans="1:2">
      <c r="A37" s="505"/>
      <c r="B37" s="508"/>
    </row>
    <row r="38" spans="1:2">
      <c r="A38" s="511"/>
      <c r="B38" s="511"/>
    </row>
    <row r="39" spans="1:2">
      <c r="A39" s="506" t="s">
        <v>288</v>
      </c>
      <c r="B39" s="509" t="s">
        <v>6</v>
      </c>
    </row>
    <row r="40" spans="1:2">
      <c r="A40" s="506" t="s">
        <v>289</v>
      </c>
      <c r="B40" s="509">
        <v>7</v>
      </c>
    </row>
    <row r="41" spans="1:2">
      <c r="A41" s="506" t="s">
        <v>25</v>
      </c>
      <c r="B41" s="509">
        <v>0</v>
      </c>
    </row>
    <row r="42" spans="1:2">
      <c r="A42" s="506" t="s">
        <v>26</v>
      </c>
      <c r="B42" s="511">
        <v>0</v>
      </c>
    </row>
    <row r="43" spans="1:2">
      <c r="A43" s="506" t="s">
        <v>28</v>
      </c>
      <c r="B43" s="511">
        <v>114</v>
      </c>
    </row>
    <row r="44" spans="1:2">
      <c r="A44" s="506" t="s">
        <v>290</v>
      </c>
      <c r="B44" s="511">
        <v>20</v>
      </c>
    </row>
    <row r="45" spans="1:2">
      <c r="A45" s="506" t="s">
        <v>291</v>
      </c>
      <c r="B45" s="511">
        <v>7</v>
      </c>
    </row>
    <row r="46" spans="1:2">
      <c r="A46" s="506" t="s">
        <v>31</v>
      </c>
      <c r="B46" s="511">
        <v>11</v>
      </c>
    </row>
    <row r="47" spans="1:2">
      <c r="A47" s="506" t="s">
        <v>27</v>
      </c>
      <c r="B47" s="511">
        <v>13</v>
      </c>
    </row>
    <row r="48" spans="1:2">
      <c r="A48" s="505" t="s">
        <v>19</v>
      </c>
      <c r="B48" s="508">
        <f>SUM(B40:B47)</f>
        <v>172</v>
      </c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C1" sqref="C1"/>
    </sheetView>
  </sheetViews>
  <sheetFormatPr defaultRowHeight="15"/>
  <cols>
    <col min="1" max="1" width="70.140625" customWidth="1"/>
  </cols>
  <sheetData>
    <row r="1" spans="1:2">
      <c r="A1" s="1" t="s">
        <v>3</v>
      </c>
      <c r="B1" s="64"/>
    </row>
    <row r="2" spans="1:2">
      <c r="A2" s="1" t="s">
        <v>4</v>
      </c>
      <c r="B2" s="64"/>
    </row>
    <row r="3" spans="1:2" ht="15.75" thickBot="1">
      <c r="B3" s="65"/>
    </row>
    <row r="4" spans="1:2" ht="15.75" thickBot="1">
      <c r="A4" s="450" t="s">
        <v>292</v>
      </c>
      <c r="B4" s="278">
        <v>45962</v>
      </c>
    </row>
    <row r="5" spans="1:2">
      <c r="A5" s="449" t="s">
        <v>293</v>
      </c>
      <c r="B5" s="433">
        <v>150</v>
      </c>
    </row>
    <row r="6" spans="1:2">
      <c r="A6" s="275" t="s">
        <v>294</v>
      </c>
      <c r="B6" s="434">
        <v>3</v>
      </c>
    </row>
    <row r="7" spans="1:2">
      <c r="A7" s="275" t="s">
        <v>295</v>
      </c>
      <c r="B7" s="434">
        <v>0</v>
      </c>
    </row>
    <row r="8" spans="1:2" ht="15.75" thickBot="1">
      <c r="A8" s="276" t="s">
        <v>296</v>
      </c>
      <c r="B8" s="435">
        <v>12</v>
      </c>
    </row>
    <row r="9" spans="1:2" ht="15.75" thickBot="1">
      <c r="A9" s="277" t="s">
        <v>297</v>
      </c>
      <c r="B9" s="432">
        <f>SUM(B5:B8)</f>
        <v>165</v>
      </c>
    </row>
    <row r="11" spans="1:2" ht="30">
      <c r="A11" s="273" t="s">
        <v>298</v>
      </c>
    </row>
    <row r="14" spans="1:2" ht="45">
      <c r="A14" s="273" t="s">
        <v>299</v>
      </c>
    </row>
    <row r="16" spans="1:2" ht="60">
      <c r="A16" s="273" t="s">
        <v>300</v>
      </c>
    </row>
    <row r="18" spans="1:1" ht="60.75" customHeight="1">
      <c r="A18" s="694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T12" sqref="T12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213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3</v>
      </c>
      <c r="B1" s="73"/>
      <c r="C1" s="74"/>
      <c r="D1" s="73"/>
      <c r="H1" s="213"/>
      <c r="I1" s="213"/>
      <c r="J1" s="206"/>
      <c r="K1" s="206"/>
      <c r="L1" s="206"/>
      <c r="M1" s="206"/>
      <c r="N1" s="206"/>
      <c r="O1" s="206"/>
      <c r="P1" s="1045">
        <f>Assuntos!C262</f>
        <v>4796</v>
      </c>
      <c r="Q1" s="206"/>
      <c r="R1" s="206"/>
      <c r="S1" s="206"/>
    </row>
    <row r="2" spans="1:21" ht="15">
      <c r="A2" s="1" t="s">
        <v>4</v>
      </c>
      <c r="B2" s="1"/>
      <c r="C2" s="64"/>
      <c r="D2" s="1"/>
      <c r="H2" s="213"/>
      <c r="I2" s="213"/>
      <c r="J2" s="206"/>
      <c r="K2" s="206"/>
      <c r="L2" s="206"/>
      <c r="M2" s="206"/>
      <c r="N2" s="206"/>
      <c r="O2" s="206"/>
      <c r="P2" s="206"/>
      <c r="Q2" s="206"/>
      <c r="R2" s="206"/>
      <c r="S2" s="206"/>
    </row>
    <row r="3" spans="1:21" ht="15">
      <c r="A3" s="1"/>
      <c r="B3" s="1"/>
      <c r="C3" s="64"/>
      <c r="D3" s="1"/>
      <c r="H3" s="213"/>
      <c r="I3" s="213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1:21" ht="15">
      <c r="A4" s="1" t="s">
        <v>301</v>
      </c>
      <c r="B4" s="1"/>
      <c r="C4" s="64"/>
      <c r="D4" s="1"/>
      <c r="H4" s="213"/>
      <c r="I4" s="213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1" ht="15" thickBot="1">
      <c r="E5" s="9"/>
      <c r="F5" s="75"/>
      <c r="G5" s="9"/>
      <c r="H5" s="227"/>
      <c r="I5" s="213"/>
      <c r="J5" s="206"/>
      <c r="K5" s="206"/>
      <c r="L5" s="206"/>
      <c r="M5" s="206"/>
      <c r="O5" s="206"/>
      <c r="P5" s="206"/>
      <c r="Q5" s="206"/>
      <c r="R5" s="206"/>
      <c r="S5" s="99"/>
    </row>
    <row r="6" spans="1:21" ht="48" customHeight="1" thickBot="1">
      <c r="A6" s="695" t="s">
        <v>33</v>
      </c>
      <c r="B6" s="265">
        <v>45992</v>
      </c>
      <c r="C6" s="265">
        <v>45962</v>
      </c>
      <c r="D6" s="265">
        <v>45931</v>
      </c>
      <c r="E6" s="265">
        <v>45901</v>
      </c>
      <c r="F6" s="265">
        <v>45870</v>
      </c>
      <c r="G6" s="265">
        <v>45839</v>
      </c>
      <c r="H6" s="265">
        <v>45809</v>
      </c>
      <c r="I6" s="265">
        <v>45778</v>
      </c>
      <c r="J6" s="265">
        <v>45748</v>
      </c>
      <c r="K6" s="265">
        <v>45717</v>
      </c>
      <c r="L6" s="265">
        <v>45689</v>
      </c>
      <c r="M6" s="558">
        <v>45658</v>
      </c>
      <c r="N6" s="560">
        <v>45627</v>
      </c>
      <c r="O6" s="281" t="s">
        <v>8</v>
      </c>
      <c r="P6" s="265" t="s">
        <v>9</v>
      </c>
      <c r="Q6" s="306" t="s">
        <v>572</v>
      </c>
    </row>
    <row r="7" spans="1:21" ht="14.25" customHeight="1" thickBot="1">
      <c r="A7" s="471" t="s">
        <v>234</v>
      </c>
      <c r="B7" s="472"/>
      <c r="C7" s="473">
        <v>309</v>
      </c>
      <c r="D7" s="474">
        <v>358</v>
      </c>
      <c r="E7" s="474">
        <v>303</v>
      </c>
      <c r="F7" s="474">
        <v>274</v>
      </c>
      <c r="G7" s="475">
        <v>349</v>
      </c>
      <c r="H7" s="475">
        <v>299</v>
      </c>
      <c r="I7" s="475">
        <v>364</v>
      </c>
      <c r="J7" s="474">
        <v>314</v>
      </c>
      <c r="K7" s="473">
        <v>320</v>
      </c>
      <c r="L7" s="473">
        <v>258</v>
      </c>
      <c r="M7" s="418">
        <v>233</v>
      </c>
      <c r="N7" s="214">
        <v>186</v>
      </c>
      <c r="O7" s="565">
        <f>SUM(B7:M7)</f>
        <v>3381</v>
      </c>
      <c r="P7" s="562">
        <f>AVERAGE(B7:M7)</f>
        <v>307.36363636363637</v>
      </c>
      <c r="Q7" s="203">
        <f>(C7*100)/$P$1</f>
        <v>6.4428690575479566</v>
      </c>
      <c r="T7" s="75"/>
      <c r="U7" s="75"/>
    </row>
    <row r="8" spans="1:21" ht="15" customHeight="1" thickBot="1">
      <c r="A8" s="476" t="s">
        <v>211</v>
      </c>
      <c r="B8" s="477"/>
      <c r="C8" s="478">
        <v>172</v>
      </c>
      <c r="D8" s="479">
        <v>155</v>
      </c>
      <c r="E8" s="479">
        <v>184</v>
      </c>
      <c r="F8" s="479">
        <v>203</v>
      </c>
      <c r="G8" s="480">
        <v>241</v>
      </c>
      <c r="H8" s="480">
        <v>257</v>
      </c>
      <c r="I8" s="480">
        <v>350</v>
      </c>
      <c r="J8" s="479">
        <v>590</v>
      </c>
      <c r="K8" s="478">
        <v>320</v>
      </c>
      <c r="L8" s="478">
        <v>535</v>
      </c>
      <c r="M8" s="418">
        <v>248</v>
      </c>
      <c r="N8" s="214">
        <v>250</v>
      </c>
      <c r="O8" s="563">
        <f t="shared" ref="O8:O16" si="0">SUM(B8:M8)</f>
        <v>3255</v>
      </c>
      <c r="P8" s="562">
        <f t="shared" ref="P8:P16" si="1">AVERAGE(B8:M8)</f>
        <v>295.90909090909093</v>
      </c>
      <c r="Q8" s="203">
        <f t="shared" ref="Q8:Q17" si="2">(C8*100)/$P$1</f>
        <v>3.5863219349457882</v>
      </c>
      <c r="T8" s="75"/>
      <c r="U8" s="75"/>
    </row>
    <row r="9" spans="1:21" ht="15.75" thickBot="1">
      <c r="A9" s="481" t="s">
        <v>200</v>
      </c>
      <c r="B9" s="477"/>
      <c r="C9" s="478">
        <v>435</v>
      </c>
      <c r="D9" s="479">
        <v>443</v>
      </c>
      <c r="E9" s="479">
        <v>560</v>
      </c>
      <c r="F9" s="479">
        <v>344</v>
      </c>
      <c r="G9" s="480">
        <v>523</v>
      </c>
      <c r="H9" s="480">
        <v>153</v>
      </c>
      <c r="I9" s="480">
        <v>149</v>
      </c>
      <c r="J9" s="479">
        <v>131</v>
      </c>
      <c r="K9" s="478">
        <v>143</v>
      </c>
      <c r="L9" s="478">
        <v>116</v>
      </c>
      <c r="M9" s="418">
        <v>113</v>
      </c>
      <c r="N9" s="214">
        <v>203</v>
      </c>
      <c r="O9" s="563">
        <f t="shared" si="0"/>
        <v>3110</v>
      </c>
      <c r="P9" s="562">
        <f t="shared" si="1"/>
        <v>282.72727272727275</v>
      </c>
      <c r="Q9" s="203">
        <f t="shared" si="2"/>
        <v>9.0700583819849872</v>
      </c>
      <c r="T9" s="75"/>
      <c r="U9" s="75"/>
    </row>
    <row r="10" spans="1:21" ht="15.75" thickBot="1">
      <c r="A10" s="481" t="s">
        <v>73</v>
      </c>
      <c r="B10" s="477"/>
      <c r="C10" s="478">
        <v>165</v>
      </c>
      <c r="D10" s="479">
        <v>199</v>
      </c>
      <c r="E10" s="479">
        <v>197</v>
      </c>
      <c r="F10" s="479">
        <v>213</v>
      </c>
      <c r="G10" s="480">
        <v>219</v>
      </c>
      <c r="H10" s="480">
        <v>305</v>
      </c>
      <c r="I10" s="480">
        <v>321</v>
      </c>
      <c r="J10" s="479">
        <v>360</v>
      </c>
      <c r="K10" s="478">
        <v>328</v>
      </c>
      <c r="L10" s="478">
        <v>325</v>
      </c>
      <c r="M10" s="418">
        <v>324</v>
      </c>
      <c r="N10" s="214">
        <v>204</v>
      </c>
      <c r="O10" s="563">
        <f t="shared" si="0"/>
        <v>2956</v>
      </c>
      <c r="P10" s="562">
        <f t="shared" si="1"/>
        <v>268.72727272727275</v>
      </c>
      <c r="Q10" s="203">
        <f t="shared" si="2"/>
        <v>3.4403669724770642</v>
      </c>
      <c r="T10" s="75"/>
      <c r="U10" s="75"/>
    </row>
    <row r="11" spans="1:21" ht="15.75" thickBot="1">
      <c r="A11" s="476" t="s">
        <v>57</v>
      </c>
      <c r="B11" s="477"/>
      <c r="C11" s="478">
        <v>250</v>
      </c>
      <c r="D11" s="479">
        <v>265</v>
      </c>
      <c r="E11" s="479">
        <v>296</v>
      </c>
      <c r="F11" s="479">
        <v>223</v>
      </c>
      <c r="G11" s="480">
        <v>258</v>
      </c>
      <c r="H11" s="480">
        <v>229</v>
      </c>
      <c r="I11" s="480">
        <v>250</v>
      </c>
      <c r="J11" s="479">
        <v>254</v>
      </c>
      <c r="K11" s="478">
        <v>263</v>
      </c>
      <c r="L11" s="478">
        <v>297</v>
      </c>
      <c r="M11" s="418">
        <v>315</v>
      </c>
      <c r="N11" s="214">
        <v>190</v>
      </c>
      <c r="O11" s="563">
        <f t="shared" si="0"/>
        <v>2900</v>
      </c>
      <c r="P11" s="562">
        <f t="shared" si="1"/>
        <v>263.63636363636363</v>
      </c>
      <c r="Q11" s="203">
        <f t="shared" si="2"/>
        <v>5.2126772310258547</v>
      </c>
      <c r="T11" s="75"/>
      <c r="U11" s="75"/>
    </row>
    <row r="12" spans="1:21" ht="15" customHeight="1" thickBot="1">
      <c r="A12" s="476" t="s">
        <v>207</v>
      </c>
      <c r="B12" s="477"/>
      <c r="C12" s="478">
        <v>197</v>
      </c>
      <c r="D12" s="479">
        <v>238</v>
      </c>
      <c r="E12" s="479">
        <v>248</v>
      </c>
      <c r="F12" s="479">
        <v>233</v>
      </c>
      <c r="G12" s="480">
        <v>177</v>
      </c>
      <c r="H12" s="480">
        <v>189</v>
      </c>
      <c r="I12" s="480">
        <v>301</v>
      </c>
      <c r="J12" s="479">
        <v>307</v>
      </c>
      <c r="K12" s="478">
        <v>338</v>
      </c>
      <c r="L12" s="478">
        <v>321</v>
      </c>
      <c r="M12" s="418">
        <v>206</v>
      </c>
      <c r="N12" s="214">
        <v>136</v>
      </c>
      <c r="O12" s="563">
        <f t="shared" si="0"/>
        <v>2755</v>
      </c>
      <c r="P12" s="562">
        <f t="shared" si="1"/>
        <v>250.45454545454547</v>
      </c>
      <c r="Q12" s="203">
        <f t="shared" si="2"/>
        <v>4.1075896580483739</v>
      </c>
      <c r="T12" s="75"/>
      <c r="U12" s="75"/>
    </row>
    <row r="13" spans="1:21" ht="15.75" thickBot="1">
      <c r="A13" s="481" t="s">
        <v>228</v>
      </c>
      <c r="B13" s="477"/>
      <c r="C13" s="478">
        <v>187</v>
      </c>
      <c r="D13" s="479">
        <v>263</v>
      </c>
      <c r="E13" s="479">
        <v>264</v>
      </c>
      <c r="F13" s="479">
        <v>287</v>
      </c>
      <c r="G13" s="480">
        <v>244</v>
      </c>
      <c r="H13" s="480">
        <v>183</v>
      </c>
      <c r="I13" s="480">
        <v>252</v>
      </c>
      <c r="J13" s="479">
        <v>242</v>
      </c>
      <c r="K13" s="478">
        <v>237</v>
      </c>
      <c r="L13" s="478">
        <v>229</v>
      </c>
      <c r="M13" s="418">
        <v>210</v>
      </c>
      <c r="N13" s="214">
        <v>227</v>
      </c>
      <c r="O13" s="563">
        <f t="shared" si="0"/>
        <v>2598</v>
      </c>
      <c r="P13" s="562">
        <f t="shared" si="1"/>
        <v>236.18181818181819</v>
      </c>
      <c r="Q13" s="203">
        <f t="shared" si="2"/>
        <v>3.8990825688073394</v>
      </c>
      <c r="T13" s="75"/>
      <c r="U13" s="75"/>
    </row>
    <row r="14" spans="1:21" ht="15.75" thickBot="1">
      <c r="A14" s="481" t="s">
        <v>223</v>
      </c>
      <c r="B14" s="477"/>
      <c r="C14" s="478">
        <v>158</v>
      </c>
      <c r="D14" s="479">
        <v>178</v>
      </c>
      <c r="E14" s="479">
        <v>135</v>
      </c>
      <c r="F14" s="479">
        <v>93</v>
      </c>
      <c r="G14" s="480">
        <v>121</v>
      </c>
      <c r="H14" s="480">
        <v>96</v>
      </c>
      <c r="I14" s="480">
        <v>176</v>
      </c>
      <c r="J14" s="479">
        <v>166</v>
      </c>
      <c r="K14" s="478">
        <v>290</v>
      </c>
      <c r="L14" s="478">
        <v>268</v>
      </c>
      <c r="M14" s="418">
        <v>260</v>
      </c>
      <c r="N14" s="214">
        <v>147</v>
      </c>
      <c r="O14" s="563">
        <f t="shared" si="0"/>
        <v>1941</v>
      </c>
      <c r="P14" s="562">
        <f t="shared" si="1"/>
        <v>176.45454545454547</v>
      </c>
      <c r="Q14" s="203">
        <f t="shared" si="2"/>
        <v>3.2944120100083403</v>
      </c>
      <c r="T14" s="75"/>
      <c r="U14" s="75"/>
    </row>
    <row r="15" spans="1:21" ht="15.75" thickBot="1">
      <c r="A15" s="481" t="s">
        <v>76</v>
      </c>
      <c r="B15" s="477"/>
      <c r="C15" s="478">
        <v>132</v>
      </c>
      <c r="D15" s="479">
        <v>136</v>
      </c>
      <c r="E15" s="479">
        <v>148</v>
      </c>
      <c r="F15" s="479">
        <v>220</v>
      </c>
      <c r="G15" s="480">
        <v>277</v>
      </c>
      <c r="H15" s="480">
        <v>97</v>
      </c>
      <c r="I15" s="480">
        <v>115</v>
      </c>
      <c r="J15" s="479">
        <v>185</v>
      </c>
      <c r="K15" s="478">
        <v>213</v>
      </c>
      <c r="L15" s="478">
        <v>186</v>
      </c>
      <c r="M15" s="418">
        <v>217</v>
      </c>
      <c r="N15" s="214">
        <v>137</v>
      </c>
      <c r="O15" s="563">
        <f t="shared" si="0"/>
        <v>1926</v>
      </c>
      <c r="P15" s="562">
        <f t="shared" si="1"/>
        <v>175.09090909090909</v>
      </c>
      <c r="Q15" s="203">
        <f t="shared" si="2"/>
        <v>2.7522935779816513</v>
      </c>
      <c r="T15" s="75"/>
      <c r="U15" s="75"/>
    </row>
    <row r="16" spans="1:21" ht="15.75" thickBot="1">
      <c r="A16" s="481" t="s">
        <v>222</v>
      </c>
      <c r="B16" s="477"/>
      <c r="C16" s="478">
        <v>139</v>
      </c>
      <c r="D16" s="479">
        <v>130</v>
      </c>
      <c r="E16" s="479">
        <v>185</v>
      </c>
      <c r="F16" s="479">
        <v>169</v>
      </c>
      <c r="G16" s="480">
        <v>180</v>
      </c>
      <c r="H16" s="480">
        <v>192</v>
      </c>
      <c r="I16" s="480">
        <v>174</v>
      </c>
      <c r="J16" s="479">
        <v>184</v>
      </c>
      <c r="K16" s="478">
        <v>192</v>
      </c>
      <c r="L16" s="478">
        <v>189</v>
      </c>
      <c r="M16" s="418">
        <v>174</v>
      </c>
      <c r="N16" s="214">
        <v>197</v>
      </c>
      <c r="O16" s="564">
        <f t="shared" si="0"/>
        <v>1908</v>
      </c>
      <c r="P16" s="562">
        <f t="shared" si="1"/>
        <v>173.45454545454547</v>
      </c>
      <c r="Q16" s="203">
        <f>(C16*100)/$P$1</f>
        <v>2.8982485404503753</v>
      </c>
      <c r="T16" s="75"/>
      <c r="U16" s="75"/>
    </row>
    <row r="17" spans="1:41" ht="15.75" customHeight="1" thickBot="1">
      <c r="A17" s="343" t="s">
        <v>8</v>
      </c>
      <c r="B17" s="268"/>
      <c r="C17" s="268">
        <f>SUM(C7:C16)</f>
        <v>2144</v>
      </c>
      <c r="D17" s="268">
        <f t="shared" ref="D17:J17" si="3">SUM(D7:D16)</f>
        <v>2365</v>
      </c>
      <c r="E17" s="268">
        <f t="shared" si="3"/>
        <v>2520</v>
      </c>
      <c r="F17" s="268">
        <f t="shared" si="3"/>
        <v>2259</v>
      </c>
      <c r="G17" s="268">
        <f t="shared" si="3"/>
        <v>2589</v>
      </c>
      <c r="H17" s="268">
        <f t="shared" si="3"/>
        <v>2000</v>
      </c>
      <c r="I17" s="268">
        <f t="shared" si="3"/>
        <v>2452</v>
      </c>
      <c r="J17" s="268">
        <f t="shared" si="3"/>
        <v>2733</v>
      </c>
      <c r="K17" s="545">
        <f>SUM(K7:K16)</f>
        <v>2644</v>
      </c>
      <c r="L17" s="545">
        <f>SUM(L7:L16)</f>
        <v>2724</v>
      </c>
      <c r="M17" s="545">
        <f>SUM(M7:M16)</f>
        <v>2300</v>
      </c>
      <c r="N17" s="561"/>
      <c r="O17" s="382">
        <f>SUM(O7:O16)</f>
        <v>26730</v>
      </c>
      <c r="P17" s="559">
        <f>AVERAGE(B17:M17)</f>
        <v>2430</v>
      </c>
      <c r="Q17" s="203">
        <f t="shared" si="2"/>
        <v>44.703919933277732</v>
      </c>
      <c r="T17" s="75"/>
      <c r="U17" s="75"/>
    </row>
    <row r="18" spans="1:41" s="213" customFormat="1" ht="23.25" customHeight="1">
      <c r="A18" s="213" t="s">
        <v>302</v>
      </c>
      <c r="C18" s="214"/>
      <c r="O18" s="213" t="s">
        <v>303</v>
      </c>
      <c r="P18" s="215">
        <f>100-Q17</f>
        <v>55.296080066722268</v>
      </c>
    </row>
    <row r="19" spans="1:41" s="309" customFormat="1" ht="54.75" customHeight="1">
      <c r="A19" s="307"/>
      <c r="B19" s="307"/>
      <c r="C19" s="308"/>
      <c r="D19" s="1078"/>
      <c r="E19" s="1078"/>
      <c r="F19" s="1078"/>
      <c r="G19" s="1078"/>
      <c r="H19" s="1078"/>
      <c r="N19" s="213"/>
      <c r="W19" s="312"/>
    </row>
    <row r="20" spans="1:41" s="309" customFormat="1">
      <c r="A20" s="317"/>
      <c r="B20" s="317"/>
      <c r="C20" s="318"/>
      <c r="E20" s="312"/>
      <c r="N20" s="213"/>
      <c r="O20" s="312"/>
      <c r="W20" s="312"/>
      <c r="AC20" s="313"/>
      <c r="AD20" s="314"/>
      <c r="AE20" s="314"/>
      <c r="AF20" s="314"/>
      <c r="AG20" s="314"/>
      <c r="AH20" s="314"/>
      <c r="AI20" s="314"/>
      <c r="AJ20" s="315"/>
      <c r="AK20" s="314"/>
      <c r="AL20" s="314"/>
      <c r="AM20" s="314"/>
      <c r="AN20" s="314"/>
      <c r="AO20" s="316"/>
    </row>
    <row r="21" spans="1:41" s="309" customFormat="1" ht="92.25" customHeight="1">
      <c r="A21" s="307"/>
      <c r="B21" s="307"/>
      <c r="C21" s="308"/>
      <c r="D21" s="1078"/>
      <c r="E21" s="1078"/>
      <c r="F21" s="1078"/>
      <c r="G21" s="1078"/>
      <c r="H21" s="1078"/>
      <c r="L21" s="310"/>
      <c r="N21" s="213"/>
      <c r="P21" s="311"/>
      <c r="W21" s="312"/>
      <c r="AC21" s="313"/>
      <c r="AD21" s="314"/>
      <c r="AE21" s="314"/>
      <c r="AF21" s="314"/>
      <c r="AG21" s="314"/>
      <c r="AH21" s="314"/>
      <c r="AI21" s="314"/>
      <c r="AJ21" s="315"/>
      <c r="AK21" s="314"/>
      <c r="AL21" s="314"/>
      <c r="AM21" s="314"/>
      <c r="AN21" s="314"/>
      <c r="AO21" s="316"/>
    </row>
    <row r="22" spans="1:41" s="309" customFormat="1">
      <c r="A22" s="307"/>
      <c r="B22" s="307"/>
      <c r="C22" s="308"/>
      <c r="E22" s="312"/>
      <c r="N22" s="213"/>
      <c r="O22" s="312"/>
      <c r="W22" s="319"/>
      <c r="AC22" s="313"/>
      <c r="AD22" s="314"/>
      <c r="AE22" s="314"/>
      <c r="AF22" s="314"/>
      <c r="AG22" s="314"/>
      <c r="AH22" s="314"/>
      <c r="AI22" s="314"/>
      <c r="AJ22" s="315"/>
      <c r="AK22" s="314"/>
      <c r="AL22" s="314"/>
      <c r="AM22" s="314"/>
      <c r="AN22" s="314"/>
      <c r="AO22" s="316"/>
    </row>
    <row r="23" spans="1:41" s="309" customFormat="1" ht="66.75" customHeight="1">
      <c r="A23" s="307"/>
      <c r="B23" s="307"/>
      <c r="C23" s="308"/>
      <c r="D23" s="1078"/>
      <c r="E23" s="1078"/>
      <c r="F23" s="1078"/>
      <c r="G23" s="1078"/>
      <c r="H23" s="1078"/>
      <c r="N23" s="213"/>
      <c r="W23" s="312"/>
      <c r="AC23" s="313"/>
      <c r="AD23" s="314"/>
      <c r="AE23" s="314"/>
      <c r="AF23" s="314"/>
      <c r="AG23" s="314"/>
      <c r="AH23" s="314"/>
      <c r="AI23" s="314"/>
      <c r="AJ23" s="315"/>
      <c r="AK23" s="314"/>
      <c r="AL23" s="314"/>
      <c r="AM23" s="314"/>
      <c r="AN23" s="314"/>
      <c r="AO23" s="316"/>
    </row>
    <row r="24" spans="1:41" s="309" customFormat="1">
      <c r="A24" s="317"/>
      <c r="B24" s="317"/>
      <c r="C24" s="318"/>
      <c r="E24" s="312"/>
      <c r="N24" s="213"/>
      <c r="W24" s="312"/>
      <c r="AC24" s="313"/>
      <c r="AD24" s="314"/>
      <c r="AE24" s="314"/>
      <c r="AF24" s="314"/>
      <c r="AG24" s="314"/>
      <c r="AH24" s="314"/>
      <c r="AI24" s="314"/>
      <c r="AJ24" s="315"/>
      <c r="AK24" s="314"/>
      <c r="AL24" s="314"/>
      <c r="AM24" s="314"/>
      <c r="AN24" s="314"/>
      <c r="AO24" s="316"/>
    </row>
    <row r="25" spans="1:41" s="309" customFormat="1">
      <c r="A25" s="307"/>
      <c r="B25" s="307"/>
      <c r="C25" s="308"/>
      <c r="E25" s="312"/>
      <c r="N25" s="213"/>
      <c r="W25" s="312"/>
      <c r="AC25" s="313"/>
      <c r="AD25" s="314"/>
      <c r="AE25" s="314"/>
      <c r="AF25" s="314"/>
      <c r="AG25" s="314"/>
      <c r="AH25" s="314"/>
      <c r="AI25" s="314"/>
      <c r="AJ25" s="315"/>
      <c r="AK25" s="314"/>
      <c r="AL25" s="314"/>
      <c r="AM25" s="314"/>
      <c r="AN25" s="314"/>
      <c r="AO25" s="316"/>
    </row>
    <row r="26" spans="1:41" s="206" customFormat="1">
      <c r="C26" s="207"/>
      <c r="E26" s="208"/>
      <c r="G26" s="208"/>
      <c r="N26" s="213"/>
      <c r="AC26" s="209"/>
      <c r="AD26" s="210"/>
      <c r="AE26" s="210"/>
      <c r="AF26" s="210"/>
      <c r="AG26" s="210"/>
      <c r="AH26" s="210"/>
      <c r="AI26" s="210"/>
      <c r="AJ26" s="207"/>
      <c r="AK26" s="210"/>
      <c r="AL26" s="210"/>
      <c r="AM26" s="210"/>
      <c r="AN26" s="210"/>
      <c r="AO26" s="211"/>
    </row>
    <row r="27" spans="1:41" s="206" customFormat="1" ht="53.25" customHeight="1">
      <c r="A27" s="1079" t="s">
        <v>281</v>
      </c>
      <c r="B27" s="1079"/>
      <c r="C27" s="1079"/>
      <c r="D27" s="1079"/>
      <c r="E27" s="1079"/>
      <c r="F27" s="1079"/>
      <c r="G27" s="1079"/>
      <c r="H27" s="1079"/>
      <c r="N27" s="213"/>
      <c r="R27" s="209"/>
      <c r="S27" s="210"/>
      <c r="T27" s="211"/>
      <c r="U27" s="211"/>
      <c r="V27" s="211"/>
      <c r="W27" s="212"/>
      <c r="AC27" s="209"/>
      <c r="AD27" s="210"/>
      <c r="AE27" s="210"/>
      <c r="AF27" s="210"/>
      <c r="AG27" s="210"/>
      <c r="AH27" s="210"/>
      <c r="AI27" s="210"/>
      <c r="AJ27" s="207"/>
      <c r="AK27" s="210"/>
      <c r="AL27" s="210"/>
      <c r="AM27" s="210"/>
      <c r="AN27" s="210"/>
      <c r="AO27" s="211"/>
    </row>
    <row r="28" spans="1:41" s="206" customFormat="1">
      <c r="C28" s="207"/>
      <c r="E28" s="208"/>
      <c r="G28" s="208"/>
      <c r="N28" s="213"/>
      <c r="R28" s="209"/>
      <c r="S28" s="210"/>
      <c r="T28" s="211"/>
      <c r="U28" s="211"/>
      <c r="V28" s="211"/>
      <c r="W28" s="212"/>
      <c r="AC28" s="209"/>
      <c r="AD28" s="210"/>
      <c r="AE28" s="210"/>
      <c r="AF28" s="210"/>
      <c r="AG28" s="210"/>
      <c r="AH28" s="210"/>
      <c r="AI28" s="210"/>
      <c r="AJ28" s="207"/>
      <c r="AK28" s="210"/>
      <c r="AL28" s="210"/>
      <c r="AM28" s="210"/>
      <c r="AN28" s="210"/>
      <c r="AO28" s="211"/>
    </row>
    <row r="29" spans="1:41" s="206" customFormat="1">
      <c r="C29" s="207"/>
      <c r="E29" s="208"/>
      <c r="G29" s="208"/>
      <c r="N29" s="213"/>
      <c r="R29" s="209"/>
      <c r="S29" s="210"/>
      <c r="T29" s="211"/>
      <c r="U29" s="211"/>
      <c r="V29" s="211"/>
      <c r="W29" s="212"/>
      <c r="AC29" s="209"/>
      <c r="AD29" s="210"/>
      <c r="AE29" s="210"/>
      <c r="AF29" s="210"/>
      <c r="AG29" s="210"/>
      <c r="AH29" s="210"/>
      <c r="AI29" s="210"/>
      <c r="AJ29" s="207"/>
      <c r="AK29" s="210"/>
      <c r="AL29" s="210"/>
      <c r="AM29" s="210"/>
      <c r="AN29" s="210"/>
      <c r="AO29" s="211"/>
    </row>
    <row r="30" spans="1:41" s="206" customFormat="1">
      <c r="C30" s="207"/>
      <c r="E30" s="208"/>
      <c r="G30" s="208"/>
      <c r="N30" s="213"/>
      <c r="R30" s="209"/>
      <c r="S30" s="210"/>
      <c r="T30" s="211"/>
      <c r="U30" s="211"/>
      <c r="V30" s="211"/>
      <c r="W30" s="212"/>
      <c r="AO30" s="208"/>
    </row>
    <row r="31" spans="1:41" s="206" customFormat="1">
      <c r="C31" s="207"/>
      <c r="E31" s="208"/>
      <c r="G31" s="208"/>
      <c r="N31" s="213"/>
      <c r="R31" s="209"/>
      <c r="S31" s="210"/>
      <c r="T31" s="211"/>
      <c r="U31" s="211"/>
      <c r="V31" s="211"/>
      <c r="W31" s="212"/>
    </row>
    <row r="32" spans="1:41" s="206" customFormat="1">
      <c r="C32" s="207"/>
      <c r="E32" s="208"/>
      <c r="G32" s="208"/>
      <c r="N32" s="213"/>
      <c r="R32" s="209"/>
      <c r="S32" s="210"/>
      <c r="T32" s="211"/>
      <c r="U32" s="211"/>
      <c r="V32" s="211"/>
      <c r="W32" s="212"/>
    </row>
    <row r="33" spans="1:23" s="206" customFormat="1">
      <c r="C33" s="207"/>
      <c r="E33" s="208"/>
      <c r="G33" s="208"/>
      <c r="N33" s="213"/>
      <c r="R33" s="209"/>
      <c r="S33" s="210"/>
      <c r="T33" s="211"/>
      <c r="U33" s="211"/>
      <c r="V33" s="211"/>
      <c r="W33" s="212"/>
    </row>
    <row r="34" spans="1:23" s="206" customFormat="1">
      <c r="C34" s="207"/>
      <c r="E34" s="208"/>
      <c r="G34" s="208"/>
      <c r="N34" s="213"/>
      <c r="R34" s="209"/>
      <c r="S34" s="210"/>
      <c r="T34" s="211"/>
      <c r="U34" s="211"/>
      <c r="V34" s="211"/>
      <c r="W34" s="212"/>
    </row>
    <row r="35" spans="1:23" s="206" customFormat="1">
      <c r="C35" s="207"/>
      <c r="E35" s="208"/>
      <c r="G35" s="208"/>
      <c r="N35" s="213"/>
      <c r="R35" s="209"/>
      <c r="S35" s="210"/>
      <c r="T35" s="211"/>
      <c r="U35" s="211"/>
      <c r="V35" s="211"/>
      <c r="W35" s="212"/>
    </row>
    <row r="36" spans="1:23" s="206" customFormat="1">
      <c r="C36" s="207"/>
      <c r="E36" s="208"/>
      <c r="G36" s="208"/>
      <c r="N36" s="213"/>
      <c r="R36" s="209"/>
      <c r="S36" s="210"/>
      <c r="T36" s="211"/>
      <c r="U36" s="211"/>
      <c r="V36" s="211"/>
      <c r="W36" s="212"/>
    </row>
    <row r="37" spans="1:23">
      <c r="A37" s="206"/>
      <c r="B37" s="206"/>
      <c r="C37" s="207"/>
      <c r="D37" s="206"/>
      <c r="E37" s="208"/>
      <c r="F37" s="206"/>
      <c r="G37" s="208"/>
      <c r="H37" s="206"/>
      <c r="I37" s="206"/>
      <c r="J37" s="206"/>
      <c r="K37" s="206"/>
    </row>
    <row r="38" spans="1:23">
      <c r="A38" s="206"/>
      <c r="B38" s="206"/>
      <c r="C38" s="207"/>
      <c r="D38" s="206"/>
      <c r="E38" s="208"/>
      <c r="F38" s="206"/>
      <c r="G38" s="208"/>
      <c r="H38" s="206"/>
      <c r="I38" s="206"/>
      <c r="J38" s="206"/>
      <c r="K38" s="206"/>
    </row>
    <row r="39" spans="1:23">
      <c r="A39" s="206"/>
      <c r="B39" s="206"/>
      <c r="C39" s="207"/>
      <c r="D39" s="206"/>
      <c r="E39" s="208"/>
      <c r="F39" s="206"/>
      <c r="G39" s="208"/>
      <c r="H39" s="206"/>
      <c r="I39" s="206"/>
      <c r="J39" s="206"/>
      <c r="K39" s="206"/>
    </row>
    <row r="40" spans="1:23">
      <c r="A40" s="206"/>
      <c r="B40" s="206"/>
      <c r="C40" s="207"/>
      <c r="D40" s="206"/>
      <c r="E40" s="208"/>
      <c r="F40" s="206"/>
      <c r="G40" s="208"/>
      <c r="H40" s="206"/>
      <c r="I40" s="206"/>
      <c r="J40" s="206"/>
      <c r="K40" s="206"/>
    </row>
    <row r="41" spans="1:23">
      <c r="A41" s="206"/>
      <c r="B41" s="206"/>
      <c r="C41" s="207"/>
      <c r="D41" s="206"/>
      <c r="E41" s="208"/>
      <c r="F41" s="206"/>
      <c r="G41" s="208"/>
      <c r="H41" s="206"/>
      <c r="I41" s="206"/>
      <c r="J41" s="206"/>
      <c r="K41" s="206"/>
    </row>
    <row r="42" spans="1:23" ht="14.25" customHeight="1">
      <c r="A42" s="99"/>
      <c r="B42" s="99"/>
      <c r="C42" s="106"/>
      <c r="D42" s="99"/>
      <c r="E42" s="204"/>
      <c r="F42" s="99"/>
      <c r="G42" s="204"/>
      <c r="H42" s="99"/>
      <c r="I42" s="99"/>
      <c r="J42" s="99"/>
      <c r="K42" s="99"/>
    </row>
    <row r="43" spans="1:23">
      <c r="A43" s="103"/>
      <c r="B43" s="103"/>
      <c r="C43" s="205"/>
      <c r="D43" s="103"/>
      <c r="E43" s="204"/>
      <c r="F43" s="99"/>
      <c r="G43" s="204"/>
      <c r="H43" s="99"/>
      <c r="I43" s="99"/>
      <c r="J43" s="99"/>
      <c r="K43" s="99"/>
    </row>
    <row r="44" spans="1:23" ht="14.25" customHeight="1">
      <c r="A44" s="99"/>
      <c r="B44" s="99"/>
      <c r="C44" s="106"/>
      <c r="D44" s="99"/>
      <c r="E44" s="204"/>
      <c r="F44" s="99"/>
      <c r="G44" s="204"/>
      <c r="H44" s="99"/>
      <c r="I44" s="99"/>
      <c r="J44" s="99"/>
      <c r="K44" s="99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K37" sqref="K37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304</v>
      </c>
    </row>
    <row r="5" spans="1:15" ht="15.75" thickBot="1">
      <c r="A5" s="1"/>
    </row>
    <row r="6" spans="1:15" ht="15.75" thickBot="1">
      <c r="A6" s="1083" t="s">
        <v>305</v>
      </c>
      <c r="B6" s="1083"/>
      <c r="C6" s="1083"/>
      <c r="D6" s="1083"/>
      <c r="E6" s="1083"/>
      <c r="F6" s="1"/>
    </row>
    <row r="7" spans="1:15" ht="15.75" thickBot="1">
      <c r="A7" s="550" t="s">
        <v>306</v>
      </c>
      <c r="B7" s="551"/>
      <c r="C7" s="551"/>
      <c r="D7" s="552"/>
      <c r="E7" s="553"/>
      <c r="F7" s="1"/>
    </row>
    <row r="8" spans="1:15" s="213" customFormat="1" ht="15" thickBot="1">
      <c r="B8" s="566">
        <f>'10+_Assuntos_2025'!N7</f>
        <v>186</v>
      </c>
      <c r="F8" s="566">
        <f>'10+_Assuntos_2025'!N8</f>
        <v>250</v>
      </c>
      <c r="J8" s="566">
        <f>'10+_Assuntos_2025'!N9</f>
        <v>203</v>
      </c>
      <c r="N8" s="566">
        <f>'10+_Assuntos_2025'!N10</f>
        <v>204</v>
      </c>
    </row>
    <row r="9" spans="1:15" s="83" customFormat="1" ht="30.75" customHeight="1" thickBot="1">
      <c r="A9" s="1084" t="str">
        <f>'10+_Assuntos_2025'!A7</f>
        <v>Qualidade de atendimento</v>
      </c>
      <c r="B9" s="1085"/>
      <c r="C9" s="1086"/>
      <c r="E9" s="1084" t="str">
        <f>'10+_Assuntos_2025'!A8</f>
        <v>Órgão externo</v>
      </c>
      <c r="F9" s="1085"/>
      <c r="G9" s="1086"/>
      <c r="I9" s="1080" t="str">
        <f>'10+_Assuntos_2025'!A9</f>
        <v>Multas de trânsito e guinchamentos</v>
      </c>
      <c r="J9" s="1081"/>
      <c r="K9" s="1082"/>
      <c r="M9" s="1084" t="str">
        <f>'10+_Assuntos_2025'!A10</f>
        <v>Buraco e Pavimentação</v>
      </c>
      <c r="N9" s="1085"/>
      <c r="O9" s="1086"/>
    </row>
    <row r="10" spans="1:15" ht="15.75" thickBot="1">
      <c r="A10" s="554" t="s">
        <v>5</v>
      </c>
      <c r="B10" s="87" t="s">
        <v>307</v>
      </c>
      <c r="C10" s="290" t="s">
        <v>308</v>
      </c>
      <c r="E10" s="554" t="s">
        <v>5</v>
      </c>
      <c r="F10" s="84" t="s">
        <v>307</v>
      </c>
      <c r="G10" s="290" t="s">
        <v>308</v>
      </c>
      <c r="I10" s="554" t="s">
        <v>5</v>
      </c>
      <c r="J10" s="84" t="s">
        <v>307</v>
      </c>
      <c r="K10" s="290" t="s">
        <v>308</v>
      </c>
      <c r="M10" s="554" t="s">
        <v>5</v>
      </c>
      <c r="N10" s="84" t="s">
        <v>307</v>
      </c>
      <c r="O10" s="290" t="s">
        <v>308</v>
      </c>
    </row>
    <row r="11" spans="1:15" ht="15">
      <c r="A11" s="336">
        <v>45658</v>
      </c>
      <c r="B11" s="7">
        <f>'10+_Assuntos_2025'!M7</f>
        <v>233</v>
      </c>
      <c r="C11" s="339">
        <f>((B11-B8)/B8)*100</f>
        <v>25.268817204301076</v>
      </c>
      <c r="E11" s="336">
        <v>45658</v>
      </c>
      <c r="F11" s="85">
        <f>'10+_Assuntos_2025'!M8</f>
        <v>248</v>
      </c>
      <c r="G11" s="341">
        <f>((F11-F8)/F8)*100</f>
        <v>-0.8</v>
      </c>
      <c r="I11" s="336">
        <v>45658</v>
      </c>
      <c r="J11" s="85">
        <f>'10+_Assuntos_2025'!M9</f>
        <v>113</v>
      </c>
      <c r="K11" s="341">
        <f>((J11-J8)/J8)*100</f>
        <v>-44.334975369458128</v>
      </c>
      <c r="M11" s="336">
        <v>45658</v>
      </c>
      <c r="N11" s="85">
        <f>'10+_Assuntos_2025'!M10</f>
        <v>324</v>
      </c>
      <c r="O11" s="341">
        <f>((N11-N8)/J8)*100</f>
        <v>59.11330049261084</v>
      </c>
    </row>
    <row r="12" spans="1:15" s="206" customFormat="1" ht="15">
      <c r="A12" s="344">
        <v>45689</v>
      </c>
      <c r="B12" s="713">
        <f>'10+_Assuntos_2025'!L7</f>
        <v>258</v>
      </c>
      <c r="C12" s="339">
        <f t="shared" ref="C12:C18" si="0">((B12-B11)/B11)*100</f>
        <v>10.72961373390558</v>
      </c>
      <c r="E12" s="344">
        <v>45689</v>
      </c>
      <c r="F12" s="340">
        <f>'10+_Assuntos_2025'!L8</f>
        <v>535</v>
      </c>
      <c r="G12" s="341">
        <f t="shared" ref="G12:G18" si="1">((F12-F11)/F11)*100</f>
        <v>115.7258064516129</v>
      </c>
      <c r="I12" s="344">
        <v>45689</v>
      </c>
      <c r="J12" s="340">
        <f>'10+_Assuntos_2025'!L9</f>
        <v>116</v>
      </c>
      <c r="K12" s="341">
        <f t="shared" ref="K12:K18" si="2">((J12-J11)/J11)*100</f>
        <v>2.6548672566371683</v>
      </c>
      <c r="M12" s="344">
        <v>45689</v>
      </c>
      <c r="N12" s="340">
        <f>'10+_Assuntos_2025'!L10</f>
        <v>325</v>
      </c>
      <c r="O12" s="341">
        <f t="shared" ref="O12:O18" si="3">((N12-N11)/N11)*100</f>
        <v>0.30864197530864196</v>
      </c>
    </row>
    <row r="13" spans="1:15" s="206" customFormat="1" ht="15">
      <c r="A13" s="344">
        <v>45717</v>
      </c>
      <c r="B13" s="713">
        <f>'10+_Assuntos_2025'!K7</f>
        <v>320</v>
      </c>
      <c r="C13" s="339">
        <f t="shared" si="0"/>
        <v>24.031007751937985</v>
      </c>
      <c r="E13" s="344">
        <v>45717</v>
      </c>
      <c r="F13" s="340">
        <f>'10+_Assuntos_2025'!K8</f>
        <v>320</v>
      </c>
      <c r="G13" s="341">
        <f t="shared" si="1"/>
        <v>-40.186915887850468</v>
      </c>
      <c r="I13" s="344">
        <v>45717</v>
      </c>
      <c r="J13" s="340">
        <f>'10+_Assuntos_2025'!K9</f>
        <v>143</v>
      </c>
      <c r="K13" s="341">
        <f t="shared" si="2"/>
        <v>23.275862068965516</v>
      </c>
      <c r="M13" s="344">
        <v>45717</v>
      </c>
      <c r="N13" s="340">
        <f>'10+_Assuntos_2025'!K10</f>
        <v>328</v>
      </c>
      <c r="O13" s="341">
        <f t="shared" si="3"/>
        <v>0.92307692307692313</v>
      </c>
    </row>
    <row r="14" spans="1:15" s="206" customFormat="1" ht="15">
      <c r="A14" s="344">
        <v>45748</v>
      </c>
      <c r="B14" s="713">
        <f>'10+_Assuntos_2025'!J$7</f>
        <v>314</v>
      </c>
      <c r="C14" s="339">
        <f t="shared" si="0"/>
        <v>-1.875</v>
      </c>
      <c r="E14" s="344">
        <v>45748</v>
      </c>
      <c r="F14" s="340">
        <f>'10+_Assuntos_2025'!J$8</f>
        <v>590</v>
      </c>
      <c r="G14" s="341">
        <f t="shared" si="1"/>
        <v>84.375</v>
      </c>
      <c r="I14" s="344">
        <v>45748</v>
      </c>
      <c r="J14" s="340">
        <f>'10+_Assuntos_2025'!J$9</f>
        <v>131</v>
      </c>
      <c r="K14" s="341">
        <f t="shared" si="2"/>
        <v>-8.3916083916083917</v>
      </c>
      <c r="M14" s="344">
        <v>45748</v>
      </c>
      <c r="N14" s="340">
        <f>'10+_Assuntos_2025'!J$10</f>
        <v>360</v>
      </c>
      <c r="O14" s="341">
        <f t="shared" si="3"/>
        <v>9.7560975609756095</v>
      </c>
    </row>
    <row r="15" spans="1:15" s="206" customFormat="1" ht="15">
      <c r="A15" s="344">
        <v>45778</v>
      </c>
      <c r="B15" s="713">
        <f>'10+_Assuntos_2025'!I$7</f>
        <v>364</v>
      </c>
      <c r="C15" s="339">
        <f t="shared" si="0"/>
        <v>15.923566878980891</v>
      </c>
      <c r="E15" s="344">
        <v>45778</v>
      </c>
      <c r="F15" s="340">
        <f>'10+_Assuntos_2025'!I$8</f>
        <v>350</v>
      </c>
      <c r="G15" s="341">
        <f t="shared" si="1"/>
        <v>-40.677966101694921</v>
      </c>
      <c r="I15" s="344">
        <v>45778</v>
      </c>
      <c r="J15" s="340">
        <f>'10+_Assuntos_2025'!I$9</f>
        <v>149</v>
      </c>
      <c r="K15" s="341">
        <f t="shared" si="2"/>
        <v>13.740458015267176</v>
      </c>
      <c r="M15" s="344">
        <v>45778</v>
      </c>
      <c r="N15" s="340">
        <f>'10+_Assuntos_2025'!I$10</f>
        <v>321</v>
      </c>
      <c r="O15" s="341">
        <f t="shared" si="3"/>
        <v>-10.833333333333334</v>
      </c>
    </row>
    <row r="16" spans="1:15" s="206" customFormat="1" ht="15">
      <c r="A16" s="344">
        <v>45809</v>
      </c>
      <c r="B16" s="713">
        <f>'10+_Assuntos_2025'!H$7</f>
        <v>299</v>
      </c>
      <c r="C16" s="339">
        <f t="shared" si="0"/>
        <v>-17.857142857142858</v>
      </c>
      <c r="E16" s="344">
        <v>45809</v>
      </c>
      <c r="F16" s="340">
        <f>'10+_Assuntos_2025'!H$8</f>
        <v>257</v>
      </c>
      <c r="G16" s="341">
        <f t="shared" si="1"/>
        <v>-26.571428571428573</v>
      </c>
      <c r="I16" s="344">
        <v>45809</v>
      </c>
      <c r="J16" s="340">
        <f>'10+_Assuntos_2025'!H$9</f>
        <v>153</v>
      </c>
      <c r="K16" s="341">
        <f t="shared" si="2"/>
        <v>2.6845637583892619</v>
      </c>
      <c r="M16" s="344">
        <v>45809</v>
      </c>
      <c r="N16" s="340">
        <f>'10+_Assuntos_2025'!H$10</f>
        <v>305</v>
      </c>
      <c r="O16" s="341">
        <f t="shared" si="3"/>
        <v>-4.9844236760124607</v>
      </c>
    </row>
    <row r="17" spans="1:15" s="206" customFormat="1" ht="15">
      <c r="A17" s="344">
        <v>45839</v>
      </c>
      <c r="B17" s="713">
        <f>'10+_Assuntos_2025'!G$7</f>
        <v>349</v>
      </c>
      <c r="C17" s="339">
        <f t="shared" si="0"/>
        <v>16.722408026755854</v>
      </c>
      <c r="E17" s="344">
        <v>45839</v>
      </c>
      <c r="F17" s="340">
        <f>'10+_Assuntos_2025'!G$8</f>
        <v>241</v>
      </c>
      <c r="G17" s="341">
        <f t="shared" si="1"/>
        <v>-6.2256809338521402</v>
      </c>
      <c r="I17" s="344">
        <v>45839</v>
      </c>
      <c r="J17" s="340">
        <f>'10+_Assuntos_2025'!G$9</f>
        <v>523</v>
      </c>
      <c r="K17" s="341">
        <f t="shared" si="2"/>
        <v>241.83006535947712</v>
      </c>
      <c r="M17" s="344">
        <v>45839</v>
      </c>
      <c r="N17" s="340">
        <f>'10+_Assuntos_2025'!G$10</f>
        <v>219</v>
      </c>
      <c r="O17" s="341">
        <f t="shared" si="3"/>
        <v>-28.196721311475407</v>
      </c>
    </row>
    <row r="18" spans="1:15" s="206" customFormat="1" ht="15">
      <c r="A18" s="344">
        <v>45870</v>
      </c>
      <c r="B18" s="713">
        <f>'10+_Assuntos_2025'!F$7</f>
        <v>274</v>
      </c>
      <c r="C18" s="339">
        <f t="shared" si="0"/>
        <v>-21.48997134670487</v>
      </c>
      <c r="E18" s="344">
        <v>45870</v>
      </c>
      <c r="F18" s="340">
        <f>'10+_Assuntos_2025'!F$8</f>
        <v>203</v>
      </c>
      <c r="G18" s="341">
        <f t="shared" si="1"/>
        <v>-15.767634854771783</v>
      </c>
      <c r="I18" s="344">
        <v>45870</v>
      </c>
      <c r="J18" s="340">
        <f>'10+_Assuntos_2025'!F$9</f>
        <v>344</v>
      </c>
      <c r="K18" s="341">
        <f t="shared" si="2"/>
        <v>-34.225621414913959</v>
      </c>
      <c r="M18" s="344">
        <v>45870</v>
      </c>
      <c r="N18" s="340">
        <f>'10+_Assuntos_2025'!F$10</f>
        <v>213</v>
      </c>
      <c r="O18" s="341">
        <f t="shared" si="3"/>
        <v>-2.7397260273972601</v>
      </c>
    </row>
    <row r="19" spans="1:15" s="206" customFormat="1" ht="15">
      <c r="A19" s="344">
        <v>45901</v>
      </c>
      <c r="B19" s="713">
        <f>'10+_Assuntos_2025'!E$7</f>
        <v>303</v>
      </c>
      <c r="C19" s="339">
        <f>((B19-B18)/B18)*100</f>
        <v>10.583941605839415</v>
      </c>
      <c r="E19" s="344">
        <v>45901</v>
      </c>
      <c r="F19" s="340">
        <f>'10+_Assuntos_2025'!E$8</f>
        <v>184</v>
      </c>
      <c r="G19" s="341">
        <f>((F19-F18)/F18)*100</f>
        <v>-9.3596059113300498</v>
      </c>
      <c r="I19" s="344">
        <v>45901</v>
      </c>
      <c r="J19" s="340">
        <f>'10+_Assuntos_2025'!E$9</f>
        <v>560</v>
      </c>
      <c r="K19" s="341">
        <f>((J19-J18)/J18)*100</f>
        <v>62.790697674418603</v>
      </c>
      <c r="M19" s="344">
        <v>45901</v>
      </c>
      <c r="N19" s="340">
        <f>'10+_Assuntos_2025'!E$10</f>
        <v>197</v>
      </c>
      <c r="O19" s="341">
        <f>((N19-N18)/N18)*100</f>
        <v>-7.511737089201878</v>
      </c>
    </row>
    <row r="20" spans="1:15" s="206" customFormat="1" ht="15">
      <c r="A20" s="344">
        <v>45931</v>
      </c>
      <c r="B20" s="713">
        <f>'10+_Assuntos_2025'!D$7</f>
        <v>358</v>
      </c>
      <c r="C20" s="339">
        <f>((B20-B19)/B19)*100</f>
        <v>18.151815181518153</v>
      </c>
      <c r="E20" s="344">
        <v>45931</v>
      </c>
      <c r="F20" s="713">
        <f>'10+_Assuntos_2025'!D$8</f>
        <v>155</v>
      </c>
      <c r="G20" s="339">
        <f>((F20-F19)/F19)*100</f>
        <v>-15.760869565217392</v>
      </c>
      <c r="I20" s="344">
        <v>45931</v>
      </c>
      <c r="J20" s="340">
        <f>'10+_Assuntos_2025'!D$9</f>
        <v>443</v>
      </c>
      <c r="K20" s="341">
        <f>((J20-J19)/J19)*100</f>
        <v>-20.892857142857142</v>
      </c>
      <c r="M20" s="344">
        <v>45931</v>
      </c>
      <c r="N20" s="340">
        <f>'10+_Assuntos_2025'!D$10</f>
        <v>199</v>
      </c>
      <c r="O20" s="341">
        <f>((N20-N19)/N19)*100</f>
        <v>1.015228426395939</v>
      </c>
    </row>
    <row r="21" spans="1:15" s="206" customFormat="1" ht="15">
      <c r="A21" s="344">
        <v>45962</v>
      </c>
      <c r="B21" s="713">
        <f>'10+_Assuntos_2025'!C$7</f>
        <v>309</v>
      </c>
      <c r="C21" s="339">
        <f>((B21-B20)/B20)*100</f>
        <v>-13.687150837988826</v>
      </c>
      <c r="E21" s="344">
        <v>45962</v>
      </c>
      <c r="F21" s="713">
        <f>'10+_Assuntos_2025'!C$8</f>
        <v>172</v>
      </c>
      <c r="G21" s="339">
        <f>((F21-F20)/F20)*100</f>
        <v>10.967741935483872</v>
      </c>
      <c r="I21" s="344">
        <v>45962</v>
      </c>
      <c r="J21" s="340">
        <f>'10+_Assuntos_2025'!C$9</f>
        <v>435</v>
      </c>
      <c r="K21" s="341">
        <f>((J21-J20)/J20)*100</f>
        <v>-1.8058690744920991</v>
      </c>
      <c r="M21" s="344">
        <v>45962</v>
      </c>
      <c r="N21" s="340">
        <f>'10+_Assuntos_2025'!C$10</f>
        <v>165</v>
      </c>
      <c r="O21" s="341">
        <f>((N21-N20)/N20)*100</f>
        <v>-17.08542713567839</v>
      </c>
    </row>
    <row r="22" spans="1:15" s="206" customFormat="1" ht="15.75" thickBot="1">
      <c r="A22" s="556">
        <v>45992</v>
      </c>
      <c r="B22" s="548">
        <f>'10+_Assuntos_2025'!B$7</f>
        <v>0</v>
      </c>
      <c r="C22" s="549">
        <f>((B22-B21)/B21)*100</f>
        <v>-100</v>
      </c>
      <c r="E22" s="556">
        <v>45992</v>
      </c>
      <c r="F22" s="548">
        <f>'10+_Assuntos_2025'!B$8</f>
        <v>0</v>
      </c>
      <c r="G22" s="549">
        <f>((F22-F21)/F21)*100</f>
        <v>-100</v>
      </c>
      <c r="I22" s="556">
        <v>45992</v>
      </c>
      <c r="J22" s="546">
        <f>'10+_Assuntos_2025'!B$9</f>
        <v>0</v>
      </c>
      <c r="K22" s="547">
        <f>((J22-J21)/J21)*100</f>
        <v>-100</v>
      </c>
      <c r="M22" s="556">
        <v>45992</v>
      </c>
      <c r="N22" s="546">
        <f>'10+_Assuntos_2025'!B$10</f>
        <v>0</v>
      </c>
      <c r="O22" s="547">
        <f>((N22-N21)/N21)*100</f>
        <v>-100</v>
      </c>
    </row>
    <row r="23" spans="1:15">
      <c r="B23" s="9"/>
      <c r="C23" s="9"/>
    </row>
    <row r="24" spans="1:15" s="213" customFormat="1" ht="15" thickBot="1">
      <c r="B24" s="566">
        <f>'10+_Assuntos_2025'!N11</f>
        <v>190</v>
      </c>
      <c r="F24" s="566">
        <f>'10+_Assuntos_2025'!N12</f>
        <v>136</v>
      </c>
      <c r="J24" s="566">
        <f>'10+_Assuntos_2025'!N13</f>
        <v>227</v>
      </c>
      <c r="N24" s="566">
        <f>'10+_Assuntos_2025'!N14</f>
        <v>147</v>
      </c>
    </row>
    <row r="25" spans="1:15" s="83" customFormat="1" ht="30.75" customHeight="1" thickBot="1">
      <c r="A25" s="1080" t="str">
        <f>'10+_Assuntos_2025'!A11</f>
        <v>Árvore</v>
      </c>
      <c r="B25" s="1081"/>
      <c r="C25" s="1082"/>
      <c r="E25" s="1080" t="str">
        <f>'10+_Assuntos_2025'!A12</f>
        <v>Ônibus</v>
      </c>
      <c r="F25" s="1081"/>
      <c r="G25" s="1082"/>
      <c r="I25" s="1087" t="str">
        <f>'10+_Assuntos_2025'!A13</f>
        <v>Processo Administrativo</v>
      </c>
      <c r="J25" s="1088"/>
      <c r="K25" s="1089"/>
      <c r="M25" s="1080" t="str">
        <f>'10+_Assuntos_2025'!A14</f>
        <v>Ponto viciado, entulho e caçamba de entulho</v>
      </c>
      <c r="N25" s="1081"/>
      <c r="O25" s="1082"/>
    </row>
    <row r="26" spans="1:15" ht="15.75" thickBot="1">
      <c r="A26" s="554" t="s">
        <v>5</v>
      </c>
      <c r="B26" s="86" t="s">
        <v>307</v>
      </c>
      <c r="C26" s="289" t="s">
        <v>308</v>
      </c>
      <c r="E26" s="555" t="s">
        <v>5</v>
      </c>
      <c r="F26" s="84" t="s">
        <v>307</v>
      </c>
      <c r="G26" s="290" t="s">
        <v>308</v>
      </c>
      <c r="I26" s="282" t="s">
        <v>5</v>
      </c>
      <c r="J26" s="283" t="s">
        <v>307</v>
      </c>
      <c r="K26" s="284" t="s">
        <v>308</v>
      </c>
      <c r="M26" s="282" t="s">
        <v>5</v>
      </c>
      <c r="N26" s="285" t="s">
        <v>307</v>
      </c>
      <c r="O26" s="284" t="s">
        <v>308</v>
      </c>
    </row>
    <row r="27" spans="1:15" s="206" customFormat="1" ht="15">
      <c r="A27" s="761">
        <v>45658</v>
      </c>
      <c r="B27" s="557">
        <f>'10+_Assuntos_2025'!M11</f>
        <v>315</v>
      </c>
      <c r="C27" s="341">
        <f>((B27-B24)/B24)*100</f>
        <v>65.789473684210535</v>
      </c>
      <c r="E27" s="761">
        <v>45658</v>
      </c>
      <c r="F27" s="557">
        <f>'10+_Assuntos_2025'!M12</f>
        <v>206</v>
      </c>
      <c r="G27" s="341">
        <f>((F27-F24)/F24)*100</f>
        <v>51.470588235294116</v>
      </c>
      <c r="I27" s="761">
        <v>45658</v>
      </c>
      <c r="J27" s="557">
        <f>'10+_Assuntos_2025'!M13</f>
        <v>210</v>
      </c>
      <c r="K27" s="341">
        <f>((J27-J24)/J24)*100</f>
        <v>-7.4889867841409687</v>
      </c>
      <c r="M27" s="761">
        <v>45658</v>
      </c>
      <c r="N27" s="557">
        <f>'10+_Assuntos_2025'!M14</f>
        <v>260</v>
      </c>
      <c r="O27" s="339">
        <f>((N27-N24)/N24)*100</f>
        <v>76.870748299319729</v>
      </c>
    </row>
    <row r="28" spans="1:15" s="206" customFormat="1" ht="15">
      <c r="A28" s="344">
        <v>45689</v>
      </c>
      <c r="B28" s="340">
        <f>'10+_Assuntos_2025'!L11</f>
        <v>297</v>
      </c>
      <c r="C28" s="341">
        <f t="shared" ref="C28:C34" si="4">((B28-B27)/B27)*100</f>
        <v>-5.7142857142857144</v>
      </c>
      <c r="E28" s="344">
        <v>45689</v>
      </c>
      <c r="F28" s="340">
        <f>'10+_Assuntos_2025'!L12</f>
        <v>321</v>
      </c>
      <c r="G28" s="341">
        <f t="shared" ref="G28:G34" si="5">((F28-F27)/F27)*100</f>
        <v>55.825242718446603</v>
      </c>
      <c r="I28" s="344">
        <v>45689</v>
      </c>
      <c r="J28" s="340">
        <f>'10+_Assuntos_2025'!L13</f>
        <v>229</v>
      </c>
      <c r="K28" s="341">
        <f t="shared" ref="K28:K34" si="6">((J28-J27)/J27)*100</f>
        <v>9.0476190476190474</v>
      </c>
      <c r="M28" s="344">
        <v>45689</v>
      </c>
      <c r="N28" s="340">
        <f>'10+_Assuntos_2025'!L14</f>
        <v>268</v>
      </c>
      <c r="O28" s="339">
        <f t="shared" ref="O28:O33" si="7">((N28-N27)/N27)*100</f>
        <v>3.0769230769230771</v>
      </c>
    </row>
    <row r="29" spans="1:15" s="206" customFormat="1" ht="15">
      <c r="A29" s="344">
        <v>45717</v>
      </c>
      <c r="B29" s="340">
        <f>'10+_Assuntos_2025'!K11</f>
        <v>263</v>
      </c>
      <c r="C29" s="341">
        <f t="shared" si="4"/>
        <v>-11.447811447811448</v>
      </c>
      <c r="E29" s="344">
        <v>45717</v>
      </c>
      <c r="F29" s="340">
        <f>'10+_Assuntos_2025'!K12</f>
        <v>338</v>
      </c>
      <c r="G29" s="341">
        <f t="shared" si="5"/>
        <v>5.29595015576324</v>
      </c>
      <c r="I29" s="344">
        <v>45717</v>
      </c>
      <c r="J29" s="340">
        <f>'10+_Assuntos_2025'!K13</f>
        <v>237</v>
      </c>
      <c r="K29" s="341">
        <f t="shared" si="6"/>
        <v>3.4934497816593884</v>
      </c>
      <c r="M29" s="344">
        <v>45717</v>
      </c>
      <c r="N29" s="340">
        <f>'10+_Assuntos_2025'!K14</f>
        <v>290</v>
      </c>
      <c r="O29" s="339">
        <f t="shared" si="7"/>
        <v>8.2089552238805972</v>
      </c>
    </row>
    <row r="30" spans="1:15" s="206" customFormat="1" ht="15">
      <c r="A30" s="344">
        <v>45748</v>
      </c>
      <c r="B30" s="340">
        <f>'10+_Assuntos_2025'!J$11</f>
        <v>254</v>
      </c>
      <c r="C30" s="341">
        <f t="shared" si="4"/>
        <v>-3.4220532319391634</v>
      </c>
      <c r="E30" s="344">
        <v>45748</v>
      </c>
      <c r="F30" s="340">
        <f>'10+_Assuntos_2025'!J$12</f>
        <v>307</v>
      </c>
      <c r="G30" s="341">
        <f t="shared" si="5"/>
        <v>-9.1715976331360949</v>
      </c>
      <c r="I30" s="344">
        <v>45748</v>
      </c>
      <c r="J30" s="340">
        <f>'10+_Assuntos_2025'!J$13</f>
        <v>242</v>
      </c>
      <c r="K30" s="341">
        <f t="shared" si="6"/>
        <v>2.109704641350211</v>
      </c>
      <c r="M30" s="344">
        <v>45748</v>
      </c>
      <c r="N30" s="340">
        <f>'10+_Assuntos_2025'!J$14</f>
        <v>166</v>
      </c>
      <c r="O30" s="339">
        <f t="shared" si="7"/>
        <v>-42.758620689655174</v>
      </c>
    </row>
    <row r="31" spans="1:15" s="206" customFormat="1" ht="15">
      <c r="A31" s="344">
        <v>45778</v>
      </c>
      <c r="B31" s="340">
        <f>'10+_Assuntos_2025'!I$11</f>
        <v>250</v>
      </c>
      <c r="C31" s="341">
        <f t="shared" si="4"/>
        <v>-1.5748031496062991</v>
      </c>
      <c r="E31" s="344">
        <v>45778</v>
      </c>
      <c r="F31" s="340">
        <f>'10+_Assuntos_2025'!I$12</f>
        <v>301</v>
      </c>
      <c r="G31" s="341">
        <f t="shared" si="5"/>
        <v>-1.9543973941368076</v>
      </c>
      <c r="I31" s="344">
        <v>45778</v>
      </c>
      <c r="J31" s="340">
        <f>'10+_Assuntos_2025'!I$13</f>
        <v>252</v>
      </c>
      <c r="K31" s="341">
        <f t="shared" si="6"/>
        <v>4.1322314049586781</v>
      </c>
      <c r="M31" s="344">
        <v>45778</v>
      </c>
      <c r="N31" s="340">
        <f>'10+_Assuntos_2025'!I$14</f>
        <v>176</v>
      </c>
      <c r="O31" s="339">
        <f t="shared" si="7"/>
        <v>6.024096385542169</v>
      </c>
    </row>
    <row r="32" spans="1:15" s="206" customFormat="1" ht="15">
      <c r="A32" s="344">
        <v>45809</v>
      </c>
      <c r="B32" s="340">
        <f>'10+_Assuntos_2025'!H$11</f>
        <v>229</v>
      </c>
      <c r="C32" s="341">
        <f t="shared" si="4"/>
        <v>-8.4</v>
      </c>
      <c r="E32" s="344">
        <v>45809</v>
      </c>
      <c r="F32" s="340">
        <f>'10+_Assuntos_2025'!H$12</f>
        <v>189</v>
      </c>
      <c r="G32" s="341">
        <f t="shared" si="5"/>
        <v>-37.209302325581397</v>
      </c>
      <c r="I32" s="344">
        <v>45809</v>
      </c>
      <c r="J32" s="340">
        <f>'10+_Assuntos_2025'!H$13</f>
        <v>183</v>
      </c>
      <c r="K32" s="341">
        <f t="shared" si="6"/>
        <v>-27.380952380952383</v>
      </c>
      <c r="M32" s="344">
        <v>45809</v>
      </c>
      <c r="N32" s="340">
        <f>'10+_Assuntos_2025'!H$14</f>
        <v>96</v>
      </c>
      <c r="O32" s="339">
        <f t="shared" si="7"/>
        <v>-45.454545454545453</v>
      </c>
    </row>
    <row r="33" spans="1:15" s="206" customFormat="1" ht="15">
      <c r="A33" s="344">
        <v>45839</v>
      </c>
      <c r="B33" s="340">
        <f>'10+_Assuntos_2025'!G$11</f>
        <v>258</v>
      </c>
      <c r="C33" s="341">
        <f t="shared" si="4"/>
        <v>12.663755458515283</v>
      </c>
      <c r="E33" s="344">
        <v>45839</v>
      </c>
      <c r="F33" s="340">
        <f>'10+_Assuntos_2025'!G$12</f>
        <v>177</v>
      </c>
      <c r="G33" s="341">
        <f t="shared" si="5"/>
        <v>-6.3492063492063489</v>
      </c>
      <c r="I33" s="344">
        <v>45839</v>
      </c>
      <c r="J33" s="340">
        <f>'10+_Assuntos_2025'!G$13</f>
        <v>244</v>
      </c>
      <c r="K33" s="341">
        <f t="shared" si="6"/>
        <v>33.333333333333329</v>
      </c>
      <c r="M33" s="344">
        <v>45839</v>
      </c>
      <c r="N33" s="340">
        <f>'10+_Assuntos_2025'!G$14</f>
        <v>121</v>
      </c>
      <c r="O33" s="339">
        <f t="shared" si="7"/>
        <v>26.041666666666668</v>
      </c>
    </row>
    <row r="34" spans="1:15" s="206" customFormat="1" ht="15">
      <c r="A34" s="344">
        <v>45870</v>
      </c>
      <c r="B34" s="340">
        <f>'10+_Assuntos_2025'!F$11</f>
        <v>223</v>
      </c>
      <c r="C34" s="341">
        <f t="shared" si="4"/>
        <v>-13.565891472868216</v>
      </c>
      <c r="E34" s="344">
        <v>45870</v>
      </c>
      <c r="F34" s="340">
        <f>'10+_Assuntos_2025'!F$12</f>
        <v>233</v>
      </c>
      <c r="G34" s="341">
        <f t="shared" si="5"/>
        <v>31.638418079096049</v>
      </c>
      <c r="I34" s="344">
        <v>45870</v>
      </c>
      <c r="J34" s="340">
        <f>'10+_Assuntos_2025'!F$13</f>
        <v>287</v>
      </c>
      <c r="K34" s="341">
        <f t="shared" si="6"/>
        <v>17.622950819672131</v>
      </c>
      <c r="M34" s="344">
        <v>45870</v>
      </c>
      <c r="N34" s="340">
        <f>'10+_Assuntos_2025'!F$14</f>
        <v>93</v>
      </c>
      <c r="O34" s="339">
        <f>((N34-N33)/N33)*100</f>
        <v>-23.140495867768596</v>
      </c>
    </row>
    <row r="35" spans="1:15" s="206" customFormat="1" ht="15">
      <c r="A35" s="344">
        <v>45901</v>
      </c>
      <c r="B35" s="340">
        <f>'10+_Assuntos_2025'!E$11</f>
        <v>296</v>
      </c>
      <c r="C35" s="341">
        <f>((B35-B34)/B34)*100</f>
        <v>32.735426008968609</v>
      </c>
      <c r="E35" s="344">
        <v>45901</v>
      </c>
      <c r="F35" s="340">
        <f>'10+_Assuntos_2025'!E$12</f>
        <v>248</v>
      </c>
      <c r="G35" s="341">
        <f>((F35-F34)/F34)*100</f>
        <v>6.4377682403433472</v>
      </c>
      <c r="I35" s="344">
        <v>45901</v>
      </c>
      <c r="J35" s="340">
        <f>'10+_Assuntos_2025'!E$13</f>
        <v>264</v>
      </c>
      <c r="K35" s="341">
        <f>((J35-J34)/J34)*100</f>
        <v>-8.0139372822299642</v>
      </c>
      <c r="M35" s="344">
        <v>45901</v>
      </c>
      <c r="N35" s="340">
        <f>'10+_Assuntos_2025'!E$14</f>
        <v>135</v>
      </c>
      <c r="O35" s="339">
        <f>((N35-N34)/N34)*100</f>
        <v>45.161290322580641</v>
      </c>
    </row>
    <row r="36" spans="1:15" s="206" customFormat="1" ht="15">
      <c r="A36" s="344">
        <v>45931</v>
      </c>
      <c r="B36" s="340">
        <f>'10+_Assuntos_2025'!D$11</f>
        <v>265</v>
      </c>
      <c r="C36" s="341">
        <f>((B36-B35)/B35)*100</f>
        <v>-10.472972972972974</v>
      </c>
      <c r="E36" s="344">
        <v>45931</v>
      </c>
      <c r="F36" s="340">
        <f>'10+_Assuntos_2025'!D$12</f>
        <v>238</v>
      </c>
      <c r="G36" s="341">
        <f>((F36-F35)/F35)*100</f>
        <v>-4.032258064516129</v>
      </c>
      <c r="I36" s="344">
        <v>45931</v>
      </c>
      <c r="J36" s="340">
        <f>'10+_Assuntos_2025'!D$13</f>
        <v>263</v>
      </c>
      <c r="K36" s="341">
        <f>((J36-J35)/J35)*100</f>
        <v>-0.37878787878787878</v>
      </c>
      <c r="M36" s="344">
        <v>45931</v>
      </c>
      <c r="N36" s="340">
        <f>'10+_Assuntos_2025'!D$14</f>
        <v>178</v>
      </c>
      <c r="O36" s="339">
        <f>((N36-N35)/N35)*100</f>
        <v>31.851851851851855</v>
      </c>
    </row>
    <row r="37" spans="1:15" s="206" customFormat="1" ht="15">
      <c r="A37" s="344">
        <v>45962</v>
      </c>
      <c r="B37" s="340">
        <f>'10+_Assuntos_2025'!C$11</f>
        <v>250</v>
      </c>
      <c r="C37" s="341">
        <f>((B37-B36)/B36)*100</f>
        <v>-5.6603773584905666</v>
      </c>
      <c r="E37" s="344">
        <v>45962</v>
      </c>
      <c r="F37" s="340">
        <f>'10+_Assuntos_2025'!C$12</f>
        <v>197</v>
      </c>
      <c r="G37" s="341">
        <f>((F37-F36)/F36)*100</f>
        <v>-17.22689075630252</v>
      </c>
      <c r="I37" s="344">
        <v>45962</v>
      </c>
      <c r="J37" s="340">
        <f>'10+_Assuntos_2025'!C$13</f>
        <v>187</v>
      </c>
      <c r="K37" s="341">
        <f>((J37-J36)/J36)*100</f>
        <v>-28.897338403041822</v>
      </c>
      <c r="M37" s="344">
        <v>45962</v>
      </c>
      <c r="N37" s="340">
        <f>'10+_Assuntos_2025'!C$14</f>
        <v>158</v>
      </c>
      <c r="O37" s="339">
        <f>((N37-N36)/N36)*100</f>
        <v>-11.235955056179774</v>
      </c>
    </row>
    <row r="38" spans="1:15" ht="15.75" thickBot="1">
      <c r="A38" s="556">
        <v>45992</v>
      </c>
      <c r="B38" s="546">
        <f>'10+_Assuntos_2025'!B$11</f>
        <v>0</v>
      </c>
      <c r="C38" s="547">
        <f>((B38-B37)/B37)*100</f>
        <v>-100</v>
      </c>
      <c r="E38" s="556">
        <v>45992</v>
      </c>
      <c r="F38" s="546">
        <f>'10+_Assuntos_2025'!B$12</f>
        <v>0</v>
      </c>
      <c r="G38" s="547">
        <f>((F38-F37)/F37)*100</f>
        <v>-100</v>
      </c>
      <c r="I38" s="556">
        <v>45992</v>
      </c>
      <c r="J38" s="546">
        <f>'10+_Assuntos_2025'!B$13</f>
        <v>0</v>
      </c>
      <c r="K38" s="547">
        <f>((J38-J37)/J37)*100</f>
        <v>-100</v>
      </c>
      <c r="M38" s="556">
        <v>45992</v>
      </c>
      <c r="N38" s="546">
        <f>'10+_Assuntos_2025'!B$14</f>
        <v>0</v>
      </c>
      <c r="O38" s="549">
        <f>((N38-N37)/N37)*100</f>
        <v>-100</v>
      </c>
    </row>
    <row r="39" spans="1:15">
      <c r="B39" s="9"/>
      <c r="C39" s="9"/>
    </row>
    <row r="40" spans="1:15" s="213" customFormat="1" ht="15" thickBot="1">
      <c r="B40" s="566">
        <f>'10+_Assuntos_2025'!N15</f>
        <v>137</v>
      </c>
      <c r="F40" s="566">
        <f>'10+_Assuntos_2025'!N16</f>
        <v>197</v>
      </c>
    </row>
    <row r="41" spans="1:15" ht="30.75" customHeight="1" thickBot="1">
      <c r="A41" s="1080" t="str">
        <f>'10+_Assuntos_2025'!A15</f>
        <v>Cadastro Único (CadÚnico)</v>
      </c>
      <c r="B41" s="1081"/>
      <c r="C41" s="1082"/>
      <c r="E41" s="1080" t="str">
        <f>'10+_Assuntos_2025'!A16</f>
        <v>Poluição sonora - PSIU</v>
      </c>
      <c r="F41" s="1081"/>
      <c r="G41" s="1082"/>
    </row>
    <row r="42" spans="1:15" ht="15.75" thickBot="1">
      <c r="A42" s="282" t="s">
        <v>5</v>
      </c>
      <c r="B42" s="283" t="s">
        <v>307</v>
      </c>
      <c r="C42" s="284" t="s">
        <v>308</v>
      </c>
      <c r="E42" s="87" t="s">
        <v>5</v>
      </c>
      <c r="F42" s="87" t="s">
        <v>307</v>
      </c>
      <c r="G42" s="87" t="s">
        <v>308</v>
      </c>
    </row>
    <row r="43" spans="1:15" s="206" customFormat="1" ht="15">
      <c r="A43" s="761">
        <v>45658</v>
      </c>
      <c r="B43" s="340">
        <f>'10+_Assuntos_2025'!M15</f>
        <v>217</v>
      </c>
      <c r="C43" s="341">
        <f>((B43-B40)/B40)*100</f>
        <v>58.394160583941598</v>
      </c>
      <c r="E43" s="762">
        <v>45658</v>
      </c>
      <c r="F43" s="763">
        <f>'10+_Assuntos_2025'!M$16</f>
        <v>174</v>
      </c>
      <c r="G43" s="764">
        <f>((F43-F40)/F40)*100</f>
        <v>-11.6751269035533</v>
      </c>
    </row>
    <row r="44" spans="1:15" s="206" customFormat="1" ht="15">
      <c r="A44" s="344">
        <v>45689</v>
      </c>
      <c r="B44" s="340">
        <f>'10+_Assuntos_2025'!L15</f>
        <v>186</v>
      </c>
      <c r="C44" s="341">
        <f t="shared" ref="C44:C49" si="8">((B44-B43)/B43)*100</f>
        <v>-14.285714285714285</v>
      </c>
      <c r="E44" s="714">
        <v>45689</v>
      </c>
      <c r="F44" s="716">
        <f>'10+_Assuntos_2025'!L$16</f>
        <v>189</v>
      </c>
      <c r="G44" s="709">
        <f>((F44-F43)/F43)*100</f>
        <v>8.6206896551724146</v>
      </c>
    </row>
    <row r="45" spans="1:15" s="206" customFormat="1" ht="15">
      <c r="A45" s="344">
        <v>45717</v>
      </c>
      <c r="B45" s="340">
        <f>'10+_Assuntos_2025'!K15</f>
        <v>213</v>
      </c>
      <c r="C45" s="341">
        <f t="shared" si="8"/>
        <v>14.516129032258066</v>
      </c>
      <c r="E45" s="714">
        <v>45717</v>
      </c>
      <c r="F45" s="744">
        <f>'10+_Assuntos_2025'!K$16</f>
        <v>192</v>
      </c>
      <c r="G45" s="743">
        <f t="shared" ref="G45:G54" si="9">((F45-F44)/F44)*100</f>
        <v>1.5873015873015872</v>
      </c>
    </row>
    <row r="46" spans="1:15" s="206" customFormat="1" ht="15">
      <c r="A46" s="344">
        <v>45748</v>
      </c>
      <c r="B46" s="340">
        <f>'10+_Assuntos_2025'!J$15</f>
        <v>185</v>
      </c>
      <c r="C46" s="341">
        <f t="shared" si="8"/>
        <v>-13.145539906103288</v>
      </c>
      <c r="E46" s="714">
        <v>45748</v>
      </c>
      <c r="F46" s="744">
        <f>'10+_Assuntos_2025'!J$16</f>
        <v>184</v>
      </c>
      <c r="G46" s="743">
        <f t="shared" si="9"/>
        <v>-4.1666666666666661</v>
      </c>
    </row>
    <row r="47" spans="1:15" s="206" customFormat="1" ht="15">
      <c r="A47" s="344">
        <v>45778</v>
      </c>
      <c r="B47" s="340">
        <f>'10+_Assuntos_2025'!I$15</f>
        <v>115</v>
      </c>
      <c r="C47" s="341">
        <f t="shared" si="8"/>
        <v>-37.837837837837839</v>
      </c>
      <c r="E47" s="714">
        <v>45778</v>
      </c>
      <c r="F47" s="744">
        <f>'10+_Assuntos_2025'!I$16</f>
        <v>174</v>
      </c>
      <c r="G47" s="743">
        <f t="shared" si="9"/>
        <v>-5.4347826086956523</v>
      </c>
    </row>
    <row r="48" spans="1:15" s="206" customFormat="1" ht="15">
      <c r="A48" s="344">
        <v>45809</v>
      </c>
      <c r="B48" s="340">
        <f>'10+_Assuntos_2025'!H$15</f>
        <v>97</v>
      </c>
      <c r="C48" s="341">
        <f t="shared" si="8"/>
        <v>-15.65217391304348</v>
      </c>
      <c r="E48" s="714">
        <v>45809</v>
      </c>
      <c r="F48" s="744">
        <f>'10+_Assuntos_2025'!H$16</f>
        <v>192</v>
      </c>
      <c r="G48" s="743">
        <f t="shared" si="9"/>
        <v>10.344827586206897</v>
      </c>
    </row>
    <row r="49" spans="1:7" s="206" customFormat="1" ht="15">
      <c r="A49" s="344">
        <v>45839</v>
      </c>
      <c r="B49" s="340">
        <f>'10+_Assuntos_2025'!G$15</f>
        <v>277</v>
      </c>
      <c r="C49" s="341">
        <f t="shared" si="8"/>
        <v>185.56701030927834</v>
      </c>
      <c r="E49" s="714">
        <v>45839</v>
      </c>
      <c r="F49" s="744">
        <f>'10+_Assuntos_2025'!G$16</f>
        <v>180</v>
      </c>
      <c r="G49" s="743">
        <f t="shared" si="9"/>
        <v>-6.25</v>
      </c>
    </row>
    <row r="50" spans="1:7" s="206" customFormat="1" ht="15">
      <c r="A50" s="344">
        <v>45870</v>
      </c>
      <c r="B50" s="340">
        <f>'10+_Assuntos_2025'!F$15</f>
        <v>220</v>
      </c>
      <c r="C50" s="341">
        <f>((B50-B49)/B49)*100</f>
        <v>-20.577617328519857</v>
      </c>
      <c r="E50" s="714">
        <v>45870</v>
      </c>
      <c r="F50" s="744">
        <f>'10+_Assuntos_2025'!F$16</f>
        <v>169</v>
      </c>
      <c r="G50" s="743">
        <f t="shared" si="9"/>
        <v>-6.1111111111111107</v>
      </c>
    </row>
    <row r="51" spans="1:7" s="206" customFormat="1" ht="15">
      <c r="A51" s="344">
        <v>45901</v>
      </c>
      <c r="B51" s="340">
        <f>'10+_Assuntos_2025'!E$15</f>
        <v>148</v>
      </c>
      <c r="C51" s="341">
        <f>((B51-B50)/B50)*100</f>
        <v>-32.727272727272727</v>
      </c>
      <c r="E51" s="714">
        <v>45901</v>
      </c>
      <c r="F51" s="744">
        <f>'10+_Assuntos_2025'!E$16</f>
        <v>185</v>
      </c>
      <c r="G51" s="743">
        <f t="shared" si="9"/>
        <v>9.4674556213017755</v>
      </c>
    </row>
    <row r="52" spans="1:7" s="206" customFormat="1" ht="15">
      <c r="A52" s="344">
        <v>45931</v>
      </c>
      <c r="B52" s="340">
        <f>'10+_Assuntos_2025'!D$15</f>
        <v>136</v>
      </c>
      <c r="C52" s="341">
        <f>((B52-B51)/B51)*100</f>
        <v>-8.1081081081081088</v>
      </c>
      <c r="E52" s="714">
        <v>45931</v>
      </c>
      <c r="F52" s="744">
        <f>'10+_Assuntos_2025'!D$16</f>
        <v>130</v>
      </c>
      <c r="G52" s="743">
        <f t="shared" si="9"/>
        <v>-29.72972972972973</v>
      </c>
    </row>
    <row r="53" spans="1:7" s="206" customFormat="1" ht="15">
      <c r="A53" s="344">
        <v>45962</v>
      </c>
      <c r="B53" s="340">
        <f>'10+_Assuntos_2025'!C$15</f>
        <v>132</v>
      </c>
      <c r="C53" s="341">
        <f>((B53-B52)/B52)*100</f>
        <v>-2.9411764705882351</v>
      </c>
      <c r="E53" s="714">
        <v>45962</v>
      </c>
      <c r="F53" s="744">
        <f>'10+_Assuntos_2025'!C$16</f>
        <v>139</v>
      </c>
      <c r="G53" s="743">
        <f t="shared" si="9"/>
        <v>6.9230769230769234</v>
      </c>
    </row>
    <row r="54" spans="1:7" ht="15.75" thickBot="1">
      <c r="A54" s="556">
        <v>45992</v>
      </c>
      <c r="B54" s="546">
        <f>'10+_Assuntos_2025'!B$15</f>
        <v>0</v>
      </c>
      <c r="C54" s="547">
        <f>((B54-B53)/B53)*100</f>
        <v>-100</v>
      </c>
      <c r="E54" s="715">
        <v>45992</v>
      </c>
      <c r="F54" s="717">
        <f>'10+_Assuntos_2025'!B$16</f>
        <v>0</v>
      </c>
      <c r="G54" s="718">
        <f t="shared" si="9"/>
        <v>-100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Buraco-Pavimentação_NOV_2025</vt:lpstr>
      <vt:lpstr>10+_Assuntos_2025</vt:lpstr>
      <vt:lpstr>Assuntos-variação_10_mais_2025</vt:lpstr>
      <vt:lpstr>10_ASSUNTOS+_Assuntos_NOV_25</vt:lpstr>
      <vt:lpstr>UNIDADES</vt:lpstr>
      <vt:lpstr>10+_UNIDADES_2025</vt:lpstr>
      <vt:lpstr>Unidades_variação_10_mais_2025</vt:lpstr>
      <vt:lpstr>10+_Unidades_NOV_25</vt:lpstr>
      <vt:lpstr>Subprefeituras_2025</vt:lpstr>
      <vt:lpstr>10+_SUB's_2025</vt:lpstr>
      <vt:lpstr>Subs_-Variação_10_mais_2025</vt:lpstr>
      <vt:lpstr>10+_Subprefeituras_NOV_25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Marcio Henrique Ramires dos Santos</cp:lastModifiedBy>
  <cp:revision/>
  <dcterms:created xsi:type="dcterms:W3CDTF">2018-08-01T11:52:47Z</dcterms:created>
  <dcterms:modified xsi:type="dcterms:W3CDTF">2025-12-22T15:55:50Z</dcterms:modified>
  <cp:category/>
  <cp:contentStatus/>
</cp:coreProperties>
</file>