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8207df197b1768/Documentos/Mauricio/PGM/PC PGM/CEJUSC/Planilhas/"/>
    </mc:Choice>
  </mc:AlternateContent>
  <xr:revisionPtr revIDLastSave="0" documentId="8_{960BD025-C1C2-4710-BBC5-8B98D0AC0DA0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Janeiro" sheetId="1" r:id="rId1"/>
    <sheet name="Fevereiro" sheetId="4" r:id="rId2"/>
    <sheet name="Março" sheetId="5" r:id="rId3"/>
    <sheet name="Abril" sheetId="6" r:id="rId4"/>
    <sheet name="Maio" sheetId="7" r:id="rId5"/>
    <sheet name="Junho" sheetId="8" r:id="rId6"/>
    <sheet name="Julho" sheetId="11" r:id="rId7"/>
    <sheet name="Agosto" sheetId="9" r:id="rId8"/>
    <sheet name="Setembro" sheetId="10" r:id="rId9"/>
    <sheet name="Outubro" sheetId="12" r:id="rId10"/>
    <sheet name="Novembro" sheetId="13" r:id="rId11"/>
    <sheet name="Dezembro" sheetId="14" r:id="rId12"/>
    <sheet name="2026" sheetId="3" r:id="rId13"/>
  </sheets>
  <definedNames>
    <definedName name="_xlnm.Print_Area" localSheetId="11">Dezembro!$A$1:$J$64</definedName>
    <definedName name="_xlnm.Print_Area" localSheetId="1">Fevereiro!$A$1:$J$71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0" l="1"/>
  <c r="G17" i="10"/>
  <c r="H17" i="10"/>
  <c r="H17" i="9"/>
  <c r="B17" i="10"/>
  <c r="B17" i="9"/>
  <c r="E12" i="10"/>
  <c r="D12" i="10"/>
  <c r="H55" i="10"/>
  <c r="F55" i="10"/>
  <c r="B16" i="10" s="1"/>
  <c r="D55" i="10"/>
  <c r="C55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D12" i="9"/>
  <c r="B12" i="11"/>
  <c r="B12" i="8"/>
  <c r="I8" i="8"/>
  <c r="B12" i="7"/>
  <c r="B12" i="6"/>
  <c r="B12" i="4"/>
  <c r="I8" i="7"/>
  <c r="I8" i="6"/>
  <c r="I8" i="4"/>
  <c r="I8" i="5"/>
  <c r="B12" i="5"/>
  <c r="E12" i="9"/>
  <c r="I9" i="11"/>
  <c r="H55" i="11"/>
  <c r="D55" i="11"/>
  <c r="F55" i="11"/>
  <c r="F55" i="8"/>
  <c r="C55" i="11"/>
  <c r="J10" i="9"/>
  <c r="I10" i="9" s="1"/>
  <c r="H64" i="9"/>
  <c r="F64" i="9"/>
  <c r="D64" i="9"/>
  <c r="C64" i="9"/>
  <c r="H55" i="9"/>
  <c r="F55" i="9"/>
  <c r="D55" i="9"/>
  <c r="C55" i="9"/>
  <c r="G17" i="9"/>
  <c r="E17" i="9"/>
  <c r="C17" i="9"/>
  <c r="J11" i="9"/>
  <c r="J9" i="9"/>
  <c r="I9" i="9"/>
  <c r="D12" i="4"/>
  <c r="I10" i="4"/>
  <c r="C17" i="5"/>
  <c r="E17" i="5"/>
  <c r="G17" i="5"/>
  <c r="H17" i="5"/>
  <c r="E12" i="4"/>
  <c r="B16" i="4"/>
  <c r="C17" i="4" s="1"/>
  <c r="E17" i="4"/>
  <c r="G17" i="4"/>
  <c r="H17" i="4"/>
  <c r="C55" i="4"/>
  <c r="D55" i="4"/>
  <c r="F55" i="4"/>
  <c r="H55" i="4"/>
  <c r="C64" i="4"/>
  <c r="D64" i="4"/>
  <c r="F64" i="4"/>
  <c r="H64" i="4"/>
  <c r="I12" i="1"/>
  <c r="E12" i="1"/>
  <c r="D12" i="1"/>
  <c r="B12" i="1"/>
  <c r="H55" i="1"/>
  <c r="F55" i="1"/>
  <c r="D55" i="1"/>
  <c r="H64" i="1"/>
  <c r="C55" i="1"/>
  <c r="C64" i="1"/>
  <c r="D64" i="1"/>
  <c r="F64" i="1"/>
  <c r="L17" i="12"/>
  <c r="H47" i="3"/>
  <c r="F47" i="3"/>
  <c r="H46" i="3"/>
  <c r="F46" i="3"/>
  <c r="H64" i="13"/>
  <c r="F64" i="13"/>
  <c r="D64" i="13"/>
  <c r="C64" i="13"/>
  <c r="H55" i="13"/>
  <c r="F55" i="13"/>
  <c r="H17" i="13" s="1"/>
  <c r="D55" i="13"/>
  <c r="C55" i="13"/>
  <c r="E12" i="13"/>
  <c r="D12" i="13"/>
  <c r="J11" i="13"/>
  <c r="J10" i="13"/>
  <c r="I10" i="13" s="1"/>
  <c r="J9" i="13"/>
  <c r="I9" i="13" s="1"/>
  <c r="H64" i="12"/>
  <c r="F64" i="12"/>
  <c r="D64" i="12"/>
  <c r="C64" i="12"/>
  <c r="H55" i="12"/>
  <c r="F55" i="12"/>
  <c r="H17" i="12" s="1"/>
  <c r="D55" i="12"/>
  <c r="C55" i="12"/>
  <c r="D12" i="12"/>
  <c r="J11" i="12"/>
  <c r="J10" i="12"/>
  <c r="I10" i="12" s="1"/>
  <c r="J9" i="12"/>
  <c r="I9" i="12" s="1"/>
  <c r="H64" i="10"/>
  <c r="F64" i="10"/>
  <c r="D64" i="10"/>
  <c r="C64" i="10"/>
  <c r="H33" i="3"/>
  <c r="C33" i="3"/>
  <c r="J11" i="10"/>
  <c r="J10" i="10"/>
  <c r="I10" i="10" s="1"/>
  <c r="J9" i="10"/>
  <c r="I9" i="10" s="1"/>
  <c r="H32" i="3"/>
  <c r="F32" i="3"/>
  <c r="C32" i="3"/>
  <c r="H64" i="11"/>
  <c r="F64" i="11"/>
  <c r="D64" i="11"/>
  <c r="C64" i="11"/>
  <c r="H17" i="11"/>
  <c r="E12" i="11"/>
  <c r="D12" i="11"/>
  <c r="J11" i="11"/>
  <c r="J10" i="11"/>
  <c r="I10" i="11" s="1"/>
  <c r="J9" i="11"/>
  <c r="H64" i="8"/>
  <c r="F64" i="8"/>
  <c r="D64" i="8"/>
  <c r="C64" i="8"/>
  <c r="H55" i="8"/>
  <c r="B16" i="8"/>
  <c r="H17" i="8" s="1"/>
  <c r="D55" i="8"/>
  <c r="I20" i="8" s="1"/>
  <c r="C55" i="8"/>
  <c r="E12" i="8"/>
  <c r="D12" i="8"/>
  <c r="J11" i="8"/>
  <c r="J10" i="8"/>
  <c r="I10" i="8" s="1"/>
  <c r="J9" i="8"/>
  <c r="I9" i="8" s="1"/>
  <c r="H64" i="7"/>
  <c r="F64" i="7"/>
  <c r="D64" i="7"/>
  <c r="C64" i="7"/>
  <c r="H55" i="7"/>
  <c r="F55" i="7"/>
  <c r="H17" i="7" s="1"/>
  <c r="D55" i="7"/>
  <c r="C55" i="7"/>
  <c r="E12" i="7"/>
  <c r="D12" i="7"/>
  <c r="J11" i="7"/>
  <c r="J10" i="7"/>
  <c r="I10" i="7" s="1"/>
  <c r="J9" i="7"/>
  <c r="I9" i="7" s="1"/>
  <c r="H64" i="6"/>
  <c r="F64" i="6"/>
  <c r="D64" i="6"/>
  <c r="C64" i="6"/>
  <c r="H17" i="6"/>
  <c r="I20" i="6"/>
  <c r="J11" i="6"/>
  <c r="J10" i="6"/>
  <c r="I10" i="6" s="1"/>
  <c r="J9" i="6"/>
  <c r="I9" i="6" s="1"/>
  <c r="H64" i="5"/>
  <c r="F64" i="5"/>
  <c r="D64" i="5"/>
  <c r="C64" i="5"/>
  <c r="H55" i="5"/>
  <c r="F55" i="5"/>
  <c r="D55" i="5"/>
  <c r="C55" i="5"/>
  <c r="J11" i="5"/>
  <c r="J10" i="5"/>
  <c r="I10" i="5" s="1"/>
  <c r="J9" i="5"/>
  <c r="I9" i="5" s="1"/>
  <c r="H26" i="3"/>
  <c r="C26" i="3"/>
  <c r="J11" i="4"/>
  <c r="J10" i="4"/>
  <c r="J9" i="4"/>
  <c r="J11" i="1"/>
  <c r="J10" i="1"/>
  <c r="J9" i="1"/>
  <c r="H16" i="3"/>
  <c r="J11" i="14"/>
  <c r="J10" i="14"/>
  <c r="I10" i="14" s="1"/>
  <c r="J9" i="14"/>
  <c r="I9" i="14" s="1"/>
  <c r="B12" i="9" l="1"/>
  <c r="I8" i="10"/>
  <c r="B12" i="10"/>
  <c r="I8" i="12"/>
  <c r="B12" i="12"/>
  <c r="I8" i="13"/>
  <c r="B12" i="13"/>
  <c r="I20" i="13"/>
  <c r="I10" i="1"/>
  <c r="B16" i="1"/>
  <c r="B17" i="5"/>
  <c r="B17" i="4"/>
  <c r="I9" i="4"/>
  <c r="I12" i="4" s="1"/>
  <c r="I9" i="1"/>
  <c r="I12" i="13"/>
  <c r="I12" i="12"/>
  <c r="D32" i="3"/>
  <c r="I12" i="11"/>
  <c r="D33" i="3"/>
  <c r="I8" i="11"/>
  <c r="F26" i="3"/>
  <c r="D26" i="3"/>
  <c r="I12" i="5"/>
  <c r="I12" i="10"/>
  <c r="F33" i="3"/>
  <c r="G17" i="13"/>
  <c r="I12" i="8"/>
  <c r="I12" i="7"/>
  <c r="I12" i="6"/>
  <c r="E17" i="13"/>
  <c r="C17" i="13"/>
  <c r="G17" i="12"/>
  <c r="E17" i="12"/>
  <c r="C17" i="12"/>
  <c r="G17" i="11"/>
  <c r="E17" i="11"/>
  <c r="C17" i="11"/>
  <c r="G17" i="8"/>
  <c r="E17" i="8"/>
  <c r="C17" i="8"/>
  <c r="G17" i="7"/>
  <c r="E17" i="7"/>
  <c r="C17" i="7"/>
  <c r="G17" i="6"/>
  <c r="E17" i="6"/>
  <c r="C17" i="6"/>
  <c r="H17" i="1" l="1"/>
  <c r="C17" i="1"/>
  <c r="E17" i="1"/>
  <c r="G17" i="1"/>
  <c r="C17" i="10"/>
  <c r="B17" i="13"/>
  <c r="B17" i="12"/>
  <c r="B17" i="11"/>
  <c r="B17" i="8"/>
  <c r="B17" i="7"/>
  <c r="B17" i="6"/>
  <c r="B17" i="1" l="1"/>
  <c r="C46" i="3"/>
  <c r="C47" i="3"/>
  <c r="C16" i="3" l="1"/>
  <c r="E16" i="3"/>
  <c r="G16" i="3"/>
  <c r="H30" i="3" l="1"/>
  <c r="C30" i="3"/>
  <c r="D30" i="3" l="1"/>
  <c r="F30" i="3"/>
  <c r="E10" i="3" l="1"/>
  <c r="E9" i="3"/>
  <c r="D10" i="3"/>
  <c r="D9" i="3"/>
  <c r="J9" i="3" l="1"/>
  <c r="I9" i="3" s="1"/>
  <c r="J11" i="3"/>
  <c r="J10" i="3"/>
  <c r="I10" i="3" s="1"/>
  <c r="H20" i="3"/>
  <c r="E36" i="3" l="1"/>
  <c r="G36" i="3"/>
  <c r="I36" i="3"/>
  <c r="E35" i="3"/>
  <c r="G35" i="3"/>
  <c r="I35" i="3"/>
  <c r="E34" i="3"/>
  <c r="G34" i="3"/>
  <c r="I34" i="3"/>
  <c r="E32" i="3"/>
  <c r="G32" i="3"/>
  <c r="I32" i="3"/>
  <c r="H64" i="14"/>
  <c r="F64" i="14"/>
  <c r="C64" i="14"/>
  <c r="H55" i="14"/>
  <c r="H36" i="3" s="1"/>
  <c r="F55" i="14"/>
  <c r="F36" i="3" s="1"/>
  <c r="D55" i="14"/>
  <c r="C55" i="14"/>
  <c r="C36" i="3" s="1"/>
  <c r="B12" i="14"/>
  <c r="H35" i="3"/>
  <c r="F35" i="3"/>
  <c r="D35" i="3"/>
  <c r="C35" i="3"/>
  <c r="H34" i="3"/>
  <c r="C34" i="3"/>
  <c r="I12" i="14" l="1"/>
  <c r="D36" i="3"/>
  <c r="D34" i="3"/>
  <c r="F34" i="3"/>
  <c r="C31" i="3"/>
  <c r="H31" i="3"/>
  <c r="H17" i="14" l="1"/>
  <c r="I20" i="14"/>
  <c r="G17" i="14"/>
  <c r="F31" i="3"/>
  <c r="D31" i="3"/>
  <c r="D64" i="14"/>
  <c r="C17" i="14"/>
  <c r="E17" i="14"/>
  <c r="B17" i="14" l="1"/>
  <c r="H49" i="3" l="1"/>
  <c r="F49" i="3"/>
  <c r="H29" i="3"/>
  <c r="H28" i="3"/>
  <c r="C28" i="3"/>
  <c r="H27" i="3"/>
  <c r="C27" i="3"/>
  <c r="F29" i="3" l="1"/>
  <c r="D29" i="3"/>
  <c r="F28" i="3"/>
  <c r="D28" i="3"/>
  <c r="F27" i="3"/>
  <c r="D27" i="3"/>
  <c r="C49" i="3" l="1"/>
  <c r="E12" i="3"/>
  <c r="D12" i="3"/>
  <c r="H25" i="3"/>
  <c r="H38" i="3" s="1"/>
  <c r="F25" i="3"/>
  <c r="C25" i="3"/>
  <c r="F38" i="3" l="1"/>
  <c r="D25" i="3"/>
  <c r="D38" i="3" s="1"/>
  <c r="B12" i="3" s="1"/>
  <c r="I12" i="3"/>
  <c r="I20" i="3"/>
  <c r="B16" i="3" l="1"/>
  <c r="H17" i="3" s="1"/>
  <c r="D49" i="3"/>
  <c r="G17" i="3" l="1"/>
  <c r="E17" i="3"/>
  <c r="C17" i="3"/>
  <c r="C29" i="3"/>
  <c r="C38" i="3" s="1"/>
  <c r="B17" i="3" l="1"/>
  <c r="I8" i="9"/>
  <c r="I12" i="9"/>
</calcChain>
</file>

<file path=xl/sharedStrings.xml><?xml version="1.0" encoding="utf-8"?>
<sst xmlns="http://schemas.openxmlformats.org/spreadsheetml/2006/main" count="511" uniqueCount="57">
  <si>
    <t>CEJUSC - PMSP</t>
  </si>
  <si>
    <t>Sessões de Mediação realizadas</t>
  </si>
  <si>
    <t>Total  de</t>
  </si>
  <si>
    <t>Tipo</t>
  </si>
  <si>
    <t>Acordos</t>
  </si>
  <si>
    <t>Sem Acordo</t>
  </si>
  <si>
    <t>Total de conciliações Frutíferas:</t>
  </si>
  <si>
    <t xml:space="preserve">Sessões </t>
  </si>
  <si>
    <t>Família</t>
  </si>
  <si>
    <t>índice de Acordos em família:</t>
  </si>
  <si>
    <t>Realizadas</t>
  </si>
  <si>
    <t>Cível</t>
  </si>
  <si>
    <t>Índice de Acordos em Cível:</t>
  </si>
  <si>
    <t>no CEJUSC</t>
  </si>
  <si>
    <t xml:space="preserve"> </t>
  </si>
  <si>
    <t>TOTAL</t>
  </si>
  <si>
    <t>Índice Total de Acordos:</t>
  </si>
  <si>
    <t>Sessões de Mediação- Não realizadas</t>
  </si>
  <si>
    <t>Total de sessões não realizadas</t>
  </si>
  <si>
    <t>Não realizada pela ausência do Requerente</t>
  </si>
  <si>
    <t>Não realizada pela ausência do Requerido</t>
  </si>
  <si>
    <t>Não realizada pela ausência de ambos</t>
  </si>
  <si>
    <t>Não Realizada por falta de documentos</t>
  </si>
  <si>
    <t>Encaminhamentos à equipamentos de atendimento à Violência Doméstica:</t>
  </si>
  <si>
    <t>Panorama Geral</t>
  </si>
  <si>
    <t>Data</t>
  </si>
  <si>
    <t>Agendadas</t>
  </si>
  <si>
    <t>Não realizadas</t>
  </si>
  <si>
    <t>Reagendadas</t>
  </si>
  <si>
    <t>Total do Mês</t>
  </si>
  <si>
    <t>Agendamentos/ Convites Realizados</t>
  </si>
  <si>
    <t>Inclusos no SAJ</t>
  </si>
  <si>
    <t>CEJUSC</t>
  </si>
  <si>
    <t>Defensoria</t>
  </si>
  <si>
    <t>Total</t>
  </si>
  <si>
    <t>Total de Acordos Frutíferos:</t>
  </si>
  <si>
    <t>Índice de Acordos em Família:</t>
  </si>
  <si>
    <t>Canceladas</t>
  </si>
  <si>
    <t>Maio/2026</t>
  </si>
  <si>
    <t>AGOSTO/2026</t>
  </si>
  <si>
    <t>SETEMBRO/2026</t>
  </si>
  <si>
    <t>OUTUBRO/2026</t>
  </si>
  <si>
    <t>NOVEMBRO/2026</t>
  </si>
  <si>
    <t>DEZEMBRO/2026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</si>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</sst>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[$-409]d\-mmm\-yy;@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sz val="11"/>
      <color theme="0"/>
      <name val="Calibri"/>
      <family val="2"/>
      <scheme val="minor"/>
    </font>
    <font>
      <sz val="11"/>
      <color rgb="FF000000"/>
      <name val="Trebuchet MS"/>
      <family val="2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2"/>
      <color theme="1"/>
      <name val="Arial"/>
    </font>
    <font>
      <b/>
      <sz val="14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48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wrapText="1"/>
    </xf>
    <xf numFmtId="0" fontId="7" fillId="0" borderId="0" xfId="0" applyFont="1"/>
    <xf numFmtId="17" fontId="8" fillId="0" borderId="0" xfId="0" applyNumberFormat="1" applyFont="1" applyAlignment="1">
      <alignment horizontal="center" wrapText="1"/>
    </xf>
    <xf numFmtId="17" fontId="7" fillId="0" borderId="0" xfId="0" applyNumberFormat="1" applyFont="1" applyAlignment="1">
      <alignment wrapText="1"/>
    </xf>
    <xf numFmtId="0" fontId="7" fillId="0" borderId="9" xfId="0" applyFont="1" applyBorder="1"/>
    <xf numFmtId="0" fontId="13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1" xfId="0" applyFont="1" applyBorder="1"/>
    <xf numFmtId="0" fontId="1" fillId="0" borderId="0" xfId="0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14" fontId="7" fillId="0" borderId="7" xfId="0" applyNumberFormat="1" applyFont="1" applyBorder="1"/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4" fillId="9" borderId="11" xfId="0" applyFont="1" applyFill="1" applyBorder="1"/>
    <xf numFmtId="0" fontId="9" fillId="0" borderId="16" xfId="0" applyFont="1" applyBorder="1"/>
    <xf numFmtId="0" fontId="9" fillId="0" borderId="0" xfId="0" applyFont="1"/>
    <xf numFmtId="0" fontId="9" fillId="0" borderId="23" xfId="0" applyFont="1" applyBorder="1"/>
    <xf numFmtId="0" fontId="9" fillId="0" borderId="22" xfId="0" applyFont="1" applyBorder="1"/>
    <xf numFmtId="0" fontId="9" fillId="0" borderId="18" xfId="0" applyFont="1" applyBorder="1"/>
    <xf numFmtId="0" fontId="7" fillId="0" borderId="26" xfId="0" applyFont="1" applyBorder="1"/>
    <xf numFmtId="0" fontId="7" fillId="0" borderId="13" xfId="0" applyFont="1" applyBorder="1"/>
    <xf numFmtId="0" fontId="11" fillId="4" borderId="17" xfId="0" applyFont="1" applyFill="1" applyBorder="1"/>
    <xf numFmtId="0" fontId="11" fillId="4" borderId="20" xfId="0" applyFont="1" applyFill="1" applyBorder="1"/>
    <xf numFmtId="0" fontId="3" fillId="4" borderId="20" xfId="0" applyFont="1" applyFill="1" applyBorder="1"/>
    <xf numFmtId="0" fontId="7" fillId="4" borderId="20" xfId="0" applyFont="1" applyFill="1" applyBorder="1"/>
    <xf numFmtId="0" fontId="7" fillId="4" borderId="18" xfId="0" applyFont="1" applyFill="1" applyBorder="1"/>
    <xf numFmtId="0" fontId="7" fillId="4" borderId="0" xfId="0" applyFont="1" applyFill="1"/>
    <xf numFmtId="0" fontId="9" fillId="10" borderId="1" xfId="0" applyFont="1" applyFill="1" applyBorder="1"/>
    <xf numFmtId="0" fontId="9" fillId="10" borderId="1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10" fontId="7" fillId="0" borderId="9" xfId="0" applyNumberFormat="1" applyFont="1" applyBorder="1" applyAlignment="1">
      <alignment horizontal="center"/>
    </xf>
    <xf numFmtId="0" fontId="9" fillId="0" borderId="14" xfId="0" applyFont="1" applyBorder="1"/>
    <xf numFmtId="0" fontId="15" fillId="0" borderId="0" xfId="0" applyFont="1"/>
    <xf numFmtId="9" fontId="7" fillId="0" borderId="11" xfId="0" applyNumberFormat="1" applyFont="1" applyBorder="1" applyAlignment="1">
      <alignment horizontal="center"/>
    </xf>
    <xf numFmtId="0" fontId="9" fillId="0" borderId="9" xfId="0" applyFont="1" applyBorder="1"/>
    <xf numFmtId="0" fontId="9" fillId="9" borderId="11" xfId="0" applyFont="1" applyFill="1" applyBorder="1" applyAlignment="1">
      <alignment horizontal="center"/>
    </xf>
    <xf numFmtId="0" fontId="9" fillId="0" borderId="22" xfId="0" applyFont="1" applyBorder="1" applyAlignment="1">
      <alignment horizontal="left"/>
    </xf>
    <xf numFmtId="9" fontId="7" fillId="0" borderId="9" xfId="0" applyNumberFormat="1" applyFont="1" applyBorder="1" applyAlignment="1">
      <alignment horizontal="left"/>
    </xf>
    <xf numFmtId="9" fontId="9" fillId="0" borderId="9" xfId="0" applyNumberFormat="1" applyFont="1" applyBorder="1" applyAlignment="1">
      <alignment horizontal="left"/>
    </xf>
    <xf numFmtId="1" fontId="7" fillId="0" borderId="11" xfId="0" applyNumberFormat="1" applyFont="1" applyBorder="1" applyAlignment="1">
      <alignment horizontal="center"/>
    </xf>
    <xf numFmtId="9" fontId="9" fillId="5" borderId="4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14" fontId="7" fillId="0" borderId="4" xfId="0" applyNumberFormat="1" applyFont="1" applyBorder="1"/>
    <xf numFmtId="10" fontId="0" fillId="0" borderId="0" xfId="0" applyNumberFormat="1"/>
    <xf numFmtId="0" fontId="7" fillId="0" borderId="14" xfId="0" applyFont="1" applyBorder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1" fillId="4" borderId="36" xfId="0" applyFont="1" applyFill="1" applyBorder="1"/>
    <xf numFmtId="0" fontId="11" fillId="4" borderId="5" xfId="0" applyFont="1" applyFill="1" applyBorder="1"/>
    <xf numFmtId="0" fontId="11" fillId="4" borderId="28" xfId="0" applyFont="1" applyFill="1" applyBorder="1"/>
    <xf numFmtId="0" fontId="7" fillId="0" borderId="7" xfId="0" applyFont="1" applyBorder="1" applyAlignment="1">
      <alignment horizontal="center"/>
    </xf>
    <xf numFmtId="14" fontId="7" fillId="3" borderId="4" xfId="0" applyNumberFormat="1" applyFont="1" applyFill="1" applyBorder="1"/>
    <xf numFmtId="0" fontId="7" fillId="3" borderId="4" xfId="0" applyFont="1" applyFill="1" applyBorder="1" applyAlignment="1">
      <alignment horizontal="center"/>
    </xf>
    <xf numFmtId="14" fontId="7" fillId="3" borderId="7" xfId="0" applyNumberFormat="1" applyFont="1" applyFill="1" applyBorder="1"/>
    <xf numFmtId="0" fontId="7" fillId="11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7" fillId="0" borderId="0" xfId="0" applyFont="1"/>
    <xf numFmtId="164" fontId="7" fillId="3" borderId="7" xfId="0" applyNumberFormat="1" applyFont="1" applyFill="1" applyBorder="1"/>
    <xf numFmtId="164" fontId="7" fillId="3" borderId="4" xfId="0" applyNumberFormat="1" applyFont="1" applyFill="1" applyBorder="1"/>
    <xf numFmtId="164" fontId="7" fillId="11" borderId="7" xfId="0" applyNumberFormat="1" applyFont="1" applyFill="1" applyBorder="1"/>
    <xf numFmtId="164" fontId="7" fillId="11" borderId="4" xfId="0" applyNumberFormat="1" applyFont="1" applyFill="1" applyBorder="1"/>
    <xf numFmtId="0" fontId="9" fillId="0" borderId="43" xfId="0" applyFont="1" applyBorder="1"/>
    <xf numFmtId="0" fontId="9" fillId="0" borderId="44" xfId="0" applyFont="1" applyBorder="1"/>
    <xf numFmtId="9" fontId="7" fillId="0" borderId="37" xfId="0" applyNumberFormat="1" applyFont="1" applyBorder="1" applyAlignment="1">
      <alignment horizontal="left" wrapText="1"/>
    </xf>
    <xf numFmtId="9" fontId="9" fillId="0" borderId="9" xfId="0" applyNumberFormat="1" applyFont="1" applyBorder="1" applyAlignment="1">
      <alignment horizontal="left" wrapText="1"/>
    </xf>
    <xf numFmtId="0" fontId="9" fillId="0" borderId="42" xfId="0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7" fillId="11" borderId="7" xfId="0" applyFont="1" applyFill="1" applyBorder="1" applyAlignment="1">
      <alignment horizontal="center"/>
    </xf>
    <xf numFmtId="0" fontId="18" fillId="0" borderId="12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0" borderId="4" xfId="0" applyFont="1" applyBorder="1" applyAlignment="1">
      <alignment horizontal="center"/>
    </xf>
    <xf numFmtId="0" fontId="18" fillId="0" borderId="43" xfId="0" applyFont="1" applyBorder="1"/>
    <xf numFmtId="0" fontId="18" fillId="0" borderId="0" xfId="0" applyFont="1"/>
    <xf numFmtId="0" fontId="21" fillId="0" borderId="1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8" fillId="0" borderId="11" xfId="0" applyFont="1" applyBorder="1"/>
    <xf numFmtId="0" fontId="20" fillId="0" borderId="14" xfId="0" applyFont="1" applyBorder="1" applyAlignment="1">
      <alignment horizontal="center"/>
    </xf>
    <xf numFmtId="164" fontId="21" fillId="3" borderId="7" xfId="0" applyNumberFormat="1" applyFont="1" applyFill="1" applyBorder="1"/>
    <xf numFmtId="0" fontId="21" fillId="3" borderId="7" xfId="0" applyFont="1" applyFill="1" applyBorder="1" applyAlignment="1">
      <alignment horizontal="center"/>
    </xf>
    <xf numFmtId="164" fontId="21" fillId="11" borderId="4" xfId="0" applyNumberFormat="1" applyFont="1" applyFill="1" applyBorder="1"/>
    <xf numFmtId="0" fontId="21" fillId="11" borderId="4" xfId="0" applyFont="1" applyFill="1" applyBorder="1" applyAlignment="1">
      <alignment horizontal="center"/>
    </xf>
    <xf numFmtId="164" fontId="21" fillId="0" borderId="4" xfId="0" applyNumberFormat="1" applyFont="1" applyBorder="1"/>
    <xf numFmtId="0" fontId="21" fillId="0" borderId="7" xfId="0" applyFont="1" applyBorder="1" applyAlignment="1" applyProtection="1">
      <alignment horizontal="center"/>
      <protection locked="0"/>
    </xf>
    <xf numFmtId="164" fontId="21" fillId="0" borderId="7" xfId="0" applyNumberFormat="1" applyFont="1" applyBorder="1"/>
    <xf numFmtId="164" fontId="21" fillId="3" borderId="4" xfId="0" applyNumberFormat="1" applyFont="1" applyFill="1" applyBorder="1"/>
    <xf numFmtId="0" fontId="21" fillId="3" borderId="7" xfId="0" applyFont="1" applyFill="1" applyBorder="1" applyAlignment="1" applyProtection="1">
      <alignment horizontal="center"/>
      <protection locked="0"/>
    </xf>
    <xf numFmtId="0" fontId="21" fillId="3" borderId="4" xfId="0" applyFont="1" applyFill="1" applyBorder="1" applyAlignment="1">
      <alignment horizontal="center"/>
    </xf>
    <xf numFmtId="164" fontId="21" fillId="11" borderId="7" xfId="0" applyNumberFormat="1" applyFont="1" applyFill="1" applyBorder="1"/>
    <xf numFmtId="164" fontId="21" fillId="0" borderId="14" xfId="0" applyNumberFormat="1" applyFont="1" applyBorder="1"/>
    <xf numFmtId="0" fontId="21" fillId="0" borderId="14" xfId="0" applyFont="1" applyBorder="1" applyAlignment="1">
      <alignment horizontal="center"/>
    </xf>
    <xf numFmtId="0" fontId="18" fillId="9" borderId="49" xfId="0" applyFont="1" applyFill="1" applyBorder="1" applyAlignment="1">
      <alignment horizontal="center"/>
    </xf>
    <xf numFmtId="0" fontId="20" fillId="4" borderId="18" xfId="0" applyFont="1" applyFill="1" applyBorder="1"/>
    <xf numFmtId="0" fontId="20" fillId="4" borderId="0" xfId="0" applyFont="1" applyFill="1"/>
    <xf numFmtId="0" fontId="20" fillId="0" borderId="26" xfId="0" applyFont="1" applyBorder="1"/>
    <xf numFmtId="0" fontId="20" fillId="0" borderId="13" xfId="0" applyFont="1" applyBorder="1"/>
    <xf numFmtId="0" fontId="19" fillId="10" borderId="1" xfId="0" applyFont="1" applyFill="1" applyBorder="1"/>
    <xf numFmtId="0" fontId="19" fillId="10" borderId="11" xfId="0" applyFont="1" applyFill="1" applyBorder="1" applyAlignment="1">
      <alignment horizontal="center"/>
    </xf>
    <xf numFmtId="9" fontId="18" fillId="5" borderId="4" xfId="0" applyNumberFormat="1" applyFont="1" applyFill="1" applyBorder="1" applyAlignment="1">
      <alignment horizontal="center"/>
    </xf>
    <xf numFmtId="0" fontId="12" fillId="0" borderId="42" xfId="0" applyFont="1" applyBorder="1"/>
    <xf numFmtId="0" fontId="12" fillId="0" borderId="42" xfId="0" applyFont="1" applyBorder="1" applyAlignment="1" applyProtection="1">
      <alignment horizontal="center"/>
      <protection locked="0"/>
    </xf>
    <xf numFmtId="0" fontId="12" fillId="0" borderId="42" xfId="0" applyFont="1" applyBorder="1" applyAlignment="1">
      <alignment horizontal="center"/>
    </xf>
    <xf numFmtId="0" fontId="18" fillId="0" borderId="42" xfId="0" applyFont="1" applyBorder="1"/>
    <xf numFmtId="0" fontId="18" fillId="0" borderId="42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8" fillId="0" borderId="42" xfId="0" applyFont="1" applyBorder="1" applyAlignment="1">
      <alignment horizontal="left"/>
    </xf>
    <xf numFmtId="9" fontId="21" fillId="0" borderId="42" xfId="0" applyNumberFormat="1" applyFont="1" applyBorder="1" applyAlignment="1">
      <alignment horizontal="left"/>
    </xf>
    <xf numFmtId="9" fontId="18" fillId="0" borderId="42" xfId="0" applyNumberFormat="1" applyFont="1" applyBorder="1" applyAlignment="1">
      <alignment horizontal="left" wrapText="1"/>
    </xf>
    <xf numFmtId="0" fontId="22" fillId="9" borderId="48" xfId="0" applyFont="1" applyFill="1" applyBorder="1"/>
    <xf numFmtId="0" fontId="11" fillId="0" borderId="22" xfId="0" applyFont="1" applyBorder="1" applyAlignment="1">
      <alignment horizontal="center"/>
    </xf>
    <xf numFmtId="0" fontId="12" fillId="0" borderId="45" xfId="0" applyFont="1" applyBorder="1"/>
    <xf numFmtId="0" fontId="9" fillId="6" borderId="6" xfId="0" applyFont="1" applyFill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2" fillId="0" borderId="57" xfId="0" applyFont="1" applyBorder="1"/>
    <xf numFmtId="0" fontId="11" fillId="0" borderId="55" xfId="0" applyFont="1" applyBorder="1"/>
    <xf numFmtId="0" fontId="11" fillId="0" borderId="53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53" xfId="0" applyFont="1" applyBorder="1" applyAlignment="1">
      <alignment horizontal="left"/>
    </xf>
    <xf numFmtId="9" fontId="12" fillId="0" borderId="58" xfId="0" applyNumberFormat="1" applyFont="1" applyBorder="1" applyAlignment="1">
      <alignment horizontal="left"/>
    </xf>
    <xf numFmtId="9" fontId="11" fillId="0" borderId="59" xfId="0" applyNumberFormat="1" applyFont="1" applyBorder="1" applyAlignment="1">
      <alignment horizontal="left"/>
    </xf>
    <xf numFmtId="0" fontId="11" fillId="0" borderId="11" xfId="0" applyFont="1" applyBorder="1"/>
    <xf numFmtId="0" fontId="12" fillId="3" borderId="7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1" fillId="9" borderId="11" xfId="0" applyFont="1" applyFill="1" applyBorder="1" applyAlignment="1">
      <alignment horizontal="center"/>
    </xf>
    <xf numFmtId="164" fontId="12" fillId="3" borderId="7" xfId="0" applyNumberFormat="1" applyFont="1" applyFill="1" applyBorder="1"/>
    <xf numFmtId="164" fontId="12" fillId="0" borderId="7" xfId="0" applyNumberFormat="1" applyFont="1" applyBorder="1"/>
    <xf numFmtId="164" fontId="12" fillId="11" borderId="7" xfId="0" applyNumberFormat="1" applyFont="1" applyFill="1" applyBorder="1"/>
    <xf numFmtId="0" fontId="12" fillId="11" borderId="4" xfId="0" applyFont="1" applyFill="1" applyBorder="1" applyAlignment="1">
      <alignment horizontal="center"/>
    </xf>
    <xf numFmtId="0" fontId="22" fillId="9" borderId="11" xfId="0" applyFont="1" applyFill="1" applyBorder="1"/>
    <xf numFmtId="0" fontId="18" fillId="0" borderId="63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/>
    </xf>
    <xf numFmtId="9" fontId="18" fillId="5" borderId="67" xfId="0" applyNumberFormat="1" applyFont="1" applyFill="1" applyBorder="1" applyAlignment="1">
      <alignment horizontal="center"/>
    </xf>
    <xf numFmtId="9" fontId="18" fillId="5" borderId="68" xfId="0" applyNumberFormat="1" applyFont="1" applyFill="1" applyBorder="1" applyAlignment="1">
      <alignment horizontal="center"/>
    </xf>
    <xf numFmtId="0" fontId="11" fillId="0" borderId="73" xfId="0" applyFont="1" applyBorder="1" applyAlignment="1">
      <alignment horizontal="left"/>
    </xf>
    <xf numFmtId="9" fontId="12" fillId="0" borderId="73" xfId="0" applyNumberFormat="1" applyFont="1" applyBorder="1" applyAlignment="1">
      <alignment horizontal="left"/>
    </xf>
    <xf numFmtId="0" fontId="11" fillId="0" borderId="63" xfId="0" applyFont="1" applyBorder="1" applyAlignment="1">
      <alignment horizontal="center"/>
    </xf>
    <xf numFmtId="0" fontId="11" fillId="6" borderId="67" xfId="0" applyFont="1" applyFill="1" applyBorder="1" applyAlignment="1">
      <alignment horizontal="center"/>
    </xf>
    <xf numFmtId="0" fontId="11" fillId="0" borderId="74" xfId="0" applyFont="1" applyBorder="1"/>
    <xf numFmtId="0" fontId="11" fillId="0" borderId="68" xfId="0" applyFont="1" applyBorder="1" applyAlignment="1">
      <alignment horizontal="center"/>
    </xf>
    <xf numFmtId="9" fontId="11" fillId="0" borderId="78" xfId="0" applyNumberFormat="1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18" fillId="9" borderId="11" xfId="0" applyFont="1" applyFill="1" applyBorder="1" applyAlignment="1">
      <alignment horizontal="center"/>
    </xf>
    <xf numFmtId="0" fontId="11" fillId="0" borderId="7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7" fillId="11" borderId="42" xfId="0" applyFont="1" applyFill="1" applyBorder="1" applyAlignment="1">
      <alignment horizontal="center"/>
    </xf>
    <xf numFmtId="164" fontId="7" fillId="11" borderId="6" xfId="0" applyNumberFormat="1" applyFont="1" applyFill="1" applyBorder="1"/>
    <xf numFmtId="164" fontId="7" fillId="11" borderId="15" xfId="0" applyNumberFormat="1" applyFont="1" applyFill="1" applyBorder="1"/>
    <xf numFmtId="0" fontId="7" fillId="3" borderId="23" xfId="0" applyFont="1" applyFill="1" applyBorder="1" applyAlignment="1">
      <alignment horizontal="center"/>
    </xf>
    <xf numFmtId="0" fontId="9" fillId="9" borderId="79" xfId="0" applyFont="1" applyFill="1" applyBorder="1" applyAlignment="1">
      <alignment horizontal="center" wrapText="1"/>
    </xf>
    <xf numFmtId="165" fontId="7" fillId="0" borderId="7" xfId="0" applyNumberFormat="1" applyFont="1" applyBorder="1"/>
    <xf numFmtId="0" fontId="9" fillId="6" borderId="4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2" xfId="0" applyFont="1" applyBorder="1" applyAlignment="1">
      <alignment horizontal="center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42" xfId="0" applyFont="1" applyBorder="1" applyAlignment="1" applyProtection="1">
      <alignment horizontal="center"/>
      <protection locked="0"/>
    </xf>
    <xf numFmtId="0" fontId="9" fillId="0" borderId="42" xfId="0" applyFont="1" applyBorder="1" applyAlignment="1">
      <alignment horizontal="center"/>
    </xf>
    <xf numFmtId="0" fontId="7" fillId="0" borderId="43" xfId="0" applyFont="1" applyBorder="1" applyAlignment="1" applyProtection="1">
      <alignment horizontal="center"/>
      <protection locked="0"/>
    </xf>
    <xf numFmtId="0" fontId="9" fillId="0" borderId="83" xfId="0" applyFont="1" applyBorder="1" applyAlignment="1">
      <alignment horizontal="center"/>
    </xf>
    <xf numFmtId="0" fontId="7" fillId="0" borderId="27" xfId="0" applyFont="1" applyBorder="1" applyAlignment="1" applyProtection="1">
      <alignment horizontal="center"/>
      <protection locked="0"/>
    </xf>
    <xf numFmtId="9" fontId="9" fillId="5" borderId="7" xfId="0" applyNumberFormat="1" applyFont="1" applyFill="1" applyBorder="1" applyAlignment="1">
      <alignment horizontal="center"/>
    </xf>
    <xf numFmtId="0" fontId="9" fillId="0" borderId="84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9" fontId="9" fillId="5" borderId="37" xfId="0" applyNumberFormat="1" applyFont="1" applyFill="1" applyBorder="1" applyAlignment="1">
      <alignment horizontal="center"/>
    </xf>
    <xf numFmtId="0" fontId="7" fillId="3" borderId="42" xfId="0" applyFont="1" applyFill="1" applyBorder="1" applyAlignment="1" applyProtection="1">
      <alignment horizontal="center"/>
      <protection locked="0"/>
    </xf>
    <xf numFmtId="0" fontId="9" fillId="12" borderId="42" xfId="0" applyFont="1" applyFill="1" applyBorder="1" applyAlignment="1">
      <alignment horizontal="center"/>
    </xf>
    <xf numFmtId="164" fontId="7" fillId="0" borderId="42" xfId="0" applyNumberFormat="1" applyFont="1" applyBorder="1"/>
    <xf numFmtId="164" fontId="7" fillId="3" borderId="42" xfId="0" applyNumberFormat="1" applyFont="1" applyFill="1" applyBorder="1"/>
    <xf numFmtId="0" fontId="9" fillId="12" borderId="42" xfId="0" applyFont="1" applyFill="1" applyBorder="1"/>
    <xf numFmtId="9" fontId="7" fillId="0" borderId="9" xfId="0" applyNumberFormat="1" applyFont="1" applyBorder="1" applyAlignment="1">
      <alignment horizontal="center"/>
    </xf>
    <xf numFmtId="9" fontId="9" fillId="0" borderId="9" xfId="0" applyNumberFormat="1" applyFont="1" applyBorder="1" applyAlignment="1">
      <alignment horizontal="center"/>
    </xf>
    <xf numFmtId="164" fontId="7" fillId="0" borderId="7" xfId="0" applyNumberFormat="1" applyFont="1" applyBorder="1"/>
    <xf numFmtId="0" fontId="7" fillId="11" borderId="42" xfId="0" quotePrefix="1" applyFont="1" applyFill="1" applyBorder="1" applyAlignment="1" applyProtection="1">
      <alignment horizontal="center"/>
      <protection locked="0"/>
    </xf>
    <xf numFmtId="0" fontId="9" fillId="12" borderId="42" xfId="0" applyFont="1" applyFill="1" applyBorder="1" applyAlignment="1">
      <alignment horizontal="center"/>
    </xf>
    <xf numFmtId="9" fontId="7" fillId="0" borderId="43" xfId="0" applyNumberFormat="1" applyFont="1" applyBorder="1" applyAlignment="1">
      <alignment horizontal="center"/>
    </xf>
    <xf numFmtId="9" fontId="7" fillId="0" borderId="45" xfId="0" applyNumberFormat="1" applyFont="1" applyBorder="1" applyAlignment="1">
      <alignment horizontal="center"/>
    </xf>
    <xf numFmtId="0" fontId="7" fillId="0" borderId="42" xfId="0" applyFont="1" applyBorder="1" applyAlignment="1" applyProtection="1">
      <alignment horizontal="center"/>
      <protection locked="0"/>
    </xf>
    <xf numFmtId="0" fontId="7" fillId="3" borderId="42" xfId="0" applyFont="1" applyFill="1" applyBorder="1" applyAlignment="1" applyProtection="1">
      <alignment horizontal="center"/>
      <protection locked="0"/>
    </xf>
    <xf numFmtId="0" fontId="7" fillId="0" borderId="42" xfId="0" quotePrefix="1" applyFont="1" applyBorder="1" applyAlignment="1" applyProtection="1">
      <alignment horizontal="center"/>
      <protection locked="0"/>
    </xf>
    <xf numFmtId="0" fontId="7" fillId="3" borderId="42" xfId="0" quotePrefix="1" applyFont="1" applyFill="1" applyBorder="1" applyAlignment="1" applyProtection="1">
      <alignment horizontal="center"/>
      <protection locked="0"/>
    </xf>
    <xf numFmtId="9" fontId="9" fillId="5" borderId="7" xfId="0" applyNumberFormat="1" applyFont="1" applyFill="1" applyBorder="1" applyAlignment="1">
      <alignment horizontal="center"/>
    </xf>
    <xf numFmtId="9" fontId="9" fillId="5" borderId="6" xfId="0" applyNumberFormat="1" applyFont="1" applyFill="1" applyBorder="1" applyAlignment="1">
      <alignment horizontal="center"/>
    </xf>
    <xf numFmtId="9" fontId="9" fillId="5" borderId="85" xfId="0" applyNumberFormat="1" applyFont="1" applyFill="1" applyBorder="1" applyAlignment="1">
      <alignment horizontal="center"/>
    </xf>
    <xf numFmtId="9" fontId="9" fillId="5" borderId="86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11" fillId="0" borderId="42" xfId="0" applyFont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wrapText="1"/>
    </xf>
    <xf numFmtId="0" fontId="10" fillId="8" borderId="20" xfId="0" applyFont="1" applyFill="1" applyBorder="1" applyAlignment="1">
      <alignment horizontal="center" wrapText="1"/>
    </xf>
    <xf numFmtId="0" fontId="10" fillId="8" borderId="88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7" fontId="6" fillId="3" borderId="1" xfId="0" applyNumberFormat="1" applyFont="1" applyFill="1" applyBorder="1" applyAlignment="1">
      <alignment horizontal="center" wrapText="1"/>
    </xf>
    <xf numFmtId="17" fontId="6" fillId="3" borderId="2" xfId="0" applyNumberFormat="1" applyFont="1" applyFill="1" applyBorder="1" applyAlignment="1">
      <alignment horizontal="center" wrapText="1"/>
    </xf>
    <xf numFmtId="17" fontId="6" fillId="3" borderId="3" xfId="0" applyNumberFormat="1" applyFont="1" applyFill="1" applyBorder="1" applyAlignment="1">
      <alignment horizontal="center" wrapText="1"/>
    </xf>
    <xf numFmtId="0" fontId="11" fillId="6" borderId="17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9" fillId="0" borderId="82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7" fillId="0" borderId="43" xfId="0" applyFont="1" applyBorder="1" applyAlignment="1" applyProtection="1">
      <alignment horizontal="center"/>
      <protection locked="0"/>
    </xf>
    <xf numFmtId="0" fontId="7" fillId="0" borderId="45" xfId="0" applyFont="1" applyBorder="1" applyAlignment="1" applyProtection="1">
      <alignment horizontal="center"/>
      <protection locked="0"/>
    </xf>
    <xf numFmtId="0" fontId="21" fillId="0" borderId="44" xfId="0" applyFont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87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7" fillId="0" borderId="32" xfId="0" applyFont="1" applyBorder="1" applyAlignment="1">
      <alignment horizontal="left"/>
    </xf>
    <xf numFmtId="0" fontId="9" fillId="0" borderId="43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18" fillId="0" borderId="44" xfId="0" applyFont="1" applyBorder="1"/>
    <xf numFmtId="9" fontId="9" fillId="10" borderId="1" xfId="0" applyNumberFormat="1" applyFont="1" applyFill="1" applyBorder="1" applyAlignment="1">
      <alignment horizontal="center"/>
    </xf>
    <xf numFmtId="9" fontId="9" fillId="10" borderId="3" xfId="0" applyNumberFormat="1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9" fontId="7" fillId="0" borderId="29" xfId="0" applyNumberFormat="1" applyFont="1" applyBorder="1" applyAlignment="1">
      <alignment horizontal="center"/>
    </xf>
    <xf numFmtId="9" fontId="7" fillId="0" borderId="30" xfId="0" applyNumberFormat="1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9" fontId="7" fillId="0" borderId="15" xfId="0" applyNumberFormat="1" applyFont="1" applyBorder="1" applyAlignment="1">
      <alignment horizontal="center"/>
    </xf>
    <xf numFmtId="9" fontId="7" fillId="0" borderId="31" xfId="0" applyNumberFormat="1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9" fillId="0" borderId="8" xfId="0" applyFont="1" applyBorder="1" applyAlignment="1">
      <alignment horizontal="left"/>
    </xf>
    <xf numFmtId="9" fontId="9" fillId="5" borderId="15" xfId="0" applyNumberFormat="1" applyFont="1" applyFill="1" applyBorder="1" applyAlignment="1">
      <alignment horizontal="center"/>
    </xf>
    <xf numFmtId="9" fontId="9" fillId="5" borderId="9" xfId="0" applyNumberFormat="1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wrapText="1"/>
    </xf>
    <xf numFmtId="0" fontId="10" fillId="8" borderId="2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11" borderId="42" xfId="0" applyFont="1" applyFill="1" applyBorder="1" applyAlignment="1">
      <alignment horizontal="center"/>
    </xf>
    <xf numFmtId="0" fontId="7" fillId="11" borderId="42" xfId="0" quotePrefix="1" applyFont="1" applyFill="1" applyBorder="1" applyAlignment="1">
      <alignment horizontal="center"/>
    </xf>
    <xf numFmtId="0" fontId="7" fillId="3" borderId="6" xfId="0" quotePrefix="1" applyFont="1" applyFill="1" applyBorder="1" applyAlignment="1">
      <alignment horizontal="center"/>
    </xf>
    <xf numFmtId="0" fontId="7" fillId="3" borderId="37" xfId="0" quotePrefix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/>
    </xf>
    <xf numFmtId="0" fontId="7" fillId="3" borderId="27" xfId="0" quotePrefix="1" applyFont="1" applyFill="1" applyBorder="1" applyAlignment="1">
      <alignment horizontal="center"/>
    </xf>
    <xf numFmtId="0" fontId="7" fillId="3" borderId="46" xfId="0" quotePrefix="1" applyFont="1" applyFill="1" applyBorder="1" applyAlignment="1">
      <alignment horizontal="center"/>
    </xf>
    <xf numFmtId="0" fontId="9" fillId="9" borderId="80" xfId="0" applyFont="1" applyFill="1" applyBorder="1" applyAlignment="1">
      <alignment horizontal="center"/>
    </xf>
    <xf numFmtId="0" fontId="9" fillId="9" borderId="81" xfId="0" applyFont="1" applyFill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7" fillId="11" borderId="38" xfId="0" quotePrefix="1" applyFont="1" applyFill="1" applyBorder="1" applyAlignment="1">
      <alignment horizontal="center"/>
    </xf>
    <xf numFmtId="0" fontId="7" fillId="11" borderId="39" xfId="0" quotePrefix="1" applyFont="1" applyFill="1" applyBorder="1" applyAlignment="1">
      <alignment horizontal="center"/>
    </xf>
    <xf numFmtId="0" fontId="7" fillId="11" borderId="38" xfId="0" applyFont="1" applyFill="1" applyBorder="1" applyAlignment="1">
      <alignment horizontal="center"/>
    </xf>
    <xf numFmtId="0" fontId="7" fillId="11" borderId="39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5" xfId="0" quotePrefix="1" applyFont="1" applyFill="1" applyBorder="1" applyAlignment="1">
      <alignment horizontal="center"/>
    </xf>
    <xf numFmtId="0" fontId="7" fillId="3" borderId="9" xfId="0" quotePrefix="1" applyFont="1" applyFill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3" xfId="0" applyFont="1" applyBorder="1" applyAlignment="1">
      <alignment horizontal="left"/>
    </xf>
    <xf numFmtId="0" fontId="7" fillId="0" borderId="45" xfId="0" applyFont="1" applyBorder="1" applyAlignment="1">
      <alignment horizontal="left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3" xfId="0" applyFont="1" applyBorder="1" applyAlignment="1">
      <alignment horizontal="left"/>
    </xf>
    <xf numFmtId="0" fontId="9" fillId="0" borderId="45" xfId="0" applyFont="1" applyBorder="1" applyAlignment="1">
      <alignment horizontal="left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9" fontId="19" fillId="10" borderId="1" xfId="0" applyNumberFormat="1" applyFont="1" applyFill="1" applyBorder="1" applyAlignment="1">
      <alignment horizontal="center"/>
    </xf>
    <xf numFmtId="9" fontId="19" fillId="10" borderId="3" xfId="0" applyNumberFormat="1" applyFont="1" applyFill="1" applyBorder="1" applyAlignment="1">
      <alignment horizontal="center"/>
    </xf>
    <xf numFmtId="0" fontId="19" fillId="10" borderId="1" xfId="0" applyFont="1" applyFill="1" applyBorder="1" applyAlignment="1">
      <alignment horizontal="center"/>
    </xf>
    <xf numFmtId="0" fontId="19" fillId="10" borderId="3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9" xfId="0" quotePrefix="1" applyFont="1" applyBorder="1" applyAlignment="1">
      <alignment horizontal="center"/>
    </xf>
    <xf numFmtId="0" fontId="21" fillId="0" borderId="15" xfId="0" quotePrefix="1" applyFont="1" applyBorder="1" applyAlignment="1">
      <alignment horizontal="center"/>
    </xf>
    <xf numFmtId="0" fontId="21" fillId="11" borderId="15" xfId="0" applyFont="1" applyFill="1" applyBorder="1" applyAlignment="1">
      <alignment horizontal="center"/>
    </xf>
    <xf numFmtId="0" fontId="21" fillId="11" borderId="9" xfId="0" applyFont="1" applyFill="1" applyBorder="1" applyAlignment="1">
      <alignment horizontal="center"/>
    </xf>
    <xf numFmtId="9" fontId="20" fillId="0" borderId="29" xfId="0" applyNumberFormat="1" applyFont="1" applyBorder="1" applyAlignment="1">
      <alignment horizontal="center"/>
    </xf>
    <xf numFmtId="9" fontId="20" fillId="0" borderId="30" xfId="0" applyNumberFormat="1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1" fillId="11" borderId="15" xfId="0" quotePrefix="1" applyFont="1" applyFill="1" applyBorder="1" applyAlignment="1">
      <alignment horizontal="center"/>
    </xf>
    <xf numFmtId="0" fontId="21" fillId="11" borderId="9" xfId="0" quotePrefix="1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9" fillId="4" borderId="21" xfId="0" applyFont="1" applyFill="1" applyBorder="1" applyAlignment="1">
      <alignment horizontal="center"/>
    </xf>
    <xf numFmtId="0" fontId="18" fillId="4" borderId="17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27" xfId="0" quotePrefix="1" applyFont="1" applyBorder="1" applyAlignment="1">
      <alignment horizontal="center"/>
    </xf>
    <xf numFmtId="0" fontId="21" fillId="0" borderId="46" xfId="0" quotePrefix="1" applyFont="1" applyBorder="1" applyAlignment="1">
      <alignment horizontal="center"/>
    </xf>
    <xf numFmtId="0" fontId="18" fillId="9" borderId="50" xfId="0" applyFont="1" applyFill="1" applyBorder="1" applyAlignment="1">
      <alignment horizontal="center"/>
    </xf>
    <xf numFmtId="0" fontId="18" fillId="9" borderId="51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28" xfId="0" applyFont="1" applyFill="1" applyBorder="1" applyAlignment="1">
      <alignment horizontal="center"/>
    </xf>
    <xf numFmtId="9" fontId="20" fillId="0" borderId="15" xfId="0" applyNumberFormat="1" applyFont="1" applyBorder="1" applyAlignment="1">
      <alignment horizontal="center"/>
    </xf>
    <xf numFmtId="9" fontId="20" fillId="0" borderId="31" xfId="0" applyNumberFormat="1" applyFont="1" applyBorder="1" applyAlignment="1">
      <alignment horizontal="center"/>
    </xf>
    <xf numFmtId="0" fontId="21" fillId="3" borderId="15" xfId="0" quotePrefix="1" applyFont="1" applyFill="1" applyBorder="1" applyAlignment="1">
      <alignment horizontal="center"/>
    </xf>
    <xf numFmtId="0" fontId="21" fillId="3" borderId="9" xfId="0" quotePrefix="1" applyFont="1" applyFill="1" applyBorder="1" applyAlignment="1">
      <alignment horizontal="center"/>
    </xf>
    <xf numFmtId="0" fontId="21" fillId="0" borderId="15" xfId="0" applyFont="1" applyBorder="1" applyAlignment="1" applyProtection="1">
      <alignment horizontal="center"/>
      <protection locked="0"/>
    </xf>
    <xf numFmtId="0" fontId="21" fillId="0" borderId="31" xfId="0" applyFont="1" applyBorder="1" applyAlignment="1" applyProtection="1">
      <alignment horizontal="center"/>
      <protection locked="0"/>
    </xf>
    <xf numFmtId="0" fontId="21" fillId="3" borderId="15" xfId="0" applyFont="1" applyFill="1" applyBorder="1" applyAlignment="1" applyProtection="1">
      <alignment horizontal="center"/>
      <protection locked="0"/>
    </xf>
    <xf numFmtId="0" fontId="21" fillId="3" borderId="31" xfId="0" applyFont="1" applyFill="1" applyBorder="1" applyAlignment="1" applyProtection="1">
      <alignment horizontal="center"/>
      <protection locked="0"/>
    </xf>
    <xf numFmtId="0" fontId="18" fillId="9" borderId="52" xfId="0" applyFont="1" applyFill="1" applyBorder="1" applyAlignment="1">
      <alignment horizontal="center"/>
    </xf>
    <xf numFmtId="0" fontId="19" fillId="4" borderId="36" xfId="0" applyFont="1" applyFill="1" applyBorder="1" applyAlignment="1">
      <alignment horizontal="center"/>
    </xf>
    <xf numFmtId="0" fontId="21" fillId="0" borderId="9" xfId="0" applyFont="1" applyBorder="1" applyAlignment="1" applyProtection="1">
      <alignment horizontal="center"/>
      <protection locked="0"/>
    </xf>
    <xf numFmtId="0" fontId="21" fillId="0" borderId="35" xfId="0" applyFont="1" applyBorder="1" applyAlignment="1">
      <alignment horizontal="center"/>
    </xf>
    <xf numFmtId="0" fontId="21" fillId="3" borderId="9" xfId="0" applyFont="1" applyFill="1" applyBorder="1" applyAlignment="1" applyProtection="1">
      <alignment horizontal="center"/>
      <protection locked="0"/>
    </xf>
    <xf numFmtId="0" fontId="21" fillId="3" borderId="35" xfId="0" applyFont="1" applyFill="1" applyBorder="1" applyAlignment="1">
      <alignment horizontal="center"/>
    </xf>
    <xf numFmtId="0" fontId="21" fillId="3" borderId="38" xfId="0" applyFont="1" applyFill="1" applyBorder="1" applyAlignment="1">
      <alignment horizontal="center"/>
    </xf>
    <xf numFmtId="0" fontId="21" fillId="3" borderId="39" xfId="0" applyFont="1" applyFill="1" applyBorder="1" applyAlignment="1">
      <alignment horizontal="center"/>
    </xf>
    <xf numFmtId="0" fontId="21" fillId="3" borderId="38" xfId="0" quotePrefix="1" applyFont="1" applyFill="1" applyBorder="1" applyAlignment="1">
      <alignment horizontal="center"/>
    </xf>
    <xf numFmtId="0" fontId="21" fillId="3" borderId="39" xfId="0" quotePrefix="1" applyFont="1" applyFill="1" applyBorder="1" applyAlignment="1">
      <alignment horizontal="center"/>
    </xf>
    <xf numFmtId="9" fontId="18" fillId="5" borderId="15" xfId="0" applyNumberFormat="1" applyFont="1" applyFill="1" applyBorder="1" applyAlignment="1">
      <alignment horizontal="center"/>
    </xf>
    <xf numFmtId="9" fontId="18" fillId="5" borderId="9" xfId="0" applyNumberFormat="1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8" fillId="7" borderId="2" xfId="0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 wrapText="1"/>
    </xf>
    <xf numFmtId="0" fontId="22" fillId="8" borderId="2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2" fillId="0" borderId="42" xfId="0" applyFont="1" applyBorder="1" applyAlignment="1" applyProtection="1">
      <alignment horizontal="center"/>
      <protection locked="0"/>
    </xf>
    <xf numFmtId="0" fontId="10" fillId="6" borderId="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/>
    </xf>
    <xf numFmtId="0" fontId="18" fillId="0" borderId="44" xfId="0" applyFont="1" applyBorder="1" applyAlignment="1">
      <alignment horizontal="left"/>
    </xf>
    <xf numFmtId="0" fontId="12" fillId="0" borderId="43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11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11" borderId="4" xfId="0" quotePrefix="1" applyFont="1" applyFill="1" applyBorder="1" applyAlignment="1">
      <alignment horizontal="center"/>
    </xf>
    <xf numFmtId="0" fontId="12" fillId="0" borderId="4" xfId="0" quotePrefix="1" applyFont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4" xfId="0" quotePrefix="1" applyFont="1" applyFill="1" applyBorder="1" applyAlignment="1">
      <alignment horizontal="center"/>
    </xf>
    <xf numFmtId="0" fontId="12" fillId="0" borderId="32" xfId="0" applyFont="1" applyBorder="1" applyAlignment="1">
      <alignment horizontal="left"/>
    </xf>
    <xf numFmtId="0" fontId="11" fillId="0" borderId="43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22" fillId="6" borderId="17" xfId="0" applyFont="1" applyFill="1" applyBorder="1" applyAlignment="1">
      <alignment horizontal="center"/>
    </xf>
    <xf numFmtId="0" fontId="22" fillId="6" borderId="20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2" fillId="6" borderId="21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7" xfId="0" quotePrefix="1" applyFont="1" applyFill="1" applyBorder="1" applyAlignment="1">
      <alignment horizontal="center"/>
    </xf>
    <xf numFmtId="9" fontId="18" fillId="5" borderId="4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21" fillId="11" borderId="4" xfId="0" applyFont="1" applyFill="1" applyBorder="1" applyAlignment="1">
      <alignment horizontal="center"/>
    </xf>
    <xf numFmtId="0" fontId="21" fillId="0" borderId="4" xfId="0" quotePrefix="1" applyFont="1" applyBorder="1" applyAlignment="1">
      <alignment horizontal="center"/>
    </xf>
    <xf numFmtId="0" fontId="21" fillId="3" borderId="4" xfId="0" quotePrefix="1" applyFont="1" applyFill="1" applyBorder="1" applyAlignment="1">
      <alignment horizontal="center"/>
    </xf>
    <xf numFmtId="0" fontId="10" fillId="6" borderId="70" xfId="0" applyFont="1" applyFill="1" applyBorder="1" applyAlignment="1">
      <alignment horizontal="center"/>
    </xf>
    <xf numFmtId="0" fontId="10" fillId="6" borderId="61" xfId="0" applyFont="1" applyFill="1" applyBorder="1" applyAlignment="1">
      <alignment horizontal="center"/>
    </xf>
    <xf numFmtId="0" fontId="10" fillId="6" borderId="71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9" fontId="18" fillId="5" borderId="68" xfId="0" applyNumberFormat="1" applyFont="1" applyFill="1" applyBorder="1" applyAlignment="1">
      <alignment horizontal="center"/>
    </xf>
    <xf numFmtId="9" fontId="18" fillId="5" borderId="69" xfId="0" applyNumberFormat="1" applyFont="1" applyFill="1" applyBorder="1" applyAlignment="1">
      <alignment horizontal="center"/>
    </xf>
    <xf numFmtId="0" fontId="22" fillId="6" borderId="60" xfId="0" applyFont="1" applyFill="1" applyBorder="1" applyAlignment="1">
      <alignment horizontal="center"/>
    </xf>
    <xf numFmtId="0" fontId="22" fillId="6" borderId="61" xfId="0" applyFont="1" applyFill="1" applyBorder="1" applyAlignment="1">
      <alignment horizontal="center"/>
    </xf>
    <xf numFmtId="0" fontId="22" fillId="6" borderId="62" xfId="0" applyFont="1" applyFill="1" applyBorder="1" applyAlignment="1">
      <alignment horizontal="center"/>
    </xf>
    <xf numFmtId="0" fontId="21" fillId="0" borderId="1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47" xfId="0" applyFont="1" applyBorder="1" applyAlignment="1">
      <alignment horizontal="left"/>
    </xf>
    <xf numFmtId="0" fontId="11" fillId="0" borderId="75" xfId="0" applyFont="1" applyBorder="1" applyAlignment="1">
      <alignment horizontal="center"/>
    </xf>
    <xf numFmtId="0" fontId="11" fillId="0" borderId="76" xfId="0" applyFont="1" applyBorder="1" applyAlignment="1">
      <alignment horizontal="center"/>
    </xf>
    <xf numFmtId="0" fontId="11" fillId="0" borderId="75" xfId="0" applyFont="1" applyBorder="1" applyAlignment="1">
      <alignment horizontal="left"/>
    </xf>
    <xf numFmtId="0" fontId="11" fillId="0" borderId="77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21" fillId="0" borderId="7" xfId="0" quotePrefix="1" applyFont="1" applyBorder="1" applyAlignment="1">
      <alignment horizontal="center"/>
    </xf>
    <xf numFmtId="0" fontId="21" fillId="11" borderId="4" xfId="0" quotePrefix="1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8" fillId="9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4" xfId="0" quotePrefix="1" applyFont="1" applyFill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27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9" fontId="9" fillId="5" borderId="4" xfId="0" applyNumberFormat="1" applyFont="1" applyFill="1" applyBorder="1" applyAlignment="1">
      <alignment horizontal="center"/>
    </xf>
    <xf numFmtId="0" fontId="7" fillId="3" borderId="7" xfId="0" quotePrefix="1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4" xfId="0" quotePrefix="1" applyFont="1" applyFill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10" fontId="9" fillId="10" borderId="1" xfId="0" applyNumberFormat="1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10" fontId="7" fillId="0" borderId="14" xfId="0" applyNumberFormat="1" applyFont="1" applyBorder="1" applyAlignment="1">
      <alignment horizontal="center"/>
    </xf>
    <xf numFmtId="10" fontId="7" fillId="0" borderId="27" xfId="0" applyNumberFormat="1" applyFont="1" applyBorder="1" applyAlignment="1">
      <alignment horizontal="center"/>
    </xf>
    <xf numFmtId="10" fontId="7" fillId="0" borderId="4" xfId="0" applyNumberFormat="1" applyFont="1" applyBorder="1" applyAlignment="1">
      <alignment horizontal="center"/>
    </xf>
    <xf numFmtId="10" fontId="7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74"/>
  <sheetViews>
    <sheetView showGridLines="0" workbookViewId="0">
      <selection activeCell="L8" sqref="L8"/>
    </sheetView>
  </sheetViews>
  <sheetFormatPr defaultRowHeight="15" x14ac:dyDescent="0.25"/>
  <cols>
    <col min="2" max="2" width="12.7109375" customWidth="1"/>
    <col min="3" max="3" width="12.42578125" customWidth="1"/>
    <col min="4" max="4" width="26.42578125" bestFit="1" customWidth="1"/>
    <col min="5" max="5" width="12.28515625" customWidth="1"/>
    <col min="6" max="6" width="9" customWidth="1"/>
    <col min="7" max="7" width="30.28515625" customWidth="1"/>
    <col min="8" max="8" width="2.7109375" customWidth="1"/>
    <col min="9" max="9" width="21.85546875" customWidth="1"/>
  </cols>
  <sheetData>
    <row r="3" spans="2:11" ht="26.25" x14ac:dyDescent="0.4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>
        <v>46023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x14ac:dyDescent="0.25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5"/>
      <c r="D7" s="215"/>
      <c r="E7" s="215"/>
      <c r="F7" s="215"/>
      <c r="G7" s="215"/>
      <c r="H7" s="215"/>
      <c r="I7" s="279"/>
    </row>
    <row r="8" spans="2:11" x14ac:dyDescent="0.25">
      <c r="B8" s="40" t="s">
        <v>2</v>
      </c>
      <c r="C8" s="25" t="s">
        <v>3</v>
      </c>
      <c r="D8" s="22" t="s">
        <v>4</v>
      </c>
      <c r="E8" s="289" t="s">
        <v>5</v>
      </c>
      <c r="F8" s="290"/>
      <c r="G8" s="73" t="s">
        <v>6</v>
      </c>
      <c r="H8" s="74"/>
      <c r="I8" s="77">
        <v>0</v>
      </c>
      <c r="J8" s="57"/>
    </row>
    <row r="9" spans="2:11" x14ac:dyDescent="0.25">
      <c r="B9" s="24" t="s">
        <v>7</v>
      </c>
      <c r="C9" s="9" t="s">
        <v>8</v>
      </c>
      <c r="D9" s="37">
        <v>0</v>
      </c>
      <c r="E9" s="243">
        <v>0</v>
      </c>
      <c r="F9" s="291"/>
      <c r="G9" s="292" t="s">
        <v>9</v>
      </c>
      <c r="H9" s="293"/>
      <c r="I9" s="75" t="e">
        <f>_xlfn.PERCENTOF(D9,D12)</f>
        <v>#DIV/0!</v>
      </c>
      <c r="J9" s="57">
        <f>D9+E9</f>
        <v>0</v>
      </c>
    </row>
    <row r="10" spans="2:11" x14ac:dyDescent="0.25">
      <c r="B10" s="24" t="s">
        <v>10</v>
      </c>
      <c r="C10" s="9" t="s">
        <v>11</v>
      </c>
      <c r="D10" s="37">
        <v>0</v>
      </c>
      <c r="E10" s="243">
        <v>0</v>
      </c>
      <c r="F10" s="291"/>
      <c r="G10" s="292" t="s">
        <v>12</v>
      </c>
      <c r="H10" s="293"/>
      <c r="I10" s="46" t="e">
        <f>_xlfn.PERCENTOF(D10,D12)</f>
        <v>#DIV/0!</v>
      </c>
      <c r="J10" s="57">
        <f>D10+E10</f>
        <v>0</v>
      </c>
    </row>
    <row r="11" spans="2:11" x14ac:dyDescent="0.25">
      <c r="B11" s="38" t="s">
        <v>13</v>
      </c>
      <c r="C11" s="9"/>
      <c r="D11" s="37"/>
      <c r="E11" s="243"/>
      <c r="F11" s="291"/>
      <c r="G11" s="292"/>
      <c r="H11" s="293"/>
      <c r="I11" s="46"/>
      <c r="J11" s="57">
        <f>D11+E11</f>
        <v>0</v>
      </c>
      <c r="K11" t="s">
        <v>14</v>
      </c>
    </row>
    <row r="12" spans="2:11" x14ac:dyDescent="0.25">
      <c r="B12" s="50">
        <f>SUM(D12+E12)</f>
        <v>0</v>
      </c>
      <c r="C12" s="43" t="s">
        <v>15</v>
      </c>
      <c r="D12" s="15">
        <f>SUM(D9+D10)</f>
        <v>0</v>
      </c>
      <c r="E12" s="296">
        <f>SUM(E9+E10)</f>
        <v>0</v>
      </c>
      <c r="F12" s="297"/>
      <c r="G12" s="298" t="s">
        <v>16</v>
      </c>
      <c r="H12" s="299"/>
      <c r="I12" s="76" t="e">
        <f>_xlfn.PERCENTOF(D9,D10)</f>
        <v>#DIV/0!</v>
      </c>
      <c r="J12" s="57"/>
    </row>
    <row r="13" spans="2:11" ht="27" customHeight="1" x14ac:dyDescent="0.25">
      <c r="B13" s="6"/>
      <c r="C13" s="6"/>
      <c r="D13" s="6"/>
      <c r="E13" s="41"/>
      <c r="F13" s="6"/>
      <c r="G13" s="6"/>
      <c r="H13" s="6"/>
      <c r="I13" s="6"/>
    </row>
    <row r="14" spans="2:11" ht="19.5" customHeight="1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50.25" customHeight="1" x14ac:dyDescent="0.25">
      <c r="B15" s="14" t="s">
        <v>18</v>
      </c>
      <c r="C15" s="294" t="s">
        <v>19</v>
      </c>
      <c r="D15" s="295"/>
      <c r="E15" s="294" t="s">
        <v>20</v>
      </c>
      <c r="F15" s="295"/>
      <c r="G15" s="10" t="s">
        <v>21</v>
      </c>
      <c r="H15" s="302" t="s">
        <v>22</v>
      </c>
      <c r="I15" s="303"/>
    </row>
    <row r="16" spans="2:11" ht="14.25" customHeight="1" x14ac:dyDescent="0.25">
      <c r="B16" s="78">
        <f>SUM(D12+E12)</f>
        <v>0</v>
      </c>
      <c r="C16" s="243">
        <v>0</v>
      </c>
      <c r="D16" s="251"/>
      <c r="E16" s="243">
        <v>0</v>
      </c>
      <c r="F16" s="251"/>
      <c r="G16" s="37">
        <v>0</v>
      </c>
      <c r="H16" s="243">
        <v>0</v>
      </c>
      <c r="I16" s="251"/>
    </row>
    <row r="17" spans="2:9" x14ac:dyDescent="0.25">
      <c r="B17" s="49" t="e">
        <f>C17+E17+G17+H17</f>
        <v>#DIV/0!</v>
      </c>
      <c r="C17" s="259" t="e">
        <f>C16/B16</f>
        <v>#DIV/0!</v>
      </c>
      <c r="D17" s="260"/>
      <c r="E17" s="259" t="e">
        <f>E16/B16</f>
        <v>#DIV/0!</v>
      </c>
      <c r="F17" s="260"/>
      <c r="G17" s="49" t="e">
        <f>G16/B16</f>
        <v>#DIV/0!</v>
      </c>
      <c r="H17" s="259" t="e">
        <f>H16/B16</f>
        <v>#DIV/0!</v>
      </c>
      <c r="I17" s="260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x14ac:dyDescent="0.25">
      <c r="B19" s="6"/>
      <c r="C19" s="6"/>
      <c r="D19" s="6"/>
      <c r="E19" s="6"/>
      <c r="F19" s="6"/>
      <c r="G19" s="6"/>
      <c r="H19" s="6"/>
      <c r="I19" s="6"/>
    </row>
    <row r="20" spans="2:9" x14ac:dyDescent="0.25">
      <c r="B20" s="200" t="s">
        <v>23</v>
      </c>
      <c r="C20" s="201"/>
      <c r="D20" s="201"/>
      <c r="E20" s="201"/>
      <c r="F20" s="201"/>
      <c r="G20" s="280"/>
      <c r="H20" s="48"/>
      <c r="I20" s="42">
        <v>0</v>
      </c>
    </row>
    <row r="21" spans="2:9" x14ac:dyDescent="0.25">
      <c r="B21" s="6"/>
      <c r="C21" s="6"/>
      <c r="D21" s="6"/>
      <c r="E21" s="6"/>
      <c r="F21" s="6"/>
      <c r="G21" s="6"/>
      <c r="H21" s="6"/>
      <c r="I21" s="6"/>
    </row>
    <row r="22" spans="2:9" ht="18" x14ac:dyDescent="0.25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5.75" customHeight="1" x14ac:dyDescent="0.25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71">
        <v>45658</v>
      </c>
      <c r="C24" s="79">
        <v>0</v>
      </c>
      <c r="D24" s="283">
        <v>0</v>
      </c>
      <c r="E24" s="284"/>
      <c r="F24" s="281">
        <v>0</v>
      </c>
      <c r="G24" s="282"/>
      <c r="H24" s="283">
        <v>0</v>
      </c>
      <c r="I24" s="284"/>
    </row>
    <row r="25" spans="2:9" x14ac:dyDescent="0.25">
      <c r="B25" s="72">
        <v>45659</v>
      </c>
      <c r="C25" s="79">
        <v>0</v>
      </c>
      <c r="D25" s="283">
        <v>0</v>
      </c>
      <c r="E25" s="284"/>
      <c r="F25" s="281">
        <v>0</v>
      </c>
      <c r="G25" s="282"/>
      <c r="H25" s="283">
        <v>0</v>
      </c>
      <c r="I25" s="284"/>
    </row>
    <row r="26" spans="2:9" x14ac:dyDescent="0.25">
      <c r="B26" s="70">
        <v>45660</v>
      </c>
      <c r="C26" s="67"/>
      <c r="D26" s="285"/>
      <c r="E26" s="286"/>
      <c r="F26" s="287"/>
      <c r="G26" s="288"/>
      <c r="H26" s="285"/>
      <c r="I26" s="286"/>
    </row>
    <row r="27" spans="2:9" x14ac:dyDescent="0.25">
      <c r="B27" s="69">
        <v>45661</v>
      </c>
      <c r="C27" s="165"/>
      <c r="D27" s="273"/>
      <c r="E27" s="274"/>
      <c r="F27" s="275"/>
      <c r="G27" s="276"/>
      <c r="H27" s="273"/>
      <c r="I27" s="274"/>
    </row>
    <row r="28" spans="2:9" x14ac:dyDescent="0.25">
      <c r="B28" s="163">
        <v>45662</v>
      </c>
      <c r="C28" s="162">
        <v>0</v>
      </c>
      <c r="D28" s="267">
        <v>0</v>
      </c>
      <c r="E28" s="267"/>
      <c r="F28" s="268">
        <v>0</v>
      </c>
      <c r="G28" s="268"/>
      <c r="H28" s="267">
        <v>0</v>
      </c>
      <c r="I28" s="267"/>
    </row>
    <row r="29" spans="2:9" x14ac:dyDescent="0.25">
      <c r="B29" s="164">
        <v>45663</v>
      </c>
      <c r="C29" s="162">
        <v>0</v>
      </c>
      <c r="D29" s="267">
        <v>0</v>
      </c>
      <c r="E29" s="267"/>
      <c r="F29" s="268">
        <v>0</v>
      </c>
      <c r="G29" s="268"/>
      <c r="H29" s="267">
        <v>0</v>
      </c>
      <c r="I29" s="267"/>
    </row>
    <row r="30" spans="2:9" x14ac:dyDescent="0.25">
      <c r="B30" s="164">
        <v>45664</v>
      </c>
      <c r="C30" s="162">
        <v>0</v>
      </c>
      <c r="D30" s="267">
        <v>0</v>
      </c>
      <c r="E30" s="267"/>
      <c r="F30" s="268">
        <v>0</v>
      </c>
      <c r="G30" s="268"/>
      <c r="H30" s="267">
        <v>0</v>
      </c>
      <c r="I30" s="267"/>
    </row>
    <row r="31" spans="2:9" x14ac:dyDescent="0.25">
      <c r="B31" s="163">
        <v>45665</v>
      </c>
      <c r="C31" s="162">
        <v>0</v>
      </c>
      <c r="D31" s="267">
        <v>0</v>
      </c>
      <c r="E31" s="267"/>
      <c r="F31" s="268">
        <v>0</v>
      </c>
      <c r="G31" s="268"/>
      <c r="H31" s="267">
        <v>0</v>
      </c>
      <c r="I31" s="267"/>
    </row>
    <row r="32" spans="2:9" x14ac:dyDescent="0.25">
      <c r="B32" s="163">
        <v>45666</v>
      </c>
      <c r="C32" s="162">
        <v>0</v>
      </c>
      <c r="D32" s="267">
        <v>0</v>
      </c>
      <c r="E32" s="267"/>
      <c r="F32" s="268">
        <v>0</v>
      </c>
      <c r="G32" s="268"/>
      <c r="H32" s="267">
        <v>0</v>
      </c>
      <c r="I32" s="267"/>
    </row>
    <row r="33" spans="2:9" x14ac:dyDescent="0.25">
      <c r="B33" s="70">
        <v>45667</v>
      </c>
      <c r="C33" s="67"/>
      <c r="D33" s="271"/>
      <c r="E33" s="272"/>
      <c r="F33" s="269"/>
      <c r="G33" s="270"/>
      <c r="H33" s="271"/>
      <c r="I33" s="272"/>
    </row>
    <row r="34" spans="2:9" x14ac:dyDescent="0.25">
      <c r="B34" s="70">
        <v>45668</v>
      </c>
      <c r="C34" s="165"/>
      <c r="D34" s="273"/>
      <c r="E34" s="274"/>
      <c r="F34" s="275"/>
      <c r="G34" s="276"/>
      <c r="H34" s="273"/>
      <c r="I34" s="274"/>
    </row>
    <row r="35" spans="2:9" x14ac:dyDescent="0.25">
      <c r="B35" s="163">
        <v>45669</v>
      </c>
      <c r="C35" s="162">
        <v>0</v>
      </c>
      <c r="D35" s="267">
        <v>0</v>
      </c>
      <c r="E35" s="267"/>
      <c r="F35" s="268">
        <v>0</v>
      </c>
      <c r="G35" s="268"/>
      <c r="H35" s="267">
        <v>0</v>
      </c>
      <c r="I35" s="267"/>
    </row>
    <row r="36" spans="2:9" x14ac:dyDescent="0.25">
      <c r="B36" s="163">
        <v>45670</v>
      </c>
      <c r="C36" s="162">
        <v>0</v>
      </c>
      <c r="D36" s="267">
        <v>0</v>
      </c>
      <c r="E36" s="267"/>
      <c r="F36" s="268">
        <v>0</v>
      </c>
      <c r="G36" s="268"/>
      <c r="H36" s="267">
        <v>0</v>
      </c>
      <c r="I36" s="267"/>
    </row>
    <row r="37" spans="2:9" x14ac:dyDescent="0.25">
      <c r="B37" s="164">
        <v>45671</v>
      </c>
      <c r="C37" s="162">
        <v>0</v>
      </c>
      <c r="D37" s="267">
        <v>0</v>
      </c>
      <c r="E37" s="267"/>
      <c r="F37" s="268">
        <v>0</v>
      </c>
      <c r="G37" s="268"/>
      <c r="H37" s="267">
        <v>0</v>
      </c>
      <c r="I37" s="267"/>
    </row>
    <row r="38" spans="2:9" x14ac:dyDescent="0.25">
      <c r="B38" s="164">
        <v>45672</v>
      </c>
      <c r="C38" s="162">
        <v>0</v>
      </c>
      <c r="D38" s="267">
        <v>0</v>
      </c>
      <c r="E38" s="267"/>
      <c r="F38" s="268">
        <v>0</v>
      </c>
      <c r="G38" s="268"/>
      <c r="H38" s="267">
        <v>0</v>
      </c>
      <c r="I38" s="267"/>
    </row>
    <row r="39" spans="2:9" x14ac:dyDescent="0.25">
      <c r="B39" s="163">
        <v>45673</v>
      </c>
      <c r="C39" s="162">
        <v>0</v>
      </c>
      <c r="D39" s="267">
        <v>0</v>
      </c>
      <c r="E39" s="267"/>
      <c r="F39" s="268">
        <v>0</v>
      </c>
      <c r="G39" s="268"/>
      <c r="H39" s="267">
        <v>0</v>
      </c>
      <c r="I39" s="267"/>
    </row>
    <row r="40" spans="2:9" x14ac:dyDescent="0.25">
      <c r="B40" s="69">
        <v>45674</v>
      </c>
      <c r="C40" s="67"/>
      <c r="D40" s="271"/>
      <c r="E40" s="272"/>
      <c r="F40" s="269"/>
      <c r="G40" s="270"/>
      <c r="H40" s="271"/>
      <c r="I40" s="272"/>
    </row>
    <row r="41" spans="2:9" x14ac:dyDescent="0.25">
      <c r="B41" s="70">
        <v>45675</v>
      </c>
      <c r="C41" s="165"/>
      <c r="D41" s="273"/>
      <c r="E41" s="274"/>
      <c r="F41" s="275"/>
      <c r="G41" s="276"/>
      <c r="H41" s="273"/>
      <c r="I41" s="274"/>
    </row>
    <row r="42" spans="2:9" x14ac:dyDescent="0.25">
      <c r="B42" s="164">
        <v>45676</v>
      </c>
      <c r="C42" s="162">
        <v>0</v>
      </c>
      <c r="D42" s="267">
        <v>0</v>
      </c>
      <c r="E42" s="267"/>
      <c r="F42" s="268">
        <v>0</v>
      </c>
      <c r="G42" s="268"/>
      <c r="H42" s="267">
        <v>0</v>
      </c>
      <c r="I42" s="267"/>
    </row>
    <row r="43" spans="2:9" x14ac:dyDescent="0.25">
      <c r="B43" s="163">
        <v>45677</v>
      </c>
      <c r="C43" s="162">
        <v>0</v>
      </c>
      <c r="D43" s="267">
        <v>0</v>
      </c>
      <c r="E43" s="267"/>
      <c r="F43" s="268">
        <v>0</v>
      </c>
      <c r="G43" s="268"/>
      <c r="H43" s="267">
        <v>0</v>
      </c>
      <c r="I43" s="267"/>
    </row>
    <row r="44" spans="2:9" x14ac:dyDescent="0.25">
      <c r="B44" s="163">
        <v>45678</v>
      </c>
      <c r="C44" s="162">
        <v>0</v>
      </c>
      <c r="D44" s="267">
        <v>0</v>
      </c>
      <c r="E44" s="267"/>
      <c r="F44" s="268">
        <v>0</v>
      </c>
      <c r="G44" s="268"/>
      <c r="H44" s="267">
        <v>0</v>
      </c>
      <c r="I44" s="267"/>
    </row>
    <row r="45" spans="2:9" x14ac:dyDescent="0.25">
      <c r="B45" s="164">
        <v>45679</v>
      </c>
      <c r="C45" s="162">
        <v>0</v>
      </c>
      <c r="D45" s="267">
        <v>0</v>
      </c>
      <c r="E45" s="267"/>
      <c r="F45" s="268">
        <v>0</v>
      </c>
      <c r="G45" s="268"/>
      <c r="H45" s="267">
        <v>0</v>
      </c>
      <c r="I45" s="267"/>
    </row>
    <row r="46" spans="2:9" x14ac:dyDescent="0.25">
      <c r="B46" s="164">
        <v>45680</v>
      </c>
      <c r="C46" s="162">
        <v>0</v>
      </c>
      <c r="D46" s="267">
        <v>0</v>
      </c>
      <c r="E46" s="267"/>
      <c r="F46" s="268">
        <v>0</v>
      </c>
      <c r="G46" s="268"/>
      <c r="H46" s="267">
        <v>0</v>
      </c>
      <c r="I46" s="267"/>
    </row>
    <row r="47" spans="2:9" x14ac:dyDescent="0.25">
      <c r="B47" s="69">
        <v>45681</v>
      </c>
      <c r="C47" s="67"/>
      <c r="D47" s="271"/>
      <c r="E47" s="272"/>
      <c r="F47" s="269"/>
      <c r="G47" s="270"/>
      <c r="H47" s="271"/>
      <c r="I47" s="272"/>
    </row>
    <row r="48" spans="2:9" x14ac:dyDescent="0.25">
      <c r="B48" s="69">
        <v>45682</v>
      </c>
      <c r="C48" s="165"/>
      <c r="D48" s="273"/>
      <c r="E48" s="274"/>
      <c r="F48" s="275"/>
      <c r="G48" s="276"/>
      <c r="H48" s="273"/>
      <c r="I48" s="274"/>
    </row>
    <row r="49" spans="2:9" x14ac:dyDescent="0.25">
      <c r="B49" s="164">
        <v>45683</v>
      </c>
      <c r="C49" s="162">
        <v>1</v>
      </c>
      <c r="D49" s="267">
        <v>0</v>
      </c>
      <c r="E49" s="267"/>
      <c r="F49" s="268">
        <v>0</v>
      </c>
      <c r="G49" s="268"/>
      <c r="H49" s="267">
        <v>1</v>
      </c>
      <c r="I49" s="267"/>
    </row>
    <row r="50" spans="2:9" x14ac:dyDescent="0.25">
      <c r="B50" s="164">
        <v>45684</v>
      </c>
      <c r="C50" s="162">
        <v>0</v>
      </c>
      <c r="D50" s="267">
        <v>0</v>
      </c>
      <c r="E50" s="267"/>
      <c r="F50" s="268">
        <v>0</v>
      </c>
      <c r="G50" s="268"/>
      <c r="H50" s="267">
        <v>0</v>
      </c>
      <c r="I50" s="267"/>
    </row>
    <row r="51" spans="2:9" x14ac:dyDescent="0.25">
      <c r="B51" s="163">
        <v>45685</v>
      </c>
      <c r="C51" s="162">
        <v>0</v>
      </c>
      <c r="D51" s="267">
        <v>0</v>
      </c>
      <c r="E51" s="267"/>
      <c r="F51" s="268">
        <v>0</v>
      </c>
      <c r="G51" s="268"/>
      <c r="H51" s="267">
        <v>0</v>
      </c>
      <c r="I51" s="267"/>
    </row>
    <row r="52" spans="2:9" x14ac:dyDescent="0.25">
      <c r="B52" s="163">
        <v>45686</v>
      </c>
      <c r="C52" s="162">
        <v>0</v>
      </c>
      <c r="D52" s="267">
        <v>0</v>
      </c>
      <c r="E52" s="267"/>
      <c r="F52" s="268">
        <v>0</v>
      </c>
      <c r="G52" s="268"/>
      <c r="H52" s="267">
        <v>0</v>
      </c>
      <c r="I52" s="267"/>
    </row>
    <row r="53" spans="2:9" x14ac:dyDescent="0.25">
      <c r="B53" s="164">
        <v>45687</v>
      </c>
      <c r="C53" s="162">
        <v>0</v>
      </c>
      <c r="D53" s="267">
        <v>0</v>
      </c>
      <c r="E53" s="267"/>
      <c r="F53" s="268">
        <v>0</v>
      </c>
      <c r="G53" s="268"/>
      <c r="H53" s="267">
        <v>0</v>
      </c>
      <c r="I53" s="267"/>
    </row>
    <row r="54" spans="2:9" x14ac:dyDescent="0.25">
      <c r="B54" s="164">
        <v>45688</v>
      </c>
      <c r="C54" s="162">
        <v>0</v>
      </c>
      <c r="D54" s="267">
        <v>0</v>
      </c>
      <c r="E54" s="267"/>
      <c r="F54" s="268">
        <v>0</v>
      </c>
      <c r="G54" s="268"/>
      <c r="H54" s="267">
        <v>0</v>
      </c>
      <c r="I54" s="267"/>
    </row>
    <row r="55" spans="2:9" ht="28.5" customHeight="1" x14ac:dyDescent="0.25">
      <c r="B55" s="21" t="s">
        <v>29</v>
      </c>
      <c r="C55" s="166">
        <f>SUM(C24:C54)</f>
        <v>1</v>
      </c>
      <c r="D55" s="277">
        <f>SUM(D24:D54)</f>
        <v>0</v>
      </c>
      <c r="E55" s="278"/>
      <c r="F55" s="277">
        <f>SUM(G24:G54)</f>
        <v>0</v>
      </c>
      <c r="G55" s="278"/>
      <c r="H55" s="277">
        <f>SUM(I24:I55)</f>
        <v>0</v>
      </c>
      <c r="I55" s="278"/>
    </row>
    <row r="59" spans="2:9" ht="15.75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254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x14ac:dyDescent="0.25">
      <c r="B63" s="28"/>
      <c r="C63" s="56"/>
      <c r="D63" s="239">
        <v>0</v>
      </c>
      <c r="E63" s="240"/>
      <c r="F63" s="241"/>
      <c r="G63" s="242"/>
      <c r="H63" s="300"/>
      <c r="I63" s="301"/>
    </row>
    <row r="64" spans="2:9" x14ac:dyDescent="0.25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39">
    <mergeCell ref="H49:I49"/>
    <mergeCell ref="H48:I48"/>
    <mergeCell ref="H47:I47"/>
    <mergeCell ref="H46:I46"/>
    <mergeCell ref="H45:I45"/>
    <mergeCell ref="H15:I15"/>
    <mergeCell ref="H44:I44"/>
    <mergeCell ref="H43:I43"/>
    <mergeCell ref="H42:I42"/>
    <mergeCell ref="H41:I41"/>
    <mergeCell ref="H40:I40"/>
    <mergeCell ref="H39:I39"/>
    <mergeCell ref="H38:I38"/>
    <mergeCell ref="H32:I32"/>
    <mergeCell ref="H24:I24"/>
    <mergeCell ref="D63:E63"/>
    <mergeCell ref="D64:E64"/>
    <mergeCell ref="H51:I51"/>
    <mergeCell ref="D50:E50"/>
    <mergeCell ref="H53:I53"/>
    <mergeCell ref="H60:I60"/>
    <mergeCell ref="D61:E61"/>
    <mergeCell ref="F61:G61"/>
    <mergeCell ref="H61:I61"/>
    <mergeCell ref="D62:E62"/>
    <mergeCell ref="F59:I59"/>
    <mergeCell ref="B59:E59"/>
    <mergeCell ref="D51:E51"/>
    <mergeCell ref="D52:E52"/>
    <mergeCell ref="H55:I55"/>
    <mergeCell ref="H54:I54"/>
    <mergeCell ref="H52:I52"/>
    <mergeCell ref="F64:G64"/>
    <mergeCell ref="F63:G63"/>
    <mergeCell ref="F53:G53"/>
    <mergeCell ref="H64:I64"/>
    <mergeCell ref="H63:I63"/>
    <mergeCell ref="H62:I62"/>
    <mergeCell ref="H50:I50"/>
    <mergeCell ref="F62:G62"/>
    <mergeCell ref="D24:E24"/>
    <mergeCell ref="F24:G24"/>
    <mergeCell ref="D25:E25"/>
    <mergeCell ref="F47:G47"/>
    <mergeCell ref="F36:G36"/>
    <mergeCell ref="F37:G37"/>
    <mergeCell ref="F38:G38"/>
    <mergeCell ref="F39:G39"/>
    <mergeCell ref="F32:G32"/>
    <mergeCell ref="D28:E28"/>
    <mergeCell ref="F28:G28"/>
    <mergeCell ref="D33:E33"/>
    <mergeCell ref="F60:G60"/>
    <mergeCell ref="F54:G54"/>
    <mergeCell ref="F55:G55"/>
    <mergeCell ref="F48:G48"/>
    <mergeCell ref="F49:G49"/>
    <mergeCell ref="F51:G51"/>
    <mergeCell ref="F52:G52"/>
    <mergeCell ref="D38:E38"/>
    <mergeCell ref="D39:E39"/>
    <mergeCell ref="D40:E40"/>
    <mergeCell ref="F42:G42"/>
    <mergeCell ref="B3:I3"/>
    <mergeCell ref="B7:I7"/>
    <mergeCell ref="B20:G20"/>
    <mergeCell ref="F25:G25"/>
    <mergeCell ref="H25:I25"/>
    <mergeCell ref="D26:E26"/>
    <mergeCell ref="F26:G26"/>
    <mergeCell ref="H26:I26"/>
    <mergeCell ref="D27:E27"/>
    <mergeCell ref="F27:G27"/>
    <mergeCell ref="H27:I27"/>
    <mergeCell ref="B4:I4"/>
    <mergeCell ref="E8:F8"/>
    <mergeCell ref="E11:F11"/>
    <mergeCell ref="E10:F10"/>
    <mergeCell ref="E9:F9"/>
    <mergeCell ref="G11:H11"/>
    <mergeCell ref="G10:H10"/>
    <mergeCell ref="G9:H9"/>
    <mergeCell ref="B14:I14"/>
    <mergeCell ref="E15:F15"/>
    <mergeCell ref="C15:D15"/>
    <mergeCell ref="E12:F12"/>
    <mergeCell ref="G12:H12"/>
    <mergeCell ref="F40:G40"/>
    <mergeCell ref="F41:G41"/>
    <mergeCell ref="F50:G50"/>
    <mergeCell ref="D54:E54"/>
    <mergeCell ref="D55:E55"/>
    <mergeCell ref="D42:E42"/>
    <mergeCell ref="D43:E43"/>
    <mergeCell ref="D44:E44"/>
    <mergeCell ref="D45:E45"/>
    <mergeCell ref="D46:E46"/>
    <mergeCell ref="D47:E47"/>
    <mergeCell ref="D53:E53"/>
    <mergeCell ref="D48:E48"/>
    <mergeCell ref="D49:E49"/>
    <mergeCell ref="D41:E41"/>
    <mergeCell ref="F43:G43"/>
    <mergeCell ref="F44:G44"/>
    <mergeCell ref="F45:G45"/>
    <mergeCell ref="F46:G46"/>
    <mergeCell ref="D37:E37"/>
    <mergeCell ref="D36:E36"/>
    <mergeCell ref="H30:I30"/>
    <mergeCell ref="D31:E31"/>
    <mergeCell ref="F31:G31"/>
    <mergeCell ref="H31:I31"/>
    <mergeCell ref="D32:E32"/>
    <mergeCell ref="H28:I28"/>
    <mergeCell ref="D29:E29"/>
    <mergeCell ref="F29:G29"/>
    <mergeCell ref="H29:I29"/>
    <mergeCell ref="D35:E35"/>
    <mergeCell ref="F35:G35"/>
    <mergeCell ref="H36:I36"/>
    <mergeCell ref="H37:I37"/>
    <mergeCell ref="H35:I35"/>
    <mergeCell ref="F33:G33"/>
    <mergeCell ref="H33:I33"/>
    <mergeCell ref="D34:E34"/>
    <mergeCell ref="F34:G34"/>
    <mergeCell ref="H34:I34"/>
    <mergeCell ref="D30:E30"/>
    <mergeCell ref="F30:G30"/>
    <mergeCell ref="C16:D16"/>
    <mergeCell ref="E16:F16"/>
    <mergeCell ref="H16:I16"/>
    <mergeCell ref="H17:I17"/>
    <mergeCell ref="E17:F17"/>
    <mergeCell ref="C17:D17"/>
    <mergeCell ref="B22:I22"/>
    <mergeCell ref="H23:I23"/>
    <mergeCell ref="F23:G23"/>
    <mergeCell ref="D23:E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74"/>
  <sheetViews>
    <sheetView showGridLines="0" workbookViewId="0">
      <selection activeCell="B12" sqref="B12"/>
    </sheetView>
  </sheetViews>
  <sheetFormatPr defaultRowHeight="15.75" x14ac:dyDescent="0.25"/>
  <cols>
    <col min="2" max="2" width="21.28515625" style="83" customWidth="1"/>
    <col min="3" max="3" width="12.42578125" customWidth="1"/>
    <col min="4" max="4" width="14.28515625" customWidth="1"/>
    <col min="5" max="5" width="12.28515625" customWidth="1"/>
    <col min="6" max="6" width="5.5703125" customWidth="1"/>
    <col min="7" max="7" width="25" customWidth="1"/>
    <col min="8" max="8" width="9.7109375" customWidth="1"/>
    <col min="9" max="9" width="10" customWidth="1"/>
  </cols>
  <sheetData>
    <row r="2" spans="2:10" ht="15" x14ac:dyDescent="0.25">
      <c r="B2"/>
    </row>
    <row r="3" spans="2:10" ht="27" customHeight="1" x14ac:dyDescent="0.4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0" ht="24" customHeight="1" x14ac:dyDescent="0.35">
      <c r="B4" s="210">
        <v>46054</v>
      </c>
      <c r="C4" s="211"/>
      <c r="D4" s="211"/>
      <c r="E4" s="211"/>
      <c r="F4" s="211"/>
      <c r="G4" s="211"/>
      <c r="H4" s="211"/>
      <c r="I4" s="212"/>
    </row>
    <row r="5" spans="2:10" ht="15" customHeight="1" x14ac:dyDescent="0.35">
      <c r="B5" s="6"/>
      <c r="C5" s="7"/>
      <c r="D5" s="7"/>
      <c r="E5" s="7"/>
      <c r="F5" s="7"/>
      <c r="G5" s="7"/>
      <c r="H5" s="7"/>
      <c r="I5" s="8"/>
    </row>
    <row r="6" spans="2:10" ht="15" customHeight="1" x14ac:dyDescent="0.25">
      <c r="B6" s="6"/>
      <c r="C6" s="6"/>
      <c r="D6" s="6"/>
      <c r="E6" s="6"/>
      <c r="F6" s="6"/>
      <c r="G6" s="6"/>
      <c r="H6" s="6"/>
      <c r="I6" s="6"/>
    </row>
    <row r="7" spans="2:10" ht="15" customHeight="1" x14ac:dyDescent="0.25">
      <c r="B7" s="373" t="s">
        <v>1</v>
      </c>
      <c r="C7" s="374"/>
      <c r="D7" s="374"/>
      <c r="E7" s="374"/>
      <c r="F7" s="374"/>
      <c r="G7" s="374"/>
      <c r="H7" s="374"/>
      <c r="I7" s="375"/>
    </row>
    <row r="8" spans="2:10" ht="15" customHeight="1" x14ac:dyDescent="0.25">
      <c r="B8" s="117" t="s">
        <v>2</v>
      </c>
      <c r="C8" s="120" t="s">
        <v>3</v>
      </c>
      <c r="D8" s="120" t="s">
        <v>4</v>
      </c>
      <c r="E8" s="376" t="s">
        <v>5</v>
      </c>
      <c r="F8" s="376"/>
      <c r="G8" s="234" t="s">
        <v>35</v>
      </c>
      <c r="H8" s="234"/>
      <c r="I8" s="122">
        <f>D12</f>
        <v>23</v>
      </c>
      <c r="J8" s="57"/>
    </row>
    <row r="9" spans="2:10" ht="15" customHeight="1" x14ac:dyDescent="0.25">
      <c r="B9" s="118" t="s">
        <v>7</v>
      </c>
      <c r="C9" s="112" t="s">
        <v>8</v>
      </c>
      <c r="D9" s="113">
        <v>22</v>
      </c>
      <c r="E9" s="377">
        <v>0</v>
      </c>
      <c r="F9" s="377"/>
      <c r="G9" s="221" t="s">
        <v>36</v>
      </c>
      <c r="H9" s="221"/>
      <c r="I9" s="123">
        <f>_xlfn.PERCENTOF(D9,D12)</f>
        <v>0.95652173913043481</v>
      </c>
      <c r="J9" s="57">
        <f>D9+E9</f>
        <v>22</v>
      </c>
    </row>
    <row r="10" spans="2:10" ht="15" customHeight="1" x14ac:dyDescent="0.25">
      <c r="B10" s="118" t="s">
        <v>10</v>
      </c>
      <c r="C10" s="112" t="s">
        <v>11</v>
      </c>
      <c r="D10" s="113">
        <v>1</v>
      </c>
      <c r="E10" s="377">
        <v>0</v>
      </c>
      <c r="F10" s="377"/>
      <c r="G10" s="221" t="s">
        <v>12</v>
      </c>
      <c r="H10" s="221"/>
      <c r="I10" s="123">
        <f>_xlfn.PERCENTOF(D10,D12)</f>
        <v>4.3478260869565216E-2</v>
      </c>
      <c r="J10" s="57">
        <f>D10+E10</f>
        <v>1</v>
      </c>
    </row>
    <row r="11" spans="2:10" ht="15" customHeight="1" x14ac:dyDescent="0.25">
      <c r="B11" s="118" t="s">
        <v>13</v>
      </c>
      <c r="C11" s="112"/>
      <c r="D11" s="114"/>
      <c r="E11" s="385"/>
      <c r="F11" s="386"/>
      <c r="G11" s="221"/>
      <c r="H11" s="221"/>
      <c r="I11" s="123"/>
      <c r="J11" s="57">
        <f>D11+E11</f>
        <v>0</v>
      </c>
    </row>
    <row r="12" spans="2:10" ht="15" customHeight="1" x14ac:dyDescent="0.25">
      <c r="B12" s="119">
        <f>SUM(D12:E12:E11)</f>
        <v>23</v>
      </c>
      <c r="C12" s="115" t="s">
        <v>15</v>
      </c>
      <c r="D12" s="116">
        <f>SUM(D9+D10)</f>
        <v>23</v>
      </c>
      <c r="E12" s="383">
        <f>SUM(E9+E10)</f>
        <v>0</v>
      </c>
      <c r="F12" s="383"/>
      <c r="G12" s="384" t="s">
        <v>16</v>
      </c>
      <c r="H12" s="384"/>
      <c r="I12" s="124">
        <f>I9+I10</f>
        <v>1</v>
      </c>
      <c r="J12" s="57"/>
    </row>
    <row r="13" spans="2:10" ht="15" customHeight="1" x14ac:dyDescent="0.25">
      <c r="B13" s="6"/>
      <c r="C13" s="6"/>
      <c r="D13" s="6"/>
      <c r="E13" s="41"/>
      <c r="F13" s="6"/>
      <c r="G13" s="6"/>
      <c r="H13" s="6"/>
      <c r="I13" s="6"/>
    </row>
    <row r="14" spans="2:10" ht="16.5" customHeight="1" x14ac:dyDescent="0.25">
      <c r="B14" s="378" t="s">
        <v>17</v>
      </c>
      <c r="C14" s="379"/>
      <c r="D14" s="379"/>
      <c r="E14" s="379"/>
      <c r="F14" s="379"/>
      <c r="G14" s="379"/>
      <c r="H14" s="379"/>
      <c r="I14" s="380"/>
    </row>
    <row r="15" spans="2:10" ht="75" customHeight="1" x14ac:dyDescent="0.25">
      <c r="B15" s="80" t="s">
        <v>18</v>
      </c>
      <c r="C15" s="381" t="s">
        <v>19</v>
      </c>
      <c r="D15" s="382"/>
      <c r="E15" s="381" t="s">
        <v>20</v>
      </c>
      <c r="F15" s="382"/>
      <c r="G15" s="85" t="s">
        <v>21</v>
      </c>
      <c r="H15" s="381" t="s">
        <v>37</v>
      </c>
      <c r="I15" s="382"/>
    </row>
    <row r="16" spans="2:10" ht="15" customHeight="1" x14ac:dyDescent="0.25">
      <c r="B16" s="86">
        <f>SUM(C16+E16+G16+H16)</f>
        <v>12</v>
      </c>
      <c r="C16" s="310">
        <v>1</v>
      </c>
      <c r="D16" s="311"/>
      <c r="E16" s="310">
        <v>4</v>
      </c>
      <c r="F16" s="311"/>
      <c r="G16" s="88">
        <v>4</v>
      </c>
      <c r="H16" s="310">
        <v>3</v>
      </c>
      <c r="I16" s="311"/>
    </row>
    <row r="17" spans="2:9" ht="15" customHeight="1" x14ac:dyDescent="0.25">
      <c r="B17" s="111">
        <f>C17+E17+G17+H17</f>
        <v>1</v>
      </c>
      <c r="C17" s="360">
        <f>C16/B16</f>
        <v>8.3333333333333329E-2</v>
      </c>
      <c r="D17" s="361"/>
      <c r="E17" s="360">
        <f>E16/B16</f>
        <v>0.33333333333333331</v>
      </c>
      <c r="F17" s="361"/>
      <c r="G17" s="111">
        <f>G16/B16</f>
        <v>0.33333333333333331</v>
      </c>
      <c r="H17" s="360">
        <f>H16/B16</f>
        <v>0.25</v>
      </c>
      <c r="I17" s="361"/>
    </row>
    <row r="18" spans="2:9" ht="15" customHeight="1" x14ac:dyDescent="0.25">
      <c r="B18" s="6"/>
      <c r="C18" s="6"/>
      <c r="D18" s="6"/>
      <c r="E18" s="11"/>
      <c r="F18" s="11"/>
      <c r="G18" s="6"/>
      <c r="H18" s="6"/>
      <c r="I18" s="6"/>
    </row>
    <row r="19" spans="2:9" ht="15" x14ac:dyDescent="0.25">
      <c r="B19" s="6"/>
      <c r="C19" s="6"/>
      <c r="D19" s="6"/>
      <c r="E19" s="6"/>
      <c r="F19" s="6"/>
      <c r="G19" s="6"/>
      <c r="H19" s="6"/>
      <c r="I19" s="6"/>
    </row>
    <row r="20" spans="2:9" x14ac:dyDescent="0.25">
      <c r="B20" s="362" t="s">
        <v>23</v>
      </c>
      <c r="C20" s="363"/>
      <c r="D20" s="363"/>
      <c r="E20" s="363"/>
      <c r="F20" s="363"/>
      <c r="G20" s="364"/>
      <c r="H20" s="371">
        <v>0</v>
      </c>
      <c r="I20" s="372"/>
    </row>
    <row r="21" spans="2:9" ht="15" x14ac:dyDescent="0.25">
      <c r="B21" s="6"/>
      <c r="C21" s="6"/>
      <c r="D21" s="6"/>
      <c r="E21" s="6"/>
      <c r="F21" s="6"/>
      <c r="G21" s="6"/>
      <c r="H21" s="6"/>
      <c r="I21" s="6"/>
    </row>
    <row r="22" spans="2:9" ht="18.75" customHeight="1" x14ac:dyDescent="0.25">
      <c r="B22" s="365" t="s">
        <v>24</v>
      </c>
      <c r="C22" s="366"/>
      <c r="D22" s="366"/>
      <c r="E22" s="366"/>
      <c r="F22" s="366"/>
      <c r="G22" s="366"/>
      <c r="H22" s="366"/>
      <c r="I22" s="366"/>
    </row>
    <row r="23" spans="2:9" ht="16.5" customHeight="1" x14ac:dyDescent="0.25">
      <c r="B23" s="89" t="s">
        <v>25</v>
      </c>
      <c r="C23" s="89" t="s">
        <v>26</v>
      </c>
      <c r="D23" s="367" t="s">
        <v>10</v>
      </c>
      <c r="E23" s="368"/>
      <c r="F23" s="367" t="s">
        <v>27</v>
      </c>
      <c r="G23" s="368"/>
      <c r="H23" s="369" t="s">
        <v>28</v>
      </c>
      <c r="I23" s="370"/>
    </row>
    <row r="24" spans="2:9" ht="15" customHeight="1" x14ac:dyDescent="0.25">
      <c r="B24" s="91">
        <v>45689</v>
      </c>
      <c r="C24" s="92"/>
      <c r="D24" s="356"/>
      <c r="E24" s="357"/>
      <c r="F24" s="358"/>
      <c r="G24" s="359"/>
      <c r="H24" s="356"/>
      <c r="I24" s="357"/>
    </row>
    <row r="25" spans="2:9" ht="15" customHeight="1" x14ac:dyDescent="0.25">
      <c r="B25" s="93">
        <v>45690</v>
      </c>
      <c r="C25" s="94">
        <v>5</v>
      </c>
      <c r="D25" s="314">
        <v>4</v>
      </c>
      <c r="E25" s="315"/>
      <c r="F25" s="322">
        <v>1</v>
      </c>
      <c r="G25" s="323"/>
      <c r="H25" s="314">
        <v>0</v>
      </c>
      <c r="I25" s="315"/>
    </row>
    <row r="26" spans="2:9" ht="15" customHeight="1" x14ac:dyDescent="0.25">
      <c r="B26" s="95">
        <v>45691</v>
      </c>
      <c r="C26" s="96">
        <v>3</v>
      </c>
      <c r="D26" s="346">
        <v>2</v>
      </c>
      <c r="E26" s="352"/>
      <c r="F26" s="346">
        <v>0</v>
      </c>
      <c r="G26" s="347"/>
      <c r="H26" s="353">
        <v>1</v>
      </c>
      <c r="I26" s="311"/>
    </row>
    <row r="27" spans="2:9" ht="15" customHeight="1" x14ac:dyDescent="0.25">
      <c r="B27" s="97">
        <v>45692</v>
      </c>
      <c r="C27" s="96">
        <v>2</v>
      </c>
      <c r="D27" s="346">
        <v>2</v>
      </c>
      <c r="E27" s="352"/>
      <c r="F27" s="346">
        <v>0</v>
      </c>
      <c r="G27" s="347"/>
      <c r="H27" s="353">
        <v>0</v>
      </c>
      <c r="I27" s="311"/>
    </row>
    <row r="28" spans="2:9" ht="15" customHeight="1" x14ac:dyDescent="0.25">
      <c r="B28" s="97">
        <v>45693</v>
      </c>
      <c r="C28" s="96">
        <v>2</v>
      </c>
      <c r="D28" s="346">
        <v>1</v>
      </c>
      <c r="E28" s="352"/>
      <c r="F28" s="346">
        <v>0</v>
      </c>
      <c r="G28" s="347"/>
      <c r="H28" s="353">
        <v>1</v>
      </c>
      <c r="I28" s="311"/>
    </row>
    <row r="29" spans="2:9" ht="15" customHeight="1" x14ac:dyDescent="0.25">
      <c r="B29" s="95">
        <v>45694</v>
      </c>
      <c r="C29" s="96">
        <v>1</v>
      </c>
      <c r="D29" s="346">
        <v>1</v>
      </c>
      <c r="E29" s="352"/>
      <c r="F29" s="346">
        <v>0</v>
      </c>
      <c r="G29" s="347"/>
      <c r="H29" s="353">
        <v>0</v>
      </c>
      <c r="I29" s="311"/>
    </row>
    <row r="30" spans="2:9" ht="15" customHeight="1" x14ac:dyDescent="0.25">
      <c r="B30" s="98">
        <v>45695</v>
      </c>
      <c r="C30" s="99"/>
      <c r="D30" s="348"/>
      <c r="E30" s="354"/>
      <c r="F30" s="348"/>
      <c r="G30" s="349"/>
      <c r="H30" s="355"/>
      <c r="I30" s="309"/>
    </row>
    <row r="31" spans="2:9" ht="15" customHeight="1" x14ac:dyDescent="0.25">
      <c r="B31" s="91">
        <v>45696</v>
      </c>
      <c r="C31" s="100"/>
      <c r="D31" s="308"/>
      <c r="E31" s="309"/>
      <c r="F31" s="344"/>
      <c r="G31" s="345"/>
      <c r="H31" s="308"/>
      <c r="I31" s="309"/>
    </row>
    <row r="32" spans="2:9" ht="15" customHeight="1" x14ac:dyDescent="0.25">
      <c r="B32" s="101">
        <v>45697</v>
      </c>
      <c r="C32" s="94">
        <v>2</v>
      </c>
      <c r="D32" s="314">
        <v>1</v>
      </c>
      <c r="E32" s="315"/>
      <c r="F32" s="322">
        <v>1</v>
      </c>
      <c r="G32" s="323"/>
      <c r="H32" s="314">
        <v>0</v>
      </c>
      <c r="I32" s="315"/>
    </row>
    <row r="33" spans="2:9" ht="15" customHeight="1" x14ac:dyDescent="0.25">
      <c r="B33" s="95">
        <v>45698</v>
      </c>
      <c r="C33" s="96">
        <v>0</v>
      </c>
      <c r="D33" s="346">
        <v>0</v>
      </c>
      <c r="E33" s="352"/>
      <c r="F33" s="346">
        <v>0</v>
      </c>
      <c r="G33" s="347"/>
      <c r="H33" s="353">
        <v>0</v>
      </c>
      <c r="I33" s="311"/>
    </row>
    <row r="34" spans="2:9" ht="15" customHeight="1" x14ac:dyDescent="0.25">
      <c r="B34" s="95">
        <v>45699</v>
      </c>
      <c r="C34" s="96">
        <v>0</v>
      </c>
      <c r="D34" s="346">
        <v>0</v>
      </c>
      <c r="E34" s="352"/>
      <c r="F34" s="346">
        <v>0</v>
      </c>
      <c r="G34" s="347"/>
      <c r="H34" s="353">
        <v>0</v>
      </c>
      <c r="I34" s="311"/>
    </row>
    <row r="35" spans="2:9" ht="15" customHeight="1" x14ac:dyDescent="0.25">
      <c r="B35" s="97">
        <v>45700</v>
      </c>
      <c r="C35" s="96">
        <v>0</v>
      </c>
      <c r="D35" s="346">
        <v>0</v>
      </c>
      <c r="E35" s="352"/>
      <c r="F35" s="346">
        <v>0</v>
      </c>
      <c r="G35" s="347"/>
      <c r="H35" s="353">
        <v>0</v>
      </c>
      <c r="I35" s="311"/>
    </row>
    <row r="36" spans="2:9" ht="15" customHeight="1" x14ac:dyDescent="0.25">
      <c r="B36" s="97">
        <v>45701</v>
      </c>
      <c r="C36" s="96">
        <v>0</v>
      </c>
      <c r="D36" s="346">
        <v>0</v>
      </c>
      <c r="E36" s="352"/>
      <c r="F36" s="346">
        <v>0</v>
      </c>
      <c r="G36" s="347"/>
      <c r="H36" s="353">
        <v>0</v>
      </c>
      <c r="I36" s="311"/>
    </row>
    <row r="37" spans="2:9" ht="15" customHeight="1" x14ac:dyDescent="0.25">
      <c r="B37" s="91">
        <v>45702</v>
      </c>
      <c r="C37" s="99"/>
      <c r="D37" s="348"/>
      <c r="E37" s="354"/>
      <c r="F37" s="348"/>
      <c r="G37" s="349"/>
      <c r="H37" s="355"/>
      <c r="I37" s="309"/>
    </row>
    <row r="38" spans="2:9" ht="15" customHeight="1" x14ac:dyDescent="0.25">
      <c r="B38" s="98">
        <v>45703</v>
      </c>
      <c r="C38" s="100"/>
      <c r="D38" s="308"/>
      <c r="E38" s="309"/>
      <c r="F38" s="344"/>
      <c r="G38" s="345"/>
      <c r="H38" s="308"/>
      <c r="I38" s="309"/>
    </row>
    <row r="39" spans="2:9" ht="15" customHeight="1" x14ac:dyDescent="0.25">
      <c r="B39" s="91">
        <v>45704</v>
      </c>
      <c r="C39" s="100"/>
      <c r="D39" s="308"/>
      <c r="E39" s="309"/>
      <c r="F39" s="344"/>
      <c r="G39" s="345"/>
      <c r="H39" s="308"/>
      <c r="I39" s="309"/>
    </row>
    <row r="40" spans="2:9" ht="15" customHeight="1" x14ac:dyDescent="0.25">
      <c r="B40" s="91">
        <v>45705</v>
      </c>
      <c r="C40" s="100"/>
      <c r="D40" s="308"/>
      <c r="E40" s="309"/>
      <c r="F40" s="344"/>
      <c r="G40" s="345"/>
      <c r="H40" s="308"/>
      <c r="I40" s="309"/>
    </row>
    <row r="41" spans="2:9" ht="15" customHeight="1" x14ac:dyDescent="0.25">
      <c r="B41" s="95">
        <v>45706</v>
      </c>
      <c r="C41" s="88">
        <v>0</v>
      </c>
      <c r="D41" s="310">
        <v>0</v>
      </c>
      <c r="E41" s="311"/>
      <c r="F41" s="313">
        <v>0</v>
      </c>
      <c r="G41" s="312"/>
      <c r="H41" s="310">
        <v>0</v>
      </c>
      <c r="I41" s="311"/>
    </row>
    <row r="42" spans="2:9" ht="15" customHeight="1" x14ac:dyDescent="0.25">
      <c r="B42" s="95">
        <v>45707</v>
      </c>
      <c r="C42" s="88">
        <v>3</v>
      </c>
      <c r="D42" s="310">
        <v>3</v>
      </c>
      <c r="E42" s="311"/>
      <c r="F42" s="313">
        <v>0</v>
      </c>
      <c r="G42" s="312"/>
      <c r="H42" s="310">
        <v>0</v>
      </c>
      <c r="I42" s="311"/>
    </row>
    <row r="43" spans="2:9" ht="15" customHeight="1" x14ac:dyDescent="0.25">
      <c r="B43" s="97">
        <v>45708</v>
      </c>
      <c r="C43" s="88">
        <v>3</v>
      </c>
      <c r="D43" s="310">
        <v>0</v>
      </c>
      <c r="E43" s="311"/>
      <c r="F43" s="313">
        <v>0</v>
      </c>
      <c r="G43" s="312"/>
      <c r="H43" s="310">
        <v>3</v>
      </c>
      <c r="I43" s="311"/>
    </row>
    <row r="44" spans="2:9" ht="15" customHeight="1" x14ac:dyDescent="0.25">
      <c r="B44" s="91">
        <v>45709</v>
      </c>
      <c r="C44" s="100"/>
      <c r="D44" s="308"/>
      <c r="E44" s="309"/>
      <c r="F44" s="344"/>
      <c r="G44" s="345"/>
      <c r="H44" s="308"/>
      <c r="I44" s="309"/>
    </row>
    <row r="45" spans="2:9" ht="15" customHeight="1" x14ac:dyDescent="0.25">
      <c r="B45" s="98">
        <v>45710</v>
      </c>
      <c r="C45" s="100"/>
      <c r="D45" s="308"/>
      <c r="E45" s="309"/>
      <c r="F45" s="344"/>
      <c r="G45" s="345"/>
      <c r="H45" s="308"/>
      <c r="I45" s="309"/>
    </row>
    <row r="46" spans="2:9" ht="15" customHeight="1" x14ac:dyDescent="0.25">
      <c r="B46" s="93">
        <v>45711</v>
      </c>
      <c r="C46" s="94">
        <v>6</v>
      </c>
      <c r="D46" s="314">
        <v>1</v>
      </c>
      <c r="E46" s="315"/>
      <c r="F46" s="322">
        <v>3</v>
      </c>
      <c r="G46" s="323"/>
      <c r="H46" s="314">
        <v>2</v>
      </c>
      <c r="I46" s="315"/>
    </row>
    <row r="47" spans="2:9" ht="15" customHeight="1" x14ac:dyDescent="0.25">
      <c r="B47" s="97">
        <v>45712</v>
      </c>
      <c r="C47" s="88">
        <v>5</v>
      </c>
      <c r="D47" s="310">
        <v>4</v>
      </c>
      <c r="E47" s="311"/>
      <c r="F47" s="313">
        <v>1</v>
      </c>
      <c r="G47" s="312"/>
      <c r="H47" s="310">
        <v>0</v>
      </c>
      <c r="I47" s="311"/>
    </row>
    <row r="48" spans="2:9" ht="15" customHeight="1" x14ac:dyDescent="0.25">
      <c r="B48" s="97">
        <v>45713</v>
      </c>
      <c r="C48" s="88">
        <v>5</v>
      </c>
      <c r="D48" s="310">
        <v>1</v>
      </c>
      <c r="E48" s="311"/>
      <c r="F48" s="313">
        <v>2</v>
      </c>
      <c r="G48" s="312"/>
      <c r="H48" s="310">
        <v>2</v>
      </c>
      <c r="I48" s="311"/>
    </row>
    <row r="49" spans="2:9" ht="15" customHeight="1" x14ac:dyDescent="0.25">
      <c r="B49" s="95">
        <v>45714</v>
      </c>
      <c r="C49" s="88">
        <v>6</v>
      </c>
      <c r="D49" s="310">
        <v>1</v>
      </c>
      <c r="E49" s="311"/>
      <c r="F49" s="310">
        <v>2</v>
      </c>
      <c r="G49" s="312"/>
      <c r="H49" s="310">
        <v>3</v>
      </c>
      <c r="I49" s="311"/>
    </row>
    <row r="50" spans="2:9" ht="15" customHeight="1" x14ac:dyDescent="0.25">
      <c r="B50" s="95">
        <v>45715</v>
      </c>
      <c r="C50" s="88">
        <v>6</v>
      </c>
      <c r="D50" s="310">
        <v>2</v>
      </c>
      <c r="E50" s="311"/>
      <c r="F50" s="313">
        <v>2</v>
      </c>
      <c r="G50" s="312"/>
      <c r="H50" s="310">
        <v>2</v>
      </c>
      <c r="I50" s="311"/>
    </row>
    <row r="51" spans="2:9" ht="15" customHeight="1" x14ac:dyDescent="0.25">
      <c r="B51" s="91">
        <v>45716</v>
      </c>
      <c r="C51" s="100"/>
      <c r="D51" s="308"/>
      <c r="E51" s="309"/>
      <c r="F51" s="344"/>
      <c r="G51" s="345"/>
      <c r="H51" s="308"/>
      <c r="I51" s="309"/>
    </row>
    <row r="52" spans="2:9" ht="15" customHeight="1" x14ac:dyDescent="0.25">
      <c r="B52" s="97"/>
      <c r="C52" s="88"/>
      <c r="D52" s="310"/>
      <c r="E52" s="311"/>
      <c r="F52" s="313"/>
      <c r="G52" s="312"/>
      <c r="H52" s="310"/>
      <c r="I52" s="311"/>
    </row>
    <row r="53" spans="2:9" ht="15" customHeight="1" x14ac:dyDescent="0.25">
      <c r="B53" s="95"/>
      <c r="C53" s="88"/>
      <c r="D53" s="310"/>
      <c r="E53" s="311"/>
      <c r="F53" s="313"/>
      <c r="G53" s="312"/>
      <c r="H53" s="310"/>
      <c r="I53" s="311"/>
    </row>
    <row r="54" spans="2:9" x14ac:dyDescent="0.25">
      <c r="B54" s="102"/>
      <c r="C54" s="103"/>
      <c r="D54" s="334"/>
      <c r="E54" s="335"/>
      <c r="F54" s="336"/>
      <c r="G54" s="337"/>
      <c r="H54" s="334"/>
      <c r="I54" s="335"/>
    </row>
    <row r="55" spans="2:9" ht="18" x14ac:dyDescent="0.25">
      <c r="B55" s="125" t="s">
        <v>29</v>
      </c>
      <c r="C55" s="104">
        <f>SUM(C24:C54)</f>
        <v>49</v>
      </c>
      <c r="D55" s="338">
        <f>SUM(D24:D54)</f>
        <v>23</v>
      </c>
      <c r="E55" s="339"/>
      <c r="F55" s="338">
        <f>SUM(F24:F54)</f>
        <v>12</v>
      </c>
      <c r="G55" s="339"/>
      <c r="H55" s="338">
        <f>SUM(H24:H54)</f>
        <v>14</v>
      </c>
      <c r="I55" s="350"/>
    </row>
    <row r="56" spans="2:9" x14ac:dyDescent="0.25">
      <c r="B56" s="84"/>
    </row>
    <row r="57" spans="2:9" x14ac:dyDescent="0.25">
      <c r="B57" s="84"/>
    </row>
    <row r="58" spans="2:9" ht="15" x14ac:dyDescent="0.25">
      <c r="B58"/>
    </row>
    <row r="59" spans="2:9" ht="15" customHeight="1" x14ac:dyDescent="0.25">
      <c r="B59" s="327" t="s">
        <v>30</v>
      </c>
      <c r="C59" s="328"/>
      <c r="D59" s="328"/>
      <c r="E59" s="329"/>
      <c r="F59" s="324" t="s">
        <v>31</v>
      </c>
      <c r="G59" s="325"/>
      <c r="H59" s="325"/>
      <c r="I59" s="326"/>
    </row>
    <row r="60" spans="2:9" ht="15" customHeight="1" x14ac:dyDescent="0.25">
      <c r="B60" s="105"/>
      <c r="C60" s="106"/>
      <c r="D60" s="106"/>
      <c r="E60" s="106"/>
      <c r="F60" s="351" t="s">
        <v>11</v>
      </c>
      <c r="G60" s="340"/>
      <c r="H60" s="340" t="s">
        <v>8</v>
      </c>
      <c r="I60" s="341"/>
    </row>
    <row r="61" spans="2:9" ht="15" customHeight="1" x14ac:dyDescent="0.25">
      <c r="B61" s="107" t="s">
        <v>32</v>
      </c>
      <c r="C61" s="87"/>
      <c r="D61" s="342">
        <v>0</v>
      </c>
      <c r="E61" s="343"/>
      <c r="F61" s="330"/>
      <c r="G61" s="331"/>
      <c r="H61" s="332"/>
      <c r="I61" s="333"/>
    </row>
    <row r="62" spans="2:9" ht="15" customHeight="1" x14ac:dyDescent="0.25">
      <c r="B62" s="107" t="s">
        <v>33</v>
      </c>
      <c r="C62" s="87"/>
      <c r="D62" s="342">
        <v>0</v>
      </c>
      <c r="E62" s="343"/>
      <c r="F62" s="330"/>
      <c r="G62" s="331"/>
      <c r="H62" s="332"/>
      <c r="I62" s="333"/>
    </row>
    <row r="63" spans="2:9" ht="15" x14ac:dyDescent="0.25">
      <c r="B63" s="108"/>
      <c r="C63" s="90"/>
      <c r="D63" s="316"/>
      <c r="E63" s="317"/>
      <c r="F63" s="318"/>
      <c r="G63" s="319"/>
      <c r="H63" s="320"/>
      <c r="I63" s="321"/>
    </row>
    <row r="64" spans="2:9" ht="15" x14ac:dyDescent="0.25">
      <c r="B64" s="109" t="s">
        <v>34</v>
      </c>
      <c r="C64" s="110">
        <f>SUM(C61:C63)</f>
        <v>0</v>
      </c>
      <c r="D64" s="304">
        <f>SUM(D61:D63)</f>
        <v>0</v>
      </c>
      <c r="E64" s="305"/>
      <c r="F64" s="306">
        <f>SUM(F61:F63)</f>
        <v>0</v>
      </c>
      <c r="G64" s="307"/>
      <c r="H64" s="306">
        <f>SUM(H61:H63)</f>
        <v>0</v>
      </c>
      <c r="I64" s="307"/>
    </row>
    <row r="65" spans="2:9" ht="15" customHeight="1" x14ac:dyDescent="0.25">
      <c r="B65" s="6"/>
      <c r="C65" s="6"/>
      <c r="D65" s="6"/>
      <c r="E65" s="6"/>
      <c r="F65" s="6"/>
      <c r="G65" s="6"/>
      <c r="H65" s="6"/>
      <c r="I65" s="6"/>
    </row>
    <row r="66" spans="2:9" ht="15" customHeight="1" x14ac:dyDescent="0.25">
      <c r="B66" s="6"/>
      <c r="C66" s="6"/>
      <c r="D66" s="6"/>
      <c r="E66" s="6"/>
      <c r="F66" s="6"/>
      <c r="G66" s="6"/>
      <c r="H66" s="6"/>
      <c r="I66" s="6"/>
    </row>
    <row r="67" spans="2:9" ht="15" customHeight="1" x14ac:dyDescent="0.25">
      <c r="B67" s="6"/>
      <c r="C67" s="6"/>
      <c r="D67" s="6"/>
      <c r="E67" s="6"/>
      <c r="F67" s="6"/>
      <c r="G67" s="6"/>
      <c r="H67" s="6"/>
      <c r="I67" s="6"/>
    </row>
    <row r="68" spans="2:9" ht="15" customHeight="1" x14ac:dyDescent="0.25">
      <c r="B68" s="6"/>
      <c r="C68" s="6"/>
      <c r="D68" s="6"/>
      <c r="E68" s="6"/>
      <c r="F68" s="6"/>
      <c r="G68" s="6"/>
      <c r="H68" s="6"/>
      <c r="I68" s="6"/>
    </row>
    <row r="69" spans="2:9" ht="15" customHeight="1" x14ac:dyDescent="0.25">
      <c r="B69" s="6"/>
      <c r="C69" s="6"/>
      <c r="D69" s="6"/>
      <c r="E69" s="6"/>
      <c r="F69" s="6"/>
      <c r="G69" s="6"/>
      <c r="H69" s="6"/>
      <c r="I69" s="6"/>
    </row>
    <row r="70" spans="2:9" ht="15" customHeight="1" x14ac:dyDescent="0.25">
      <c r="B70" s="6"/>
      <c r="C70" s="6"/>
      <c r="D70" s="6"/>
      <c r="E70" s="6"/>
      <c r="F70" s="6"/>
      <c r="G70" s="6"/>
      <c r="H70" s="6"/>
      <c r="I70" s="6"/>
    </row>
    <row r="71" spans="2:9" ht="15" customHeight="1" x14ac:dyDescent="0.25">
      <c r="B71" s="6"/>
      <c r="C71" s="6"/>
      <c r="D71" s="6"/>
      <c r="E71" s="6"/>
      <c r="F71" s="6"/>
      <c r="G71" s="6"/>
      <c r="H71" s="6"/>
      <c r="I71" s="6"/>
    </row>
    <row r="72" spans="2:9" ht="15" customHeight="1" x14ac:dyDescent="0.25">
      <c r="B72" s="6"/>
      <c r="C72" s="6"/>
      <c r="D72" s="6"/>
      <c r="E72" s="6"/>
      <c r="F72" s="6"/>
      <c r="G72" s="6"/>
      <c r="H72" s="6"/>
      <c r="I72" s="6"/>
    </row>
    <row r="73" spans="2:9" ht="15" customHeight="1" x14ac:dyDescent="0.25">
      <c r="B73" s="6"/>
      <c r="C73" s="6"/>
      <c r="D73" s="6"/>
      <c r="E73" s="6"/>
      <c r="F73" s="6"/>
      <c r="G73" s="6"/>
      <c r="H73" s="6"/>
      <c r="I73" s="6"/>
    </row>
    <row r="74" spans="2:9" ht="15" customHeight="1" x14ac:dyDescent="0.25">
      <c r="B74" s="6"/>
      <c r="C74" s="6"/>
      <c r="D74" s="6"/>
      <c r="E74" s="6"/>
      <c r="F74" s="6"/>
      <c r="G74" s="6"/>
      <c r="H74" s="6"/>
      <c r="I74" s="6"/>
    </row>
  </sheetData>
  <mergeCells count="141">
    <mergeCell ref="C16:D16"/>
    <mergeCell ref="E16:F16"/>
    <mergeCell ref="H16:I16"/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E10:F10"/>
    <mergeCell ref="G10:H10"/>
    <mergeCell ref="G11:H11"/>
    <mergeCell ref="E12:F12"/>
    <mergeCell ref="G12:H12"/>
    <mergeCell ref="G8:H8"/>
    <mergeCell ref="E11:F11"/>
    <mergeCell ref="D28:E28"/>
    <mergeCell ref="F28:G28"/>
    <mergeCell ref="H28:I28"/>
    <mergeCell ref="D29:E29"/>
    <mergeCell ref="H29:I29"/>
    <mergeCell ref="D26:E26"/>
    <mergeCell ref="F26:G26"/>
    <mergeCell ref="H26:I26"/>
    <mergeCell ref="D27:E27"/>
    <mergeCell ref="F27:G27"/>
    <mergeCell ref="H27:I27"/>
    <mergeCell ref="F29:G29"/>
    <mergeCell ref="D24:E24"/>
    <mergeCell ref="F24:G24"/>
    <mergeCell ref="H24:I24"/>
    <mergeCell ref="D25:E25"/>
    <mergeCell ref="F25:G25"/>
    <mergeCell ref="H25:I25"/>
    <mergeCell ref="C17:D17"/>
    <mergeCell ref="E17:F17"/>
    <mergeCell ref="H17:I17"/>
    <mergeCell ref="B20:G20"/>
    <mergeCell ref="B22:I22"/>
    <mergeCell ref="D23:E23"/>
    <mergeCell ref="F23:G23"/>
    <mergeCell ref="H23:I23"/>
    <mergeCell ref="H20:I20"/>
    <mergeCell ref="D30:E30"/>
    <mergeCell ref="H30:I30"/>
    <mergeCell ref="D31:E31"/>
    <mergeCell ref="H31:I31"/>
    <mergeCell ref="F32:G32"/>
    <mergeCell ref="F33:G33"/>
    <mergeCell ref="D32:E32"/>
    <mergeCell ref="D33:E33"/>
    <mergeCell ref="F31:G31"/>
    <mergeCell ref="H32:I32"/>
    <mergeCell ref="H33:I33"/>
    <mergeCell ref="F30:G30"/>
    <mergeCell ref="D34:E34"/>
    <mergeCell ref="F34:G34"/>
    <mergeCell ref="H34:I34"/>
    <mergeCell ref="D35:E35"/>
    <mergeCell ref="F35:G35"/>
    <mergeCell ref="H35:I35"/>
    <mergeCell ref="D38:E38"/>
    <mergeCell ref="F38:G38"/>
    <mergeCell ref="H38:I38"/>
    <mergeCell ref="D36:E36"/>
    <mergeCell ref="H36:I36"/>
    <mergeCell ref="D37:E37"/>
    <mergeCell ref="H37:I37"/>
    <mergeCell ref="F39:G39"/>
    <mergeCell ref="H39:I39"/>
    <mergeCell ref="F36:G36"/>
    <mergeCell ref="F37:G37"/>
    <mergeCell ref="F45:G45"/>
    <mergeCell ref="F43:G43"/>
    <mergeCell ref="F44:G44"/>
    <mergeCell ref="D62:E62"/>
    <mergeCell ref="F62:G62"/>
    <mergeCell ref="H62:I62"/>
    <mergeCell ref="D41:E41"/>
    <mergeCell ref="F41:G41"/>
    <mergeCell ref="H41:I41"/>
    <mergeCell ref="H42:I42"/>
    <mergeCell ref="D43:E43"/>
    <mergeCell ref="H43:I43"/>
    <mergeCell ref="H44:I44"/>
    <mergeCell ref="D44:E44"/>
    <mergeCell ref="F40:G40"/>
    <mergeCell ref="D39:E39"/>
    <mergeCell ref="D40:E40"/>
    <mergeCell ref="F53:G53"/>
    <mergeCell ref="H55:I55"/>
    <mergeCell ref="F60:G60"/>
    <mergeCell ref="D63:E63"/>
    <mergeCell ref="F63:G63"/>
    <mergeCell ref="H63:I63"/>
    <mergeCell ref="H46:I46"/>
    <mergeCell ref="F46:G46"/>
    <mergeCell ref="F47:G47"/>
    <mergeCell ref="F59:I59"/>
    <mergeCell ref="B59:E59"/>
    <mergeCell ref="F61:G61"/>
    <mergeCell ref="H61:I61"/>
    <mergeCell ref="D54:E54"/>
    <mergeCell ref="F54:G54"/>
    <mergeCell ref="H54:I54"/>
    <mergeCell ref="D55:E55"/>
    <mergeCell ref="F55:G55"/>
    <mergeCell ref="D47:E47"/>
    <mergeCell ref="H47:I47"/>
    <mergeCell ref="F52:G52"/>
    <mergeCell ref="H60:I60"/>
    <mergeCell ref="D61:E61"/>
    <mergeCell ref="F51:G51"/>
    <mergeCell ref="D64:E64"/>
    <mergeCell ref="F64:G64"/>
    <mergeCell ref="H64:I64"/>
    <mergeCell ref="H40:I40"/>
    <mergeCell ref="D53:E53"/>
    <mergeCell ref="H53:I53"/>
    <mergeCell ref="D51:E51"/>
    <mergeCell ref="H51:I51"/>
    <mergeCell ref="D52:E52"/>
    <mergeCell ref="H52:I52"/>
    <mergeCell ref="D49:E49"/>
    <mergeCell ref="F49:G49"/>
    <mergeCell ref="H49:I49"/>
    <mergeCell ref="D50:E50"/>
    <mergeCell ref="H50:I50"/>
    <mergeCell ref="F50:G50"/>
    <mergeCell ref="D45:E45"/>
    <mergeCell ref="H45:I45"/>
    <mergeCell ref="D42:E42"/>
    <mergeCell ref="F42:G42"/>
    <mergeCell ref="D48:E48"/>
    <mergeCell ref="F48:G48"/>
    <mergeCell ref="H48:I48"/>
    <mergeCell ref="D46:E46"/>
  </mergeCells>
  <dataValidations count="1">
    <dataValidation type="custom" errorStyle="warning" allowBlank="1" showInputMessage="1" showErrorMessage="1" error="Total de Realizadas não confere com o Panorama (D55)" sqref="D9:E10" xr:uid="{54C16F91-0BFE-41FB-99F6-7F7A96629D46}">
      <formula1>OR(COUNTBLANK($D$9:$E$10)&gt;0,$D$55=SUM($D$9:$E$10))</formula1>
    </dataValidation>
  </dataValidations>
  <pageMargins left="0.511811024" right="0.511811024" top="0.78740157499999996" bottom="0.78740157499999996" header="0.31496062000000002" footer="0.31496062000000002"/>
  <pageSetup paperSize="9" scale="66" orientation="portrait" r:id="rId1"/>
  <rowBreaks count="1" manualBreakCount="1">
    <brk id="6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74"/>
  <sheetViews>
    <sheetView showGridLines="0" workbookViewId="0">
      <selection activeCell="D44" sqref="D44:E44"/>
    </sheetView>
  </sheetViews>
  <sheetFormatPr defaultRowHeight="15" x14ac:dyDescent="0.25"/>
  <cols>
    <col min="2" max="2" width="16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>
        <v>46082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x14ac:dyDescent="0.25">
      <c r="B6" s="6"/>
      <c r="C6" s="6"/>
      <c r="D6" s="6"/>
      <c r="E6" s="6"/>
      <c r="F6" s="6"/>
      <c r="G6" s="6"/>
      <c r="H6" s="6"/>
      <c r="I6" s="6"/>
    </row>
    <row r="7" spans="2:11" ht="18" x14ac:dyDescent="0.25">
      <c r="B7" s="397" t="s">
        <v>1</v>
      </c>
      <c r="C7" s="398"/>
      <c r="D7" s="398"/>
      <c r="E7" s="398"/>
      <c r="F7" s="398"/>
      <c r="G7" s="399"/>
      <c r="H7" s="399"/>
      <c r="I7" s="400"/>
    </row>
    <row r="8" spans="2:11" ht="15.75" x14ac:dyDescent="0.25">
      <c r="B8" s="132" t="s">
        <v>2</v>
      </c>
      <c r="C8" s="134" t="s">
        <v>3</v>
      </c>
      <c r="D8" s="120" t="s">
        <v>4</v>
      </c>
      <c r="E8" s="376" t="s">
        <v>5</v>
      </c>
      <c r="F8" s="376"/>
      <c r="G8" s="234" t="s">
        <v>35</v>
      </c>
      <c r="H8" s="234"/>
      <c r="I8" s="135">
        <f>D12</f>
        <v>32</v>
      </c>
      <c r="J8" s="57"/>
    </row>
    <row r="9" spans="2:11" ht="15.75" x14ac:dyDescent="0.25">
      <c r="B9" s="133" t="s">
        <v>7</v>
      </c>
      <c r="C9" s="127" t="s">
        <v>8</v>
      </c>
      <c r="D9" s="114">
        <v>30</v>
      </c>
      <c r="E9" s="385">
        <v>4</v>
      </c>
      <c r="F9" s="386"/>
      <c r="G9" s="221" t="s">
        <v>36</v>
      </c>
      <c r="H9" s="221"/>
      <c r="I9" s="136">
        <f>D9/J9</f>
        <v>0.88235294117647056</v>
      </c>
      <c r="J9" s="57">
        <f>D9+E9</f>
        <v>34</v>
      </c>
    </row>
    <row r="10" spans="2:11" ht="15.75" x14ac:dyDescent="0.25">
      <c r="B10" s="133" t="s">
        <v>10</v>
      </c>
      <c r="C10" s="130" t="s">
        <v>11</v>
      </c>
      <c r="D10" s="114">
        <v>2</v>
      </c>
      <c r="E10" s="385">
        <v>3</v>
      </c>
      <c r="F10" s="386"/>
      <c r="G10" s="221" t="s">
        <v>12</v>
      </c>
      <c r="H10" s="221"/>
      <c r="I10" s="136">
        <f>D10/J10</f>
        <v>0.4</v>
      </c>
      <c r="J10" s="57">
        <f>D10+E10</f>
        <v>5</v>
      </c>
    </row>
    <row r="11" spans="2:11" ht="15.75" x14ac:dyDescent="0.25">
      <c r="B11" s="129" t="s">
        <v>13</v>
      </c>
      <c r="C11" s="112"/>
      <c r="D11" s="121"/>
      <c r="E11" s="385"/>
      <c r="F11" s="386"/>
      <c r="G11" s="393"/>
      <c r="H11" s="393"/>
      <c r="I11" s="136"/>
      <c r="J11" s="57">
        <f>D11+E11</f>
        <v>0</v>
      </c>
      <c r="K11" t="s">
        <v>14</v>
      </c>
    </row>
    <row r="12" spans="2:11" ht="15.75" x14ac:dyDescent="0.25">
      <c r="B12" s="128">
        <f>SUM(D12:E12:E11)</f>
        <v>39</v>
      </c>
      <c r="C12" s="131" t="s">
        <v>15</v>
      </c>
      <c r="D12" s="120">
        <v>32</v>
      </c>
      <c r="E12" s="394">
        <v>7</v>
      </c>
      <c r="F12" s="395"/>
      <c r="G12" s="396" t="s">
        <v>16</v>
      </c>
      <c r="H12" s="396"/>
      <c r="I12" s="137">
        <f>D12/SUM(D12:E12)</f>
        <v>0.82051282051282048</v>
      </c>
      <c r="J12" s="57"/>
    </row>
    <row r="13" spans="2:11" x14ac:dyDescent="0.25">
      <c r="B13" s="6"/>
      <c r="C13" s="6"/>
      <c r="D13" s="6"/>
      <c r="E13" s="41"/>
      <c r="F13" s="6"/>
      <c r="G13" s="6"/>
      <c r="H13" s="6"/>
      <c r="I13" s="6"/>
    </row>
    <row r="14" spans="2:11" ht="18" x14ac:dyDescent="0.25">
      <c r="B14" s="378" t="s">
        <v>17</v>
      </c>
      <c r="C14" s="379"/>
      <c r="D14" s="379"/>
      <c r="E14" s="379"/>
      <c r="F14" s="379"/>
      <c r="G14" s="379"/>
      <c r="H14" s="379"/>
      <c r="I14" s="380"/>
    </row>
    <row r="15" spans="2:11" ht="75" customHeight="1" x14ac:dyDescent="0.25">
      <c r="B15" s="80" t="s">
        <v>18</v>
      </c>
      <c r="C15" s="381" t="s">
        <v>19</v>
      </c>
      <c r="D15" s="382"/>
      <c r="E15" s="381" t="s">
        <v>20</v>
      </c>
      <c r="F15" s="382"/>
      <c r="G15" s="85" t="s">
        <v>21</v>
      </c>
      <c r="H15" s="381" t="s">
        <v>37</v>
      </c>
      <c r="I15" s="382"/>
    </row>
    <row r="16" spans="2:11" ht="15.75" x14ac:dyDescent="0.25">
      <c r="B16" s="86">
        <v>23</v>
      </c>
      <c r="C16" s="401">
        <v>0</v>
      </c>
      <c r="D16" s="401"/>
      <c r="E16" s="401">
        <v>12</v>
      </c>
      <c r="F16" s="401"/>
      <c r="G16" s="88">
        <v>9</v>
      </c>
      <c r="H16" s="401">
        <v>2</v>
      </c>
      <c r="I16" s="401"/>
    </row>
    <row r="17" spans="2:9" ht="15.75" x14ac:dyDescent="0.25">
      <c r="B17" s="111">
        <f>C17+E17+G17+H17</f>
        <v>1</v>
      </c>
      <c r="C17" s="404">
        <f>C16/B16</f>
        <v>0</v>
      </c>
      <c r="D17" s="404"/>
      <c r="E17" s="404">
        <f>E16/B16</f>
        <v>0.52173913043478259</v>
      </c>
      <c r="F17" s="404"/>
      <c r="G17" s="111">
        <f>G16/B16</f>
        <v>0.39130434782608697</v>
      </c>
      <c r="H17" s="404">
        <f>H16/B16</f>
        <v>8.6956521739130432E-2</v>
      </c>
      <c r="I17" s="40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6.5" thickBot="1" x14ac:dyDescent="0.3">
      <c r="B20" s="405" t="s">
        <v>23</v>
      </c>
      <c r="C20" s="406"/>
      <c r="D20" s="406"/>
      <c r="E20" s="406"/>
      <c r="F20" s="406"/>
      <c r="G20" s="406"/>
      <c r="H20" s="48"/>
      <c r="I20" s="42">
        <v>0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thickBot="1" x14ac:dyDescent="0.3">
      <c r="B23" s="138" t="s">
        <v>25</v>
      </c>
      <c r="C23" s="138" t="s">
        <v>26</v>
      </c>
      <c r="D23" s="407" t="s">
        <v>10</v>
      </c>
      <c r="E23" s="408"/>
      <c r="F23" s="407" t="s">
        <v>27</v>
      </c>
      <c r="G23" s="408"/>
      <c r="H23" s="263" t="s">
        <v>28</v>
      </c>
      <c r="I23" s="264"/>
    </row>
    <row r="24" spans="2:9" ht="15.75" x14ac:dyDescent="0.25">
      <c r="B24" s="142">
        <v>45717</v>
      </c>
      <c r="C24" s="139"/>
      <c r="D24" s="402"/>
      <c r="E24" s="402"/>
      <c r="F24" s="403"/>
      <c r="G24" s="403"/>
      <c r="H24" s="402"/>
      <c r="I24" s="402"/>
    </row>
    <row r="25" spans="2:9" ht="15.75" x14ac:dyDescent="0.25">
      <c r="B25" s="144">
        <v>45718</v>
      </c>
      <c r="C25" s="145">
        <v>5</v>
      </c>
      <c r="D25" s="387">
        <v>3</v>
      </c>
      <c r="E25" s="387"/>
      <c r="F25" s="389">
        <v>2</v>
      </c>
      <c r="G25" s="389"/>
      <c r="H25" s="387">
        <v>0</v>
      </c>
      <c r="I25" s="387"/>
    </row>
    <row r="26" spans="2:9" ht="15.75" x14ac:dyDescent="0.25">
      <c r="B26" s="144">
        <v>45719</v>
      </c>
      <c r="C26" s="145">
        <v>5</v>
      </c>
      <c r="D26" s="387">
        <v>2</v>
      </c>
      <c r="E26" s="387"/>
      <c r="F26" s="389">
        <v>3</v>
      </c>
      <c r="G26" s="389"/>
      <c r="H26" s="387">
        <v>0</v>
      </c>
      <c r="I26" s="387"/>
    </row>
    <row r="27" spans="2:9" ht="15.75" x14ac:dyDescent="0.25">
      <c r="B27" s="144">
        <v>45720</v>
      </c>
      <c r="C27" s="145">
        <v>5</v>
      </c>
      <c r="D27" s="387">
        <v>4</v>
      </c>
      <c r="E27" s="387"/>
      <c r="F27" s="389">
        <v>0</v>
      </c>
      <c r="G27" s="389"/>
      <c r="H27" s="387">
        <v>1</v>
      </c>
      <c r="I27" s="387"/>
    </row>
    <row r="28" spans="2:9" ht="15.75" x14ac:dyDescent="0.25">
      <c r="B28" s="144">
        <v>45721</v>
      </c>
      <c r="C28" s="145">
        <v>4</v>
      </c>
      <c r="D28" s="387">
        <v>2</v>
      </c>
      <c r="E28" s="387"/>
      <c r="F28" s="389">
        <v>1</v>
      </c>
      <c r="G28" s="389"/>
      <c r="H28" s="387">
        <v>1</v>
      </c>
      <c r="I28" s="387"/>
    </row>
    <row r="29" spans="2:9" ht="15.75" x14ac:dyDescent="0.25">
      <c r="B29" s="144">
        <v>45722</v>
      </c>
      <c r="C29" s="145">
        <v>3</v>
      </c>
      <c r="D29" s="387">
        <v>1</v>
      </c>
      <c r="E29" s="387"/>
      <c r="F29" s="389">
        <v>2</v>
      </c>
      <c r="G29" s="389"/>
      <c r="H29" s="387">
        <v>0</v>
      </c>
      <c r="I29" s="387"/>
    </row>
    <row r="30" spans="2:9" ht="15.75" x14ac:dyDescent="0.25">
      <c r="B30" s="142">
        <v>45723</v>
      </c>
      <c r="C30" s="140"/>
      <c r="D30" s="391"/>
      <c r="E30" s="391"/>
      <c r="F30" s="392"/>
      <c r="G30" s="392"/>
      <c r="H30" s="391"/>
      <c r="I30" s="391"/>
    </row>
    <row r="31" spans="2:9" ht="15.75" x14ac:dyDescent="0.25">
      <c r="B31" s="142">
        <v>45724</v>
      </c>
      <c r="C31" s="140"/>
      <c r="D31" s="391"/>
      <c r="E31" s="391"/>
      <c r="F31" s="392"/>
      <c r="G31" s="392"/>
      <c r="H31" s="391"/>
      <c r="I31" s="391"/>
    </row>
    <row r="32" spans="2:9" ht="15.75" x14ac:dyDescent="0.25">
      <c r="B32" s="144">
        <v>45725</v>
      </c>
      <c r="C32" s="145">
        <v>3</v>
      </c>
      <c r="D32" s="387">
        <v>2</v>
      </c>
      <c r="E32" s="387"/>
      <c r="F32" s="389">
        <v>1</v>
      </c>
      <c r="G32" s="389"/>
      <c r="H32" s="387">
        <v>0</v>
      </c>
      <c r="I32" s="387"/>
    </row>
    <row r="33" spans="2:9" ht="15.75" x14ac:dyDescent="0.25">
      <c r="B33" s="143">
        <v>45726</v>
      </c>
      <c r="C33" s="82">
        <v>3</v>
      </c>
      <c r="D33" s="388">
        <v>2</v>
      </c>
      <c r="E33" s="388"/>
      <c r="F33" s="390">
        <v>0</v>
      </c>
      <c r="G33" s="390"/>
      <c r="H33" s="388">
        <v>1</v>
      </c>
      <c r="I33" s="388"/>
    </row>
    <row r="34" spans="2:9" ht="15.75" x14ac:dyDescent="0.25">
      <c r="B34" s="143">
        <v>45727</v>
      </c>
      <c r="C34" s="82">
        <v>2</v>
      </c>
      <c r="D34" s="388">
        <v>0</v>
      </c>
      <c r="E34" s="388"/>
      <c r="F34" s="390">
        <v>2</v>
      </c>
      <c r="G34" s="390"/>
      <c r="H34" s="388">
        <v>0</v>
      </c>
      <c r="I34" s="388"/>
    </row>
    <row r="35" spans="2:9" ht="15.75" x14ac:dyDescent="0.25">
      <c r="B35" s="143">
        <v>45728</v>
      </c>
      <c r="C35" s="82">
        <v>2</v>
      </c>
      <c r="D35" s="388">
        <v>1</v>
      </c>
      <c r="E35" s="388"/>
      <c r="F35" s="390">
        <v>1</v>
      </c>
      <c r="G35" s="390"/>
      <c r="H35" s="388">
        <v>0</v>
      </c>
      <c r="I35" s="388"/>
    </row>
    <row r="36" spans="2:9" ht="15.75" x14ac:dyDescent="0.25">
      <c r="B36" s="143">
        <v>45729</v>
      </c>
      <c r="C36" s="82">
        <v>1</v>
      </c>
      <c r="D36" s="388">
        <v>1</v>
      </c>
      <c r="E36" s="388"/>
      <c r="F36" s="390">
        <v>0</v>
      </c>
      <c r="G36" s="390"/>
      <c r="H36" s="388">
        <v>0</v>
      </c>
      <c r="I36" s="388"/>
    </row>
    <row r="37" spans="2:9" ht="15.75" x14ac:dyDescent="0.25">
      <c r="B37" s="142">
        <v>45730</v>
      </c>
      <c r="C37" s="140"/>
      <c r="D37" s="391"/>
      <c r="E37" s="391"/>
      <c r="F37" s="392"/>
      <c r="G37" s="392"/>
      <c r="H37" s="391"/>
      <c r="I37" s="391"/>
    </row>
    <row r="38" spans="2:9" ht="15.75" x14ac:dyDescent="0.25">
      <c r="B38" s="142">
        <v>45731</v>
      </c>
      <c r="C38" s="140"/>
      <c r="D38" s="391"/>
      <c r="E38" s="391"/>
      <c r="F38" s="392"/>
      <c r="G38" s="392"/>
      <c r="H38" s="391"/>
      <c r="I38" s="391"/>
    </row>
    <row r="39" spans="2:9" ht="15.75" x14ac:dyDescent="0.25">
      <c r="B39" s="144">
        <v>45732</v>
      </c>
      <c r="C39" s="145">
        <v>0</v>
      </c>
      <c r="D39" s="387">
        <v>0</v>
      </c>
      <c r="E39" s="387"/>
      <c r="F39" s="389">
        <v>0</v>
      </c>
      <c r="G39" s="389"/>
      <c r="H39" s="387">
        <v>0</v>
      </c>
      <c r="I39" s="387"/>
    </row>
    <row r="40" spans="2:9" ht="15.75" x14ac:dyDescent="0.25">
      <c r="B40" s="143">
        <v>45733</v>
      </c>
      <c r="C40" s="82">
        <v>0</v>
      </c>
      <c r="D40" s="388">
        <v>0</v>
      </c>
      <c r="E40" s="388"/>
      <c r="F40" s="390">
        <v>0</v>
      </c>
      <c r="G40" s="390"/>
      <c r="H40" s="388">
        <v>0</v>
      </c>
      <c r="I40" s="388"/>
    </row>
    <row r="41" spans="2:9" ht="15.75" x14ac:dyDescent="0.25">
      <c r="B41" s="143">
        <v>45734</v>
      </c>
      <c r="C41" s="82">
        <v>1</v>
      </c>
      <c r="D41" s="388">
        <v>1</v>
      </c>
      <c r="E41" s="388"/>
      <c r="F41" s="390">
        <v>0</v>
      </c>
      <c r="G41" s="390"/>
      <c r="H41" s="388">
        <v>0</v>
      </c>
      <c r="I41" s="388"/>
    </row>
    <row r="42" spans="2:9" ht="15.75" x14ac:dyDescent="0.25">
      <c r="B42" s="143">
        <v>45735</v>
      </c>
      <c r="C42" s="82">
        <v>2</v>
      </c>
      <c r="D42" s="388">
        <v>1</v>
      </c>
      <c r="E42" s="388"/>
      <c r="F42" s="390">
        <v>1</v>
      </c>
      <c r="G42" s="390"/>
      <c r="H42" s="388">
        <v>0</v>
      </c>
      <c r="I42" s="388"/>
    </row>
    <row r="43" spans="2:9" ht="15.75" x14ac:dyDescent="0.25">
      <c r="B43" s="143">
        <v>45736</v>
      </c>
      <c r="C43" s="82">
        <v>7</v>
      </c>
      <c r="D43" s="388">
        <v>6</v>
      </c>
      <c r="E43" s="388"/>
      <c r="F43" s="390">
        <v>1</v>
      </c>
      <c r="G43" s="390"/>
      <c r="H43" s="388">
        <v>0</v>
      </c>
      <c r="I43" s="388"/>
    </row>
    <row r="44" spans="2:9" ht="15.75" x14ac:dyDescent="0.25">
      <c r="B44" s="142">
        <v>45737</v>
      </c>
      <c r="C44" s="140"/>
      <c r="D44" s="391"/>
      <c r="E44" s="391"/>
      <c r="F44" s="392"/>
      <c r="G44" s="392"/>
      <c r="H44" s="391"/>
      <c r="I44" s="391"/>
    </row>
    <row r="45" spans="2:9" ht="15.75" x14ac:dyDescent="0.25">
      <c r="B45" s="142">
        <v>45738</v>
      </c>
      <c r="C45" s="140"/>
      <c r="D45" s="391"/>
      <c r="E45" s="391"/>
      <c r="F45" s="392"/>
      <c r="G45" s="392"/>
      <c r="H45" s="391"/>
      <c r="I45" s="391"/>
    </row>
    <row r="46" spans="2:9" ht="15.75" x14ac:dyDescent="0.25">
      <c r="B46" s="144">
        <v>45739</v>
      </c>
      <c r="C46" s="145">
        <v>5</v>
      </c>
      <c r="D46" s="387">
        <v>3</v>
      </c>
      <c r="E46" s="387"/>
      <c r="F46" s="389">
        <v>1</v>
      </c>
      <c r="G46" s="389"/>
      <c r="H46" s="387">
        <v>1</v>
      </c>
      <c r="I46" s="387"/>
    </row>
    <row r="47" spans="2:9" ht="15.75" x14ac:dyDescent="0.25">
      <c r="B47" s="143">
        <v>45740</v>
      </c>
      <c r="C47" s="82">
        <v>3</v>
      </c>
      <c r="D47" s="388">
        <v>1</v>
      </c>
      <c r="E47" s="388"/>
      <c r="F47" s="390">
        <v>2</v>
      </c>
      <c r="G47" s="390"/>
      <c r="H47" s="388">
        <v>0</v>
      </c>
      <c r="I47" s="388"/>
    </row>
    <row r="48" spans="2:9" ht="15.75" x14ac:dyDescent="0.25">
      <c r="B48" s="143">
        <v>45741</v>
      </c>
      <c r="C48" s="82">
        <v>4</v>
      </c>
      <c r="D48" s="388">
        <v>2</v>
      </c>
      <c r="E48" s="388"/>
      <c r="F48" s="390">
        <v>1</v>
      </c>
      <c r="G48" s="390"/>
      <c r="H48" s="388">
        <v>1</v>
      </c>
      <c r="I48" s="388"/>
    </row>
    <row r="49" spans="2:9" ht="15.75" x14ac:dyDescent="0.25">
      <c r="B49" s="143">
        <v>45742</v>
      </c>
      <c r="C49" s="82">
        <v>4</v>
      </c>
      <c r="D49" s="388">
        <v>1</v>
      </c>
      <c r="E49" s="388"/>
      <c r="F49" s="390">
        <v>2</v>
      </c>
      <c r="G49" s="390"/>
      <c r="H49" s="388">
        <v>1</v>
      </c>
      <c r="I49" s="388"/>
    </row>
    <row r="50" spans="2:9" ht="15.75" x14ac:dyDescent="0.25">
      <c r="B50" s="143">
        <v>45743</v>
      </c>
      <c r="C50" s="82">
        <v>4</v>
      </c>
      <c r="D50" s="388">
        <v>2</v>
      </c>
      <c r="E50" s="388"/>
      <c r="F50" s="390">
        <v>0</v>
      </c>
      <c r="G50" s="390"/>
      <c r="H50" s="388">
        <v>2</v>
      </c>
      <c r="I50" s="388"/>
    </row>
    <row r="51" spans="2:9" ht="15.75" x14ac:dyDescent="0.25">
      <c r="B51" s="142">
        <v>45744</v>
      </c>
      <c r="C51" s="140"/>
      <c r="D51" s="391"/>
      <c r="E51" s="391"/>
      <c r="F51" s="392"/>
      <c r="G51" s="392"/>
      <c r="H51" s="391"/>
      <c r="I51" s="391"/>
    </row>
    <row r="52" spans="2:9" ht="15.75" x14ac:dyDescent="0.25">
      <c r="B52" s="142">
        <v>45745</v>
      </c>
      <c r="C52" s="140"/>
      <c r="D52" s="391"/>
      <c r="E52" s="391"/>
      <c r="F52" s="392"/>
      <c r="G52" s="392"/>
      <c r="H52" s="391"/>
      <c r="I52" s="391"/>
    </row>
    <row r="53" spans="2:9" ht="15.75" x14ac:dyDescent="0.25">
      <c r="B53" s="144">
        <v>45746</v>
      </c>
      <c r="C53" s="145">
        <v>4</v>
      </c>
      <c r="D53" s="387">
        <v>2</v>
      </c>
      <c r="E53" s="387"/>
      <c r="F53" s="389">
        <v>2</v>
      </c>
      <c r="G53" s="389"/>
      <c r="H53" s="387">
        <v>0</v>
      </c>
      <c r="I53" s="387"/>
    </row>
    <row r="54" spans="2:9" ht="16.5" thickBot="1" x14ac:dyDescent="0.3">
      <c r="B54" s="143">
        <v>45747</v>
      </c>
      <c r="C54" s="82">
        <v>3</v>
      </c>
      <c r="D54" s="388">
        <v>2</v>
      </c>
      <c r="E54" s="388"/>
      <c r="F54" s="390">
        <v>1</v>
      </c>
      <c r="G54" s="390"/>
      <c r="H54" s="388">
        <v>0</v>
      </c>
      <c r="I54" s="388"/>
    </row>
    <row r="55" spans="2:9" ht="18" x14ac:dyDescent="0.25">
      <c r="B55" s="146" t="s">
        <v>29</v>
      </c>
      <c r="C55" s="141">
        <f>SUM(C24:C54)</f>
        <v>70</v>
      </c>
      <c r="D55" s="409">
        <f>SUM(D24:D54)</f>
        <v>39</v>
      </c>
      <c r="E55" s="410"/>
      <c r="F55" s="409">
        <f>SUM(F24:F54)</f>
        <v>23</v>
      </c>
      <c r="G55" s="410"/>
      <c r="H55" s="409">
        <f>SUM(H24:H54)</f>
        <v>8</v>
      </c>
      <c r="I55" s="410"/>
    </row>
    <row r="58" spans="2:9" ht="15.75" thickBot="1" x14ac:dyDescent="0.3"/>
    <row r="59" spans="2:9" ht="15.75" customHeight="1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254"/>
    </row>
    <row r="60" spans="2:9" ht="15" customHeight="1" x14ac:dyDescent="0.25">
      <c r="B60" s="59"/>
      <c r="C60" s="60"/>
      <c r="D60" s="60"/>
      <c r="E60" s="61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40">
    <mergeCell ref="D54:E54"/>
    <mergeCell ref="F54:G54"/>
    <mergeCell ref="H54:I54"/>
    <mergeCell ref="D55:E55"/>
    <mergeCell ref="F55:G55"/>
    <mergeCell ref="H55:I55"/>
    <mergeCell ref="F52:G52"/>
    <mergeCell ref="H52:I52"/>
    <mergeCell ref="D53:E53"/>
    <mergeCell ref="F53:G53"/>
    <mergeCell ref="H53:I53"/>
    <mergeCell ref="D64:E64"/>
    <mergeCell ref="F64:G64"/>
    <mergeCell ref="H64:I64"/>
    <mergeCell ref="F62:G62"/>
    <mergeCell ref="H62:I62"/>
    <mergeCell ref="D63:E63"/>
    <mergeCell ref="F63:G63"/>
    <mergeCell ref="H63:I63"/>
    <mergeCell ref="F60:G60"/>
    <mergeCell ref="H60:I60"/>
    <mergeCell ref="D61:E61"/>
    <mergeCell ref="F61:G61"/>
    <mergeCell ref="H61:I61"/>
    <mergeCell ref="D62:E62"/>
    <mergeCell ref="D50:E50"/>
    <mergeCell ref="F50:G50"/>
    <mergeCell ref="H50:I50"/>
    <mergeCell ref="D51:E51"/>
    <mergeCell ref="F51:G51"/>
    <mergeCell ref="H51:I51"/>
    <mergeCell ref="D52:E52"/>
    <mergeCell ref="F48:G48"/>
    <mergeCell ref="H48:I48"/>
    <mergeCell ref="D49:E49"/>
    <mergeCell ref="F49:G49"/>
    <mergeCell ref="H49:I49"/>
    <mergeCell ref="D48:E48"/>
    <mergeCell ref="D46:E46"/>
    <mergeCell ref="F46:G46"/>
    <mergeCell ref="H46:I46"/>
    <mergeCell ref="D47:E47"/>
    <mergeCell ref="F47:G47"/>
    <mergeCell ref="H47:I47"/>
    <mergeCell ref="D44:E44"/>
    <mergeCell ref="F44:G44"/>
    <mergeCell ref="H44:I44"/>
    <mergeCell ref="D45:E45"/>
    <mergeCell ref="F45:G45"/>
    <mergeCell ref="H45:I45"/>
    <mergeCell ref="D42:E42"/>
    <mergeCell ref="F42:G42"/>
    <mergeCell ref="H42:I42"/>
    <mergeCell ref="D43:E43"/>
    <mergeCell ref="F43:G43"/>
    <mergeCell ref="H43:I43"/>
    <mergeCell ref="D38:E38"/>
    <mergeCell ref="F38:G38"/>
    <mergeCell ref="H38:I38"/>
    <mergeCell ref="D41:E41"/>
    <mergeCell ref="F41:G41"/>
    <mergeCell ref="H41:I41"/>
    <mergeCell ref="D30:E30"/>
    <mergeCell ref="F30:G30"/>
    <mergeCell ref="H30:I30"/>
    <mergeCell ref="D31:E31"/>
    <mergeCell ref="F31:G31"/>
    <mergeCell ref="H31:I31"/>
    <mergeCell ref="F35:G35"/>
    <mergeCell ref="H35:I35"/>
    <mergeCell ref="D28:E28"/>
    <mergeCell ref="F28:G28"/>
    <mergeCell ref="H28:I28"/>
    <mergeCell ref="D29:E29"/>
    <mergeCell ref="F29:G29"/>
    <mergeCell ref="H29:I29"/>
    <mergeCell ref="F34:G34"/>
    <mergeCell ref="H34:I34"/>
    <mergeCell ref="D35:E35"/>
    <mergeCell ref="E15:F15"/>
    <mergeCell ref="H15:I15"/>
    <mergeCell ref="C16:D16"/>
    <mergeCell ref="E16:F16"/>
    <mergeCell ref="H16:I16"/>
    <mergeCell ref="D26:E26"/>
    <mergeCell ref="F26:G26"/>
    <mergeCell ref="H26:I26"/>
    <mergeCell ref="D27:E27"/>
    <mergeCell ref="F27:G27"/>
    <mergeCell ref="H27:I27"/>
    <mergeCell ref="D24:E24"/>
    <mergeCell ref="F24:G24"/>
    <mergeCell ref="H24:I24"/>
    <mergeCell ref="D25:E25"/>
    <mergeCell ref="F25:G25"/>
    <mergeCell ref="H25:I25"/>
    <mergeCell ref="C17:D17"/>
    <mergeCell ref="E17:F17"/>
    <mergeCell ref="H17:I17"/>
    <mergeCell ref="B20:G20"/>
    <mergeCell ref="B22:I22"/>
    <mergeCell ref="D23:E23"/>
    <mergeCell ref="F23:G23"/>
    <mergeCell ref="E10:F10"/>
    <mergeCell ref="G10:H10"/>
    <mergeCell ref="E11:F11"/>
    <mergeCell ref="G11:H11"/>
    <mergeCell ref="E12:F12"/>
    <mergeCell ref="G12:H12"/>
    <mergeCell ref="B3:I3"/>
    <mergeCell ref="B4:I4"/>
    <mergeCell ref="B7:I7"/>
    <mergeCell ref="E8:F8"/>
    <mergeCell ref="E9:F9"/>
    <mergeCell ref="G9:H9"/>
    <mergeCell ref="G8:H8"/>
    <mergeCell ref="H23:I23"/>
    <mergeCell ref="B14:I14"/>
    <mergeCell ref="C15:D15"/>
    <mergeCell ref="F59:I59"/>
    <mergeCell ref="B59:E59"/>
    <mergeCell ref="D32:E32"/>
    <mergeCell ref="D33:E33"/>
    <mergeCell ref="F32:G32"/>
    <mergeCell ref="F33:G33"/>
    <mergeCell ref="H32:I32"/>
    <mergeCell ref="H33:I33"/>
    <mergeCell ref="H39:I39"/>
    <mergeCell ref="H40:I40"/>
    <mergeCell ref="D39:E39"/>
    <mergeCell ref="D40:E40"/>
    <mergeCell ref="F39:G39"/>
    <mergeCell ref="F40:G40"/>
    <mergeCell ref="D36:E36"/>
    <mergeCell ref="F36:G36"/>
    <mergeCell ref="H36:I36"/>
    <mergeCell ref="D37:E37"/>
    <mergeCell ref="F37:G37"/>
    <mergeCell ref="H37:I37"/>
    <mergeCell ref="D34:E3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74"/>
  <sheetViews>
    <sheetView showGridLines="0" workbookViewId="0">
      <selection activeCell="H15" sqref="H15:I15"/>
    </sheetView>
  </sheetViews>
  <sheetFormatPr defaultRowHeight="15" x14ac:dyDescent="0.25"/>
  <cols>
    <col min="2" max="2" width="17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>
        <v>46113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x14ac:dyDescent="0.25">
      <c r="B6" s="6"/>
      <c r="C6" s="6"/>
      <c r="D6" s="6"/>
      <c r="E6" s="6"/>
      <c r="F6" s="6"/>
      <c r="G6" s="6"/>
      <c r="H6" s="6"/>
      <c r="I6" s="6"/>
    </row>
    <row r="7" spans="2:11" ht="18" x14ac:dyDescent="0.25">
      <c r="B7" s="415" t="s">
        <v>1</v>
      </c>
      <c r="C7" s="416"/>
      <c r="D7" s="416"/>
      <c r="E7" s="416"/>
      <c r="F7" s="416"/>
      <c r="G7" s="416"/>
      <c r="H7" s="416"/>
      <c r="I7" s="417"/>
    </row>
    <row r="8" spans="2:11" ht="15.75" x14ac:dyDescent="0.25">
      <c r="B8" s="160" t="s">
        <v>2</v>
      </c>
      <c r="C8" s="126" t="s">
        <v>3</v>
      </c>
      <c r="D8" s="161" t="s">
        <v>4</v>
      </c>
      <c r="E8" s="418" t="s">
        <v>5</v>
      </c>
      <c r="F8" s="419"/>
      <c r="G8" s="234" t="s">
        <v>35</v>
      </c>
      <c r="H8" s="234"/>
      <c r="I8" s="151">
        <f>D12</f>
        <v>19</v>
      </c>
      <c r="J8" s="57"/>
    </row>
    <row r="9" spans="2:11" ht="15.75" x14ac:dyDescent="0.25">
      <c r="B9" s="153" t="s">
        <v>7</v>
      </c>
      <c r="C9" s="81" t="s">
        <v>8</v>
      </c>
      <c r="D9" s="82">
        <v>18</v>
      </c>
      <c r="E9" s="420">
        <v>3</v>
      </c>
      <c r="F9" s="421"/>
      <c r="G9" s="221" t="s">
        <v>36</v>
      </c>
      <c r="H9" s="221"/>
      <c r="I9" s="152">
        <f>D9/J9</f>
        <v>0.8571428571428571</v>
      </c>
      <c r="J9" s="57">
        <f>D9+E9</f>
        <v>21</v>
      </c>
    </row>
    <row r="10" spans="2:11" ht="15.75" x14ac:dyDescent="0.25">
      <c r="B10" s="153" t="s">
        <v>10</v>
      </c>
      <c r="C10" s="81" t="s">
        <v>11</v>
      </c>
      <c r="D10" s="82">
        <v>1</v>
      </c>
      <c r="E10" s="420">
        <v>3</v>
      </c>
      <c r="F10" s="421"/>
      <c r="G10" s="221" t="s">
        <v>12</v>
      </c>
      <c r="H10" s="221"/>
      <c r="I10" s="152">
        <f>D10/J10</f>
        <v>0.25</v>
      </c>
      <c r="J10" s="57">
        <f>D10+E10</f>
        <v>4</v>
      </c>
    </row>
    <row r="11" spans="2:11" ht="15.75" x14ac:dyDescent="0.25">
      <c r="B11" s="153" t="s">
        <v>13</v>
      </c>
      <c r="C11" s="81"/>
      <c r="D11" s="82"/>
      <c r="E11" s="420"/>
      <c r="F11" s="421"/>
      <c r="G11" s="433"/>
      <c r="H11" s="434"/>
      <c r="I11" s="152"/>
      <c r="J11" s="57">
        <f>D11+E11</f>
        <v>0</v>
      </c>
      <c r="K11" t="s">
        <v>14</v>
      </c>
    </row>
    <row r="12" spans="2:11" ht="15.75" x14ac:dyDescent="0.25">
      <c r="B12" s="154">
        <f>SUM(D12:E12:E11)</f>
        <v>25</v>
      </c>
      <c r="C12" s="155" t="s">
        <v>15</v>
      </c>
      <c r="D12" s="156">
        <v>19</v>
      </c>
      <c r="E12" s="435">
        <v>6</v>
      </c>
      <c r="F12" s="436"/>
      <c r="G12" s="437" t="s">
        <v>16</v>
      </c>
      <c r="H12" s="438"/>
      <c r="I12" s="157">
        <f>D12/SUM(D12:E12)</f>
        <v>0.76</v>
      </c>
      <c r="J12" s="57"/>
    </row>
    <row r="13" spans="2:11" x14ac:dyDescent="0.25">
      <c r="B13" s="6"/>
      <c r="C13" s="6"/>
      <c r="D13" s="6"/>
      <c r="E13" s="41"/>
      <c r="F13" s="6"/>
      <c r="G13" s="6"/>
      <c r="H13" s="6"/>
      <c r="I13" s="6"/>
    </row>
    <row r="14" spans="2:11" ht="18" x14ac:dyDescent="0.25">
      <c r="B14" s="424" t="s">
        <v>17</v>
      </c>
      <c r="C14" s="425"/>
      <c r="D14" s="425"/>
      <c r="E14" s="425"/>
      <c r="F14" s="425"/>
      <c r="G14" s="425"/>
      <c r="H14" s="425"/>
      <c r="I14" s="426"/>
    </row>
    <row r="15" spans="2:11" ht="75" customHeight="1" x14ac:dyDescent="0.25">
      <c r="B15" s="147" t="s">
        <v>18</v>
      </c>
      <c r="C15" s="427" t="s">
        <v>19</v>
      </c>
      <c r="D15" s="428"/>
      <c r="E15" s="427" t="s">
        <v>20</v>
      </c>
      <c r="F15" s="429"/>
      <c r="G15" s="85" t="s">
        <v>21</v>
      </c>
      <c r="H15" s="430" t="s">
        <v>37</v>
      </c>
      <c r="I15" s="431"/>
    </row>
    <row r="16" spans="2:11" ht="15.75" x14ac:dyDescent="0.25">
      <c r="B16" s="148">
        <v>15</v>
      </c>
      <c r="C16" s="401">
        <v>2</v>
      </c>
      <c r="D16" s="401"/>
      <c r="E16" s="401">
        <v>8</v>
      </c>
      <c r="F16" s="401"/>
      <c r="G16" s="88">
        <v>4</v>
      </c>
      <c r="H16" s="401">
        <v>1</v>
      </c>
      <c r="I16" s="432"/>
    </row>
    <row r="17" spans="2:9" ht="15.75" x14ac:dyDescent="0.25">
      <c r="B17" s="149">
        <f>C17+E17+G17+H17</f>
        <v>1</v>
      </c>
      <c r="C17" s="422">
        <f>C16/B16</f>
        <v>0.13333333333333333</v>
      </c>
      <c r="D17" s="422"/>
      <c r="E17" s="422">
        <f>E16/B16</f>
        <v>0.53333333333333333</v>
      </c>
      <c r="F17" s="422"/>
      <c r="G17" s="150">
        <f>G16/B16</f>
        <v>0.26666666666666666</v>
      </c>
      <c r="H17" s="422">
        <f>H16/B16</f>
        <v>6.6666666666666666E-2</v>
      </c>
      <c r="I17" s="423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>
        <f>H20/C55</f>
        <v>0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thickBot="1" x14ac:dyDescent="0.3">
      <c r="B23" s="89" t="s">
        <v>25</v>
      </c>
      <c r="C23" s="89" t="s">
        <v>26</v>
      </c>
      <c r="D23" s="367" t="s">
        <v>10</v>
      </c>
      <c r="E23" s="368"/>
      <c r="F23" s="367" t="s">
        <v>27</v>
      </c>
      <c r="G23" s="368"/>
      <c r="H23" s="369" t="s">
        <v>28</v>
      </c>
      <c r="I23" s="370"/>
    </row>
    <row r="24" spans="2:9" ht="15.75" x14ac:dyDescent="0.25">
      <c r="B24" s="97">
        <v>45748</v>
      </c>
      <c r="C24" s="158">
        <v>5</v>
      </c>
      <c r="D24" s="439">
        <v>5</v>
      </c>
      <c r="E24" s="439"/>
      <c r="F24" s="440">
        <v>0</v>
      </c>
      <c r="G24" s="440"/>
      <c r="H24" s="439">
        <v>0</v>
      </c>
      <c r="I24" s="439"/>
    </row>
    <row r="25" spans="2:9" ht="15.75" x14ac:dyDescent="0.25">
      <c r="B25" s="97">
        <v>45749</v>
      </c>
      <c r="C25" s="88">
        <v>0</v>
      </c>
      <c r="D25" s="401">
        <v>0</v>
      </c>
      <c r="E25" s="401"/>
      <c r="F25" s="413">
        <v>0</v>
      </c>
      <c r="G25" s="413"/>
      <c r="H25" s="401">
        <v>0</v>
      </c>
      <c r="I25" s="401"/>
    </row>
    <row r="26" spans="2:9" ht="15.75" x14ac:dyDescent="0.25">
      <c r="B26" s="91">
        <v>45750</v>
      </c>
      <c r="C26" s="100"/>
      <c r="D26" s="411"/>
      <c r="E26" s="411"/>
      <c r="F26" s="414"/>
      <c r="G26" s="414"/>
      <c r="H26" s="411"/>
      <c r="I26" s="411"/>
    </row>
    <row r="27" spans="2:9" ht="15.75" x14ac:dyDescent="0.25">
      <c r="B27" s="91">
        <v>45751</v>
      </c>
      <c r="C27" s="100"/>
      <c r="D27" s="411"/>
      <c r="E27" s="411"/>
      <c r="F27" s="414"/>
      <c r="G27" s="414"/>
      <c r="H27" s="411"/>
      <c r="I27" s="411"/>
    </row>
    <row r="28" spans="2:9" ht="15.75" x14ac:dyDescent="0.25">
      <c r="B28" s="91">
        <v>45752</v>
      </c>
      <c r="C28" s="100"/>
      <c r="D28" s="411"/>
      <c r="E28" s="411"/>
      <c r="F28" s="414"/>
      <c r="G28" s="414"/>
      <c r="H28" s="411"/>
      <c r="I28" s="411"/>
    </row>
    <row r="29" spans="2:9" ht="15.75" x14ac:dyDescent="0.25">
      <c r="B29" s="101">
        <v>45753</v>
      </c>
      <c r="C29" s="94">
        <v>2</v>
      </c>
      <c r="D29" s="412">
        <v>1</v>
      </c>
      <c r="E29" s="412"/>
      <c r="F29" s="441">
        <v>1</v>
      </c>
      <c r="G29" s="441"/>
      <c r="H29" s="412">
        <v>0</v>
      </c>
      <c r="I29" s="412"/>
    </row>
    <row r="30" spans="2:9" ht="15.75" x14ac:dyDescent="0.25">
      <c r="B30" s="97">
        <v>45754</v>
      </c>
      <c r="C30" s="88">
        <v>3</v>
      </c>
      <c r="D30" s="401">
        <v>2</v>
      </c>
      <c r="E30" s="401"/>
      <c r="F30" s="413">
        <v>1</v>
      </c>
      <c r="G30" s="413"/>
      <c r="H30" s="401">
        <v>0</v>
      </c>
      <c r="I30" s="401"/>
    </row>
    <row r="31" spans="2:9" ht="15.75" x14ac:dyDescent="0.25">
      <c r="B31" s="97">
        <v>45755</v>
      </c>
      <c r="C31" s="88">
        <v>2</v>
      </c>
      <c r="D31" s="401">
        <v>0</v>
      </c>
      <c r="E31" s="401"/>
      <c r="F31" s="413">
        <v>2</v>
      </c>
      <c r="G31" s="413"/>
      <c r="H31" s="401">
        <v>0</v>
      </c>
      <c r="I31" s="401"/>
    </row>
    <row r="32" spans="2:9" ht="15.75" x14ac:dyDescent="0.25">
      <c r="B32" s="97">
        <v>45756</v>
      </c>
      <c r="C32" s="88">
        <v>4</v>
      </c>
      <c r="D32" s="401">
        <v>4</v>
      </c>
      <c r="E32" s="401"/>
      <c r="F32" s="413">
        <v>0</v>
      </c>
      <c r="G32" s="413"/>
      <c r="H32" s="401">
        <v>0</v>
      </c>
      <c r="I32" s="401"/>
    </row>
    <row r="33" spans="2:9" ht="15.75" x14ac:dyDescent="0.25">
      <c r="B33" s="97">
        <v>45757</v>
      </c>
      <c r="C33" s="88">
        <v>4</v>
      </c>
      <c r="D33" s="401">
        <v>1</v>
      </c>
      <c r="E33" s="401"/>
      <c r="F33" s="413">
        <v>3</v>
      </c>
      <c r="G33" s="413"/>
      <c r="H33" s="401">
        <v>0</v>
      </c>
      <c r="I33" s="401"/>
    </row>
    <row r="34" spans="2:9" ht="15.75" x14ac:dyDescent="0.25">
      <c r="B34" s="91">
        <v>45758</v>
      </c>
      <c r="C34" s="100"/>
      <c r="D34" s="411"/>
      <c r="E34" s="411"/>
      <c r="F34" s="414"/>
      <c r="G34" s="414"/>
      <c r="H34" s="411"/>
      <c r="I34" s="411"/>
    </row>
    <row r="35" spans="2:9" ht="15.75" x14ac:dyDescent="0.25">
      <c r="B35" s="91">
        <v>45759</v>
      </c>
      <c r="C35" s="100"/>
      <c r="D35" s="411"/>
      <c r="E35" s="411"/>
      <c r="F35" s="414"/>
      <c r="G35" s="414"/>
      <c r="H35" s="411"/>
      <c r="I35" s="411"/>
    </row>
    <row r="36" spans="2:9" ht="15.75" x14ac:dyDescent="0.25">
      <c r="B36" s="101">
        <v>45760</v>
      </c>
      <c r="C36" s="94">
        <v>3</v>
      </c>
      <c r="D36" s="412">
        <v>0</v>
      </c>
      <c r="E36" s="412"/>
      <c r="F36" s="441">
        <v>3</v>
      </c>
      <c r="G36" s="441"/>
      <c r="H36" s="412">
        <v>0</v>
      </c>
      <c r="I36" s="412"/>
    </row>
    <row r="37" spans="2:9" ht="15.75" x14ac:dyDescent="0.25">
      <c r="B37" s="97">
        <v>45761</v>
      </c>
      <c r="C37" s="88">
        <v>0</v>
      </c>
      <c r="D37" s="401">
        <v>0</v>
      </c>
      <c r="E37" s="401"/>
      <c r="F37" s="413">
        <v>0</v>
      </c>
      <c r="G37" s="413"/>
      <c r="H37" s="401">
        <v>0</v>
      </c>
      <c r="I37" s="401"/>
    </row>
    <row r="38" spans="2:9" ht="15.75" x14ac:dyDescent="0.25">
      <c r="B38" s="97">
        <v>45762</v>
      </c>
      <c r="C38" s="88">
        <v>3</v>
      </c>
      <c r="D38" s="401">
        <v>1</v>
      </c>
      <c r="E38" s="401"/>
      <c r="F38" s="413">
        <v>2</v>
      </c>
      <c r="G38" s="413"/>
      <c r="H38" s="401">
        <v>0</v>
      </c>
      <c r="I38" s="401"/>
    </row>
    <row r="39" spans="2:9" ht="15.75" x14ac:dyDescent="0.25">
      <c r="B39" s="97">
        <v>45763</v>
      </c>
      <c r="C39" s="88">
        <v>2</v>
      </c>
      <c r="D39" s="401">
        <v>2</v>
      </c>
      <c r="E39" s="401"/>
      <c r="F39" s="413">
        <v>0</v>
      </c>
      <c r="G39" s="413"/>
      <c r="H39" s="401">
        <v>0</v>
      </c>
      <c r="I39" s="401"/>
    </row>
    <row r="40" spans="2:9" ht="15.75" x14ac:dyDescent="0.25">
      <c r="B40" s="97">
        <v>45764</v>
      </c>
      <c r="C40" s="88">
        <v>2</v>
      </c>
      <c r="D40" s="401">
        <v>1</v>
      </c>
      <c r="E40" s="401"/>
      <c r="F40" s="413">
        <v>0</v>
      </c>
      <c r="G40" s="413"/>
      <c r="H40" s="401">
        <v>1</v>
      </c>
      <c r="I40" s="401"/>
    </row>
    <row r="41" spans="2:9" ht="15.75" x14ac:dyDescent="0.25">
      <c r="B41" s="91">
        <v>45765</v>
      </c>
      <c r="C41" s="100"/>
      <c r="D41" s="411"/>
      <c r="E41" s="411"/>
      <c r="F41" s="414"/>
      <c r="G41" s="414"/>
      <c r="H41" s="411"/>
      <c r="I41" s="411"/>
    </row>
    <row r="42" spans="2:9" ht="15.75" x14ac:dyDescent="0.25">
      <c r="B42" s="91">
        <v>45766</v>
      </c>
      <c r="C42" s="100"/>
      <c r="D42" s="411"/>
      <c r="E42" s="411"/>
      <c r="F42" s="414"/>
      <c r="G42" s="414"/>
      <c r="H42" s="411"/>
      <c r="I42" s="411"/>
    </row>
    <row r="43" spans="2:9" ht="15.75" x14ac:dyDescent="0.25">
      <c r="B43" s="91">
        <v>45767</v>
      </c>
      <c r="C43" s="100"/>
      <c r="D43" s="411"/>
      <c r="E43" s="411"/>
      <c r="F43" s="414"/>
      <c r="G43" s="414"/>
      <c r="H43" s="411"/>
      <c r="I43" s="411"/>
    </row>
    <row r="44" spans="2:9" ht="15.75" x14ac:dyDescent="0.25">
      <c r="B44" s="91">
        <v>45768</v>
      </c>
      <c r="C44" s="100"/>
      <c r="D44" s="411"/>
      <c r="E44" s="411"/>
      <c r="F44" s="414"/>
      <c r="G44" s="414"/>
      <c r="H44" s="411"/>
      <c r="I44" s="411"/>
    </row>
    <row r="45" spans="2:9" ht="15.75" x14ac:dyDescent="0.25">
      <c r="B45" s="97">
        <v>45769</v>
      </c>
      <c r="C45" s="88">
        <v>3</v>
      </c>
      <c r="D45" s="401">
        <v>2</v>
      </c>
      <c r="E45" s="401"/>
      <c r="F45" s="413">
        <v>1</v>
      </c>
      <c r="G45" s="413"/>
      <c r="H45" s="401">
        <v>0</v>
      </c>
      <c r="I45" s="401"/>
    </row>
    <row r="46" spans="2:9" ht="15.75" x14ac:dyDescent="0.25">
      <c r="B46" s="97">
        <v>45770</v>
      </c>
      <c r="C46" s="88">
        <v>2</v>
      </c>
      <c r="D46" s="401">
        <v>0</v>
      </c>
      <c r="E46" s="401"/>
      <c r="F46" s="413">
        <v>1</v>
      </c>
      <c r="G46" s="413"/>
      <c r="H46" s="401">
        <v>1</v>
      </c>
      <c r="I46" s="401"/>
    </row>
    <row r="47" spans="2:9" ht="15.75" x14ac:dyDescent="0.25">
      <c r="B47" s="97">
        <v>45771</v>
      </c>
      <c r="C47" s="88">
        <v>1</v>
      </c>
      <c r="D47" s="401">
        <v>0</v>
      </c>
      <c r="E47" s="401"/>
      <c r="F47" s="413">
        <v>0</v>
      </c>
      <c r="G47" s="413"/>
      <c r="H47" s="401">
        <v>1</v>
      </c>
      <c r="I47" s="401"/>
    </row>
    <row r="48" spans="2:9" ht="15.75" x14ac:dyDescent="0.25">
      <c r="B48" s="91">
        <v>45772</v>
      </c>
      <c r="C48" s="100"/>
      <c r="D48" s="411"/>
      <c r="E48" s="411"/>
      <c r="F48" s="414"/>
      <c r="G48" s="414"/>
      <c r="H48" s="411"/>
      <c r="I48" s="411"/>
    </row>
    <row r="49" spans="2:9" ht="15.75" x14ac:dyDescent="0.25">
      <c r="B49" s="91">
        <v>45773</v>
      </c>
      <c r="C49" s="100"/>
      <c r="D49" s="411"/>
      <c r="E49" s="411"/>
      <c r="F49" s="414"/>
      <c r="G49" s="414"/>
      <c r="H49" s="411"/>
      <c r="I49" s="411"/>
    </row>
    <row r="50" spans="2:9" ht="15.75" x14ac:dyDescent="0.25">
      <c r="B50" s="101">
        <v>45774</v>
      </c>
      <c r="C50" s="94">
        <v>2</v>
      </c>
      <c r="D50" s="412">
        <v>1</v>
      </c>
      <c r="E50" s="412"/>
      <c r="F50" s="441">
        <v>0</v>
      </c>
      <c r="G50" s="441"/>
      <c r="H50" s="412">
        <v>1</v>
      </c>
      <c r="I50" s="412"/>
    </row>
    <row r="51" spans="2:9" ht="15.75" x14ac:dyDescent="0.25">
      <c r="B51" s="97">
        <v>45775</v>
      </c>
      <c r="C51" s="88">
        <v>3</v>
      </c>
      <c r="D51" s="401">
        <v>3</v>
      </c>
      <c r="E51" s="401"/>
      <c r="F51" s="413">
        <v>0</v>
      </c>
      <c r="G51" s="413"/>
      <c r="H51" s="401">
        <v>0</v>
      </c>
      <c r="I51" s="401"/>
    </row>
    <row r="52" spans="2:9" ht="15.75" x14ac:dyDescent="0.25">
      <c r="B52" s="97">
        <v>45776</v>
      </c>
      <c r="C52" s="88">
        <v>2</v>
      </c>
      <c r="D52" s="401">
        <v>1</v>
      </c>
      <c r="E52" s="401"/>
      <c r="F52" s="413">
        <v>1</v>
      </c>
      <c r="G52" s="413"/>
      <c r="H52" s="401">
        <v>0</v>
      </c>
      <c r="I52" s="401"/>
    </row>
    <row r="53" spans="2:9" ht="15.75" x14ac:dyDescent="0.25">
      <c r="B53" s="97">
        <v>45777</v>
      </c>
      <c r="C53" s="88">
        <v>1</v>
      </c>
      <c r="D53" s="401">
        <v>1</v>
      </c>
      <c r="E53" s="401"/>
      <c r="F53" s="413">
        <v>0</v>
      </c>
      <c r="G53" s="413"/>
      <c r="H53" s="401">
        <v>0</v>
      </c>
      <c r="I53" s="401"/>
    </row>
    <row r="54" spans="2:9" ht="15.75" x14ac:dyDescent="0.25">
      <c r="B54" s="97"/>
      <c r="C54" s="88"/>
      <c r="D54" s="401"/>
      <c r="E54" s="401"/>
      <c r="F54" s="413"/>
      <c r="G54" s="413"/>
      <c r="H54" s="401"/>
      <c r="I54" s="401"/>
    </row>
    <row r="55" spans="2:9" ht="18" x14ac:dyDescent="0.25">
      <c r="B55" s="146" t="s">
        <v>29</v>
      </c>
      <c r="C55" s="159">
        <v>44</v>
      </c>
      <c r="D55" s="442">
        <v>25</v>
      </c>
      <c r="E55" s="443"/>
      <c r="F55" s="442">
        <v>15</v>
      </c>
      <c r="G55" s="443"/>
      <c r="H55" s="442">
        <v>4</v>
      </c>
      <c r="I55" s="443"/>
    </row>
    <row r="58" spans="2:9" ht="15.75" thickBot="1" x14ac:dyDescent="0.3"/>
    <row r="59" spans="2:9" ht="15.75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254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40">
    <mergeCell ref="D44:E44"/>
    <mergeCell ref="F44:G44"/>
    <mergeCell ref="D45:E45"/>
    <mergeCell ref="F45:G45"/>
    <mergeCell ref="H53:I53"/>
    <mergeCell ref="D55:E55"/>
    <mergeCell ref="F55:G55"/>
    <mergeCell ref="H55:I55"/>
    <mergeCell ref="D52:E52"/>
    <mergeCell ref="F52:G52"/>
    <mergeCell ref="D53:E53"/>
    <mergeCell ref="F53:G53"/>
    <mergeCell ref="D46:E46"/>
    <mergeCell ref="F46:G46"/>
    <mergeCell ref="D51:E51"/>
    <mergeCell ref="F51:G51"/>
    <mergeCell ref="D47:E47"/>
    <mergeCell ref="F47:G47"/>
    <mergeCell ref="H51:I51"/>
    <mergeCell ref="H52:I52"/>
    <mergeCell ref="H50:I50"/>
    <mergeCell ref="H49:I49"/>
    <mergeCell ref="D64:E64"/>
    <mergeCell ref="F64:G64"/>
    <mergeCell ref="H64:I64"/>
    <mergeCell ref="F62:G62"/>
    <mergeCell ref="H62:I62"/>
    <mergeCell ref="D63:E63"/>
    <mergeCell ref="F63:G63"/>
    <mergeCell ref="H63:I63"/>
    <mergeCell ref="F60:G60"/>
    <mergeCell ref="D61:E61"/>
    <mergeCell ref="F61:G61"/>
    <mergeCell ref="H61:I61"/>
    <mergeCell ref="D62:E62"/>
    <mergeCell ref="H60:I60"/>
    <mergeCell ref="D29:E29"/>
    <mergeCell ref="F29:G29"/>
    <mergeCell ref="D34:E34"/>
    <mergeCell ref="F34:G34"/>
    <mergeCell ref="F59:I59"/>
    <mergeCell ref="B59:E59"/>
    <mergeCell ref="D54:E54"/>
    <mergeCell ref="F54:G54"/>
    <mergeCell ref="H54:I54"/>
    <mergeCell ref="D35:E35"/>
    <mergeCell ref="F35:G35"/>
    <mergeCell ref="D48:E48"/>
    <mergeCell ref="F48:G48"/>
    <mergeCell ref="D49:E49"/>
    <mergeCell ref="F49:G49"/>
    <mergeCell ref="D43:E43"/>
    <mergeCell ref="F43:G43"/>
    <mergeCell ref="D50:E50"/>
    <mergeCell ref="F50:G50"/>
    <mergeCell ref="D36:E36"/>
    <mergeCell ref="F36:G36"/>
    <mergeCell ref="D41:E41"/>
    <mergeCell ref="F42:G42"/>
    <mergeCell ref="D42:E42"/>
    <mergeCell ref="D28:E28"/>
    <mergeCell ref="F28:G28"/>
    <mergeCell ref="D24:E24"/>
    <mergeCell ref="F24:G24"/>
    <mergeCell ref="D27:E27"/>
    <mergeCell ref="F27:G27"/>
    <mergeCell ref="H24:I24"/>
    <mergeCell ref="H27:I27"/>
    <mergeCell ref="H28:I28"/>
    <mergeCell ref="D26:E26"/>
    <mergeCell ref="F26:G26"/>
    <mergeCell ref="D25:E25"/>
    <mergeCell ref="F25:G25"/>
    <mergeCell ref="B3:I3"/>
    <mergeCell ref="B4:I4"/>
    <mergeCell ref="B7:I7"/>
    <mergeCell ref="E8:F8"/>
    <mergeCell ref="E9:F9"/>
    <mergeCell ref="G9:H9"/>
    <mergeCell ref="C17:D17"/>
    <mergeCell ref="E17:F17"/>
    <mergeCell ref="H17:I17"/>
    <mergeCell ref="B14:I14"/>
    <mergeCell ref="C15:D15"/>
    <mergeCell ref="E15:F15"/>
    <mergeCell ref="H15:I15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G8:H8"/>
    <mergeCell ref="H35:I35"/>
    <mergeCell ref="H36:I36"/>
    <mergeCell ref="H41:I41"/>
    <mergeCell ref="D33:E33"/>
    <mergeCell ref="D32:E32"/>
    <mergeCell ref="F33:G33"/>
    <mergeCell ref="F32:G32"/>
    <mergeCell ref="D30:E30"/>
    <mergeCell ref="F30:G30"/>
    <mergeCell ref="D31:E31"/>
    <mergeCell ref="F31:G31"/>
    <mergeCell ref="D38:E38"/>
    <mergeCell ref="F38:G38"/>
    <mergeCell ref="F40:G40"/>
    <mergeCell ref="F41:G41"/>
    <mergeCell ref="D37:E37"/>
    <mergeCell ref="F37:G37"/>
    <mergeCell ref="D40:E40"/>
    <mergeCell ref="D39:E39"/>
    <mergeCell ref="F39:G39"/>
    <mergeCell ref="B20:G20"/>
    <mergeCell ref="B22:I22"/>
    <mergeCell ref="D23:E23"/>
    <mergeCell ref="F23:G23"/>
    <mergeCell ref="H23:I23"/>
    <mergeCell ref="H43:I43"/>
    <mergeCell ref="H48:I48"/>
    <mergeCell ref="H25:I25"/>
    <mergeCell ref="H26:I26"/>
    <mergeCell ref="H42:I42"/>
    <mergeCell ref="H29:I29"/>
    <mergeCell ref="H30:I30"/>
    <mergeCell ref="H31:I31"/>
    <mergeCell ref="H32:I32"/>
    <mergeCell ref="H33:I33"/>
    <mergeCell ref="H34:I34"/>
    <mergeCell ref="H39:I39"/>
    <mergeCell ref="H40:I40"/>
    <mergeCell ref="H37:I37"/>
    <mergeCell ref="H38:I38"/>
    <mergeCell ref="H44:I44"/>
    <mergeCell ref="H45:I45"/>
    <mergeCell ref="H46:I46"/>
    <mergeCell ref="H47:I4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74"/>
  <sheetViews>
    <sheetView showGridLines="0" workbookViewId="0">
      <selection activeCell="H15" sqref="H15:I15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 t="s">
        <v>38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25</v>
      </c>
      <c r="J8" s="57"/>
    </row>
    <row r="9" spans="2:11" ht="15.75" x14ac:dyDescent="0.25">
      <c r="B9" s="24" t="s">
        <v>7</v>
      </c>
      <c r="C9" s="9" t="s">
        <v>8</v>
      </c>
      <c r="D9" s="37">
        <v>21</v>
      </c>
      <c r="E9" s="243">
        <v>1</v>
      </c>
      <c r="F9" s="251"/>
      <c r="G9" s="221" t="s">
        <v>36</v>
      </c>
      <c r="H9" s="221"/>
      <c r="I9" s="46">
        <f>D9/J9</f>
        <v>0.95454545454545459</v>
      </c>
      <c r="J9" s="57">
        <f>D9+E9</f>
        <v>22</v>
      </c>
    </row>
    <row r="10" spans="2:11" ht="15.75" x14ac:dyDescent="0.25">
      <c r="B10" s="24" t="s">
        <v>10</v>
      </c>
      <c r="C10" s="9" t="s">
        <v>11</v>
      </c>
      <c r="D10" s="37">
        <v>4</v>
      </c>
      <c r="E10" s="243">
        <v>5</v>
      </c>
      <c r="F10" s="251"/>
      <c r="G10" s="221" t="s">
        <v>12</v>
      </c>
      <c r="H10" s="221"/>
      <c r="I10" s="46">
        <f>D10/J10</f>
        <v>0.44444444444444442</v>
      </c>
      <c r="J10" s="57">
        <f>D10+E10</f>
        <v>9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SUM(D12:E12:E11)</f>
        <v>31</v>
      </c>
      <c r="C12" s="43" t="s">
        <v>15</v>
      </c>
      <c r="D12" s="15">
        <f>SUM(D9:D11)</f>
        <v>25</v>
      </c>
      <c r="E12" s="296">
        <f>SUM(E9:E11)</f>
        <v>6</v>
      </c>
      <c r="F12" s="297"/>
      <c r="G12" s="450" t="s">
        <v>16</v>
      </c>
      <c r="H12" s="258"/>
      <c r="I12" s="47">
        <f>D12/SUM(D12:E12)</f>
        <v>0.80645161290322576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>
        <v>30</v>
      </c>
      <c r="C16" s="444">
        <v>5</v>
      </c>
      <c r="D16" s="444"/>
      <c r="E16" s="444">
        <v>17</v>
      </c>
      <c r="F16" s="444"/>
      <c r="G16" s="37">
        <v>8</v>
      </c>
      <c r="H16" s="444">
        <v>0</v>
      </c>
      <c r="I16" s="444"/>
    </row>
    <row r="17" spans="2:9" x14ac:dyDescent="0.25">
      <c r="B17" s="49">
        <f>C17+E17+G17+H17</f>
        <v>1</v>
      </c>
      <c r="C17" s="454">
        <f>C16/B16</f>
        <v>0.16666666666666666</v>
      </c>
      <c r="D17" s="454"/>
      <c r="E17" s="454">
        <f>E16/B16</f>
        <v>0.56666666666666665</v>
      </c>
      <c r="F17" s="454"/>
      <c r="G17" s="49">
        <f>G16/B16</f>
        <v>0.26666666666666666</v>
      </c>
      <c r="H17" s="454">
        <f>H16/B16</f>
        <v>0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>
        <v>0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69">
        <v>46143</v>
      </c>
      <c r="C24" s="67"/>
      <c r="D24" s="448"/>
      <c r="E24" s="448"/>
      <c r="F24" s="455"/>
      <c r="G24" s="455"/>
      <c r="H24" s="448"/>
      <c r="I24" s="448"/>
    </row>
    <row r="25" spans="2:9" x14ac:dyDescent="0.25">
      <c r="B25" s="69">
        <v>46144</v>
      </c>
      <c r="C25" s="64"/>
      <c r="D25" s="445"/>
      <c r="E25" s="445"/>
      <c r="F25" s="446"/>
      <c r="G25" s="446"/>
      <c r="H25" s="445"/>
      <c r="I25" s="445"/>
    </row>
    <row r="26" spans="2:9" x14ac:dyDescent="0.25">
      <c r="B26" s="69">
        <v>46145</v>
      </c>
      <c r="C26" s="64"/>
      <c r="D26" s="445"/>
      <c r="E26" s="445"/>
      <c r="F26" s="446"/>
      <c r="G26" s="446"/>
      <c r="H26" s="445"/>
      <c r="I26" s="445"/>
    </row>
    <row r="27" spans="2:9" x14ac:dyDescent="0.25">
      <c r="B27" s="69">
        <v>46146</v>
      </c>
      <c r="C27" s="37">
        <v>4</v>
      </c>
      <c r="D27" s="444">
        <v>2</v>
      </c>
      <c r="E27" s="444"/>
      <c r="F27" s="447">
        <v>2</v>
      </c>
      <c r="G27" s="447"/>
      <c r="H27" s="444">
        <v>0</v>
      </c>
      <c r="I27" s="444"/>
    </row>
    <row r="28" spans="2:9" x14ac:dyDescent="0.25">
      <c r="B28" s="69">
        <v>46147</v>
      </c>
      <c r="C28" s="37">
        <v>4</v>
      </c>
      <c r="D28" s="444">
        <v>1</v>
      </c>
      <c r="E28" s="444"/>
      <c r="F28" s="447">
        <v>2</v>
      </c>
      <c r="G28" s="447"/>
      <c r="H28" s="444">
        <v>1</v>
      </c>
      <c r="I28" s="444"/>
    </row>
    <row r="29" spans="2:9" x14ac:dyDescent="0.25">
      <c r="B29" s="69">
        <v>46148</v>
      </c>
      <c r="C29" s="37">
        <v>1</v>
      </c>
      <c r="D29" s="444">
        <v>0</v>
      </c>
      <c r="E29" s="444"/>
      <c r="F29" s="447">
        <v>1</v>
      </c>
      <c r="G29" s="447"/>
      <c r="H29" s="444">
        <v>0</v>
      </c>
      <c r="I29" s="444"/>
    </row>
    <row r="30" spans="2:9" x14ac:dyDescent="0.25">
      <c r="B30" s="69">
        <v>46149</v>
      </c>
      <c r="C30" s="37">
        <v>2</v>
      </c>
      <c r="D30" s="444">
        <v>1</v>
      </c>
      <c r="E30" s="444"/>
      <c r="F30" s="447">
        <v>1</v>
      </c>
      <c r="G30" s="447"/>
      <c r="H30" s="444">
        <v>0</v>
      </c>
      <c r="I30" s="444"/>
    </row>
    <row r="31" spans="2:9" x14ac:dyDescent="0.25">
      <c r="B31" s="69">
        <v>46150</v>
      </c>
      <c r="C31" s="37">
        <v>1</v>
      </c>
      <c r="D31" s="444">
        <v>0</v>
      </c>
      <c r="E31" s="444"/>
      <c r="F31" s="447">
        <v>0</v>
      </c>
      <c r="G31" s="447"/>
      <c r="H31" s="444">
        <v>1</v>
      </c>
      <c r="I31" s="444"/>
    </row>
    <row r="32" spans="2:9" x14ac:dyDescent="0.25">
      <c r="B32" s="69">
        <v>46151</v>
      </c>
      <c r="C32" s="64"/>
      <c r="D32" s="445"/>
      <c r="E32" s="445"/>
      <c r="F32" s="446"/>
      <c r="G32" s="446"/>
      <c r="H32" s="445"/>
      <c r="I32" s="445"/>
    </row>
    <row r="33" spans="2:10" x14ac:dyDescent="0.25">
      <c r="B33" s="69">
        <v>46152</v>
      </c>
      <c r="C33" s="64"/>
      <c r="D33" s="445"/>
      <c r="E33" s="445"/>
      <c r="F33" s="446"/>
      <c r="G33" s="446"/>
      <c r="H33" s="445"/>
      <c r="I33" s="445"/>
    </row>
    <row r="34" spans="2:10" x14ac:dyDescent="0.25">
      <c r="B34" s="69">
        <v>46153</v>
      </c>
      <c r="C34" s="37">
        <v>4</v>
      </c>
      <c r="D34" s="444">
        <v>2</v>
      </c>
      <c r="E34" s="444"/>
      <c r="F34" s="447">
        <v>2</v>
      </c>
      <c r="G34" s="447"/>
      <c r="H34" s="444">
        <v>0</v>
      </c>
      <c r="I34" s="444"/>
    </row>
    <row r="35" spans="2:10" x14ac:dyDescent="0.25">
      <c r="B35" s="69">
        <v>46154</v>
      </c>
      <c r="C35" s="37">
        <v>3</v>
      </c>
      <c r="D35" s="444">
        <v>0</v>
      </c>
      <c r="E35" s="444"/>
      <c r="F35" s="447">
        <v>3</v>
      </c>
      <c r="G35" s="447"/>
      <c r="H35" s="444">
        <v>0</v>
      </c>
      <c r="I35" s="444"/>
    </row>
    <row r="36" spans="2:10" x14ac:dyDescent="0.25">
      <c r="B36" s="69">
        <v>46155</v>
      </c>
      <c r="C36" s="37">
        <v>3</v>
      </c>
      <c r="D36" s="444">
        <v>1</v>
      </c>
      <c r="E36" s="444"/>
      <c r="F36" s="447">
        <v>2</v>
      </c>
      <c r="G36" s="447"/>
      <c r="H36" s="444">
        <v>0</v>
      </c>
      <c r="I36" s="444"/>
    </row>
    <row r="37" spans="2:10" x14ac:dyDescent="0.25">
      <c r="B37" s="69">
        <v>46156</v>
      </c>
      <c r="C37" s="37">
        <v>3</v>
      </c>
      <c r="D37" s="444">
        <v>1</v>
      </c>
      <c r="E37" s="444"/>
      <c r="F37" s="447">
        <v>2</v>
      </c>
      <c r="G37" s="447"/>
      <c r="H37" s="444">
        <v>0</v>
      </c>
      <c r="I37" s="444"/>
    </row>
    <row r="38" spans="2:10" x14ac:dyDescent="0.25">
      <c r="B38" s="69">
        <v>46157</v>
      </c>
      <c r="C38" s="37">
        <v>2</v>
      </c>
      <c r="D38" s="444">
        <v>1</v>
      </c>
      <c r="E38" s="444"/>
      <c r="F38" s="447">
        <v>0</v>
      </c>
      <c r="G38" s="447"/>
      <c r="H38" s="444">
        <v>1</v>
      </c>
      <c r="I38" s="444"/>
    </row>
    <row r="39" spans="2:10" x14ac:dyDescent="0.25">
      <c r="B39" s="69">
        <v>46158</v>
      </c>
      <c r="C39" s="64"/>
      <c r="D39" s="445"/>
      <c r="E39" s="445"/>
      <c r="F39" s="446"/>
      <c r="G39" s="446"/>
      <c r="H39" s="445"/>
      <c r="I39" s="445"/>
    </row>
    <row r="40" spans="2:10" x14ac:dyDescent="0.25">
      <c r="B40" s="69">
        <v>46159</v>
      </c>
      <c r="C40" s="64"/>
      <c r="D40" s="445"/>
      <c r="E40" s="445"/>
      <c r="F40" s="446"/>
      <c r="G40" s="446"/>
      <c r="H40" s="445"/>
      <c r="I40" s="445"/>
    </row>
    <row r="41" spans="2:10" x14ac:dyDescent="0.25">
      <c r="B41" s="69">
        <v>46160</v>
      </c>
      <c r="C41" s="37">
        <v>4</v>
      </c>
      <c r="D41" s="444">
        <v>1</v>
      </c>
      <c r="E41" s="444"/>
      <c r="F41" s="447">
        <v>3</v>
      </c>
      <c r="G41" s="447"/>
      <c r="H41" s="444">
        <v>0</v>
      </c>
      <c r="I41" s="444"/>
    </row>
    <row r="42" spans="2:10" x14ac:dyDescent="0.25">
      <c r="B42" s="69">
        <v>46161</v>
      </c>
      <c r="C42" s="37">
        <v>4</v>
      </c>
      <c r="D42" s="444">
        <v>3</v>
      </c>
      <c r="E42" s="444"/>
      <c r="F42" s="447">
        <v>0</v>
      </c>
      <c r="G42" s="447"/>
      <c r="H42" s="444">
        <v>1</v>
      </c>
      <c r="I42" s="444"/>
    </row>
    <row r="43" spans="2:10" x14ac:dyDescent="0.25">
      <c r="B43" s="69">
        <v>46162</v>
      </c>
      <c r="C43" s="37">
        <v>3</v>
      </c>
      <c r="D43" s="444">
        <v>3</v>
      </c>
      <c r="E43" s="444"/>
      <c r="F43" s="447">
        <v>0</v>
      </c>
      <c r="G43" s="447"/>
      <c r="H43" s="444">
        <v>0</v>
      </c>
      <c r="I43" s="444"/>
      <c r="J43">
        <v>0</v>
      </c>
    </row>
    <row r="44" spans="2:10" x14ac:dyDescent="0.25">
      <c r="B44" s="69">
        <v>46163</v>
      </c>
      <c r="C44" s="37">
        <v>4</v>
      </c>
      <c r="D44" s="444">
        <v>4</v>
      </c>
      <c r="E44" s="444"/>
      <c r="F44" s="447">
        <v>0</v>
      </c>
      <c r="G44" s="447"/>
      <c r="H44" s="444">
        <v>0</v>
      </c>
      <c r="I44" s="444"/>
    </row>
    <row r="45" spans="2:10" x14ac:dyDescent="0.25">
      <c r="B45" s="69">
        <v>46164</v>
      </c>
      <c r="C45" s="37">
        <v>4</v>
      </c>
      <c r="D45" s="444">
        <v>1</v>
      </c>
      <c r="E45" s="444"/>
      <c r="F45" s="447">
        <v>3</v>
      </c>
      <c r="G45" s="447"/>
      <c r="H45" s="444">
        <v>0</v>
      </c>
      <c r="I45" s="444"/>
    </row>
    <row r="46" spans="2:10" x14ac:dyDescent="0.25">
      <c r="B46" s="69">
        <v>46165</v>
      </c>
      <c r="C46" s="64"/>
      <c r="D46" s="445"/>
      <c r="E46" s="445"/>
      <c r="F46" s="446"/>
      <c r="G46" s="446"/>
      <c r="H46" s="445"/>
      <c r="I46" s="445"/>
    </row>
    <row r="47" spans="2:10" x14ac:dyDescent="0.25">
      <c r="B47" s="69">
        <v>46166</v>
      </c>
      <c r="C47" s="64"/>
      <c r="D47" s="445"/>
      <c r="E47" s="445"/>
      <c r="F47" s="446"/>
      <c r="G47" s="446"/>
      <c r="H47" s="445"/>
      <c r="I47" s="445"/>
    </row>
    <row r="48" spans="2:10" x14ac:dyDescent="0.25">
      <c r="B48" s="69">
        <v>46167</v>
      </c>
      <c r="C48" s="37">
        <v>4</v>
      </c>
      <c r="D48" s="444">
        <v>2</v>
      </c>
      <c r="E48" s="444"/>
      <c r="F48" s="447">
        <v>2</v>
      </c>
      <c r="G48" s="447"/>
      <c r="H48" s="444">
        <v>0</v>
      </c>
      <c r="I48" s="444"/>
    </row>
    <row r="49" spans="2:9" x14ac:dyDescent="0.25">
      <c r="B49" s="69">
        <v>46168</v>
      </c>
      <c r="C49" s="37">
        <v>4</v>
      </c>
      <c r="D49" s="444">
        <v>2</v>
      </c>
      <c r="E49" s="444"/>
      <c r="F49" s="447">
        <v>1</v>
      </c>
      <c r="G49" s="447"/>
      <c r="H49" s="444">
        <v>1</v>
      </c>
      <c r="I49" s="444"/>
    </row>
    <row r="50" spans="2:9" x14ac:dyDescent="0.25">
      <c r="B50" s="69">
        <v>46169</v>
      </c>
      <c r="C50" s="37">
        <v>3</v>
      </c>
      <c r="D50" s="444">
        <v>2</v>
      </c>
      <c r="E50" s="444"/>
      <c r="F50" s="447">
        <v>1</v>
      </c>
      <c r="G50" s="447"/>
      <c r="H50" s="444">
        <v>0</v>
      </c>
      <c r="I50" s="444"/>
    </row>
    <row r="51" spans="2:9" x14ac:dyDescent="0.25">
      <c r="B51" s="69">
        <v>46170</v>
      </c>
      <c r="C51" s="37">
        <v>6</v>
      </c>
      <c r="D51" s="444">
        <v>2</v>
      </c>
      <c r="E51" s="444"/>
      <c r="F51" s="447">
        <v>3</v>
      </c>
      <c r="G51" s="447"/>
      <c r="H51" s="444">
        <v>1</v>
      </c>
      <c r="I51" s="444"/>
    </row>
    <row r="52" spans="2:9" x14ac:dyDescent="0.25">
      <c r="B52" s="69">
        <v>46171</v>
      </c>
      <c r="C52" s="37">
        <v>5</v>
      </c>
      <c r="D52" s="444">
        <v>2</v>
      </c>
      <c r="E52" s="444"/>
      <c r="F52" s="447">
        <v>2</v>
      </c>
      <c r="G52" s="447"/>
      <c r="H52" s="444">
        <v>1</v>
      </c>
      <c r="I52" s="444"/>
    </row>
    <row r="53" spans="2:9" x14ac:dyDescent="0.25">
      <c r="B53" s="69">
        <v>46172</v>
      </c>
      <c r="C53" s="64"/>
      <c r="D53" s="445"/>
      <c r="E53" s="445"/>
      <c r="F53" s="446"/>
      <c r="G53" s="446"/>
      <c r="H53" s="445"/>
      <c r="I53" s="445"/>
    </row>
    <row r="54" spans="2:9" ht="15.75" thickBot="1" x14ac:dyDescent="0.3">
      <c r="B54" s="69">
        <v>46173</v>
      </c>
      <c r="C54" s="64"/>
      <c r="D54" s="445"/>
      <c r="E54" s="445"/>
      <c r="F54" s="446"/>
      <c r="G54" s="446"/>
      <c r="H54" s="445"/>
      <c r="I54" s="445"/>
    </row>
    <row r="55" spans="2:9" ht="15.75" thickBot="1" x14ac:dyDescent="0.3">
      <c r="B55" s="21" t="s">
        <v>29</v>
      </c>
      <c r="C55" s="44">
        <f>SUM(C24:C54)</f>
        <v>68</v>
      </c>
      <c r="D55" s="456">
        <f>SUM(D24:D54)</f>
        <v>31</v>
      </c>
      <c r="E55" s="457"/>
      <c r="F55" s="456">
        <f>SUM(F24:F54)</f>
        <v>30</v>
      </c>
      <c r="G55" s="457"/>
      <c r="H55" s="456">
        <f>SUM(H24:H54)</f>
        <v>7</v>
      </c>
      <c r="I55" s="457"/>
    </row>
    <row r="58" spans="2:9" ht="15.75" thickBot="1" x14ac:dyDescent="0.3"/>
    <row r="59" spans="2:9" ht="15.75" x14ac:dyDescent="0.25">
      <c r="B59" s="29" t="s">
        <v>30</v>
      </c>
      <c r="C59" s="30"/>
      <c r="D59" s="31"/>
      <c r="E59" s="32"/>
      <c r="F59" s="51" t="s">
        <v>31</v>
      </c>
      <c r="G59" s="52"/>
      <c r="H59" s="52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38">
    <mergeCell ref="G8:H8"/>
    <mergeCell ref="D51:E51"/>
    <mergeCell ref="F51:G51"/>
    <mergeCell ref="D52:E52"/>
    <mergeCell ref="D53:E53"/>
    <mergeCell ref="D54:E54"/>
    <mergeCell ref="H60:I60"/>
    <mergeCell ref="D61:E61"/>
    <mergeCell ref="F61:G61"/>
    <mergeCell ref="H61:I61"/>
    <mergeCell ref="D55:E55"/>
    <mergeCell ref="F55:G55"/>
    <mergeCell ref="H55:I55"/>
    <mergeCell ref="H52:I52"/>
    <mergeCell ref="H53:I53"/>
    <mergeCell ref="H54:I54"/>
    <mergeCell ref="F60:G60"/>
    <mergeCell ref="F53:G53"/>
    <mergeCell ref="F54:G54"/>
    <mergeCell ref="F52:G52"/>
    <mergeCell ref="D44:E44"/>
    <mergeCell ref="F44:G44"/>
    <mergeCell ref="D45:E45"/>
    <mergeCell ref="D46:E46"/>
    <mergeCell ref="D47:E47"/>
    <mergeCell ref="D48:E48"/>
    <mergeCell ref="D49:E49"/>
    <mergeCell ref="D50:E50"/>
    <mergeCell ref="F50:G50"/>
    <mergeCell ref="F46:G46"/>
    <mergeCell ref="F47:G47"/>
    <mergeCell ref="F48:G48"/>
    <mergeCell ref="F49:G49"/>
    <mergeCell ref="F45:G45"/>
    <mergeCell ref="D38:E38"/>
    <mergeCell ref="D39:E39"/>
    <mergeCell ref="D40:E40"/>
    <mergeCell ref="D41:E41"/>
    <mergeCell ref="D42:E42"/>
    <mergeCell ref="D43:E43"/>
    <mergeCell ref="F43:G43"/>
    <mergeCell ref="F39:G39"/>
    <mergeCell ref="F40:G40"/>
    <mergeCell ref="F41:G41"/>
    <mergeCell ref="F42:G42"/>
    <mergeCell ref="F38:G38"/>
    <mergeCell ref="D31:E31"/>
    <mergeCell ref="D32:E32"/>
    <mergeCell ref="D33:E33"/>
    <mergeCell ref="D34:E34"/>
    <mergeCell ref="D35:E35"/>
    <mergeCell ref="D36:E36"/>
    <mergeCell ref="F36:G36"/>
    <mergeCell ref="D37:E37"/>
    <mergeCell ref="F37:G37"/>
    <mergeCell ref="F24:G24"/>
    <mergeCell ref="H24:I24"/>
    <mergeCell ref="D25:E25"/>
    <mergeCell ref="D26:E26"/>
    <mergeCell ref="D27:E27"/>
    <mergeCell ref="D28:E28"/>
    <mergeCell ref="D29:E29"/>
    <mergeCell ref="F29:G29"/>
    <mergeCell ref="D30:E30"/>
    <mergeCell ref="F30:G30"/>
    <mergeCell ref="H49:I49"/>
    <mergeCell ref="H50:I50"/>
    <mergeCell ref="H41:I41"/>
    <mergeCell ref="H42:I42"/>
    <mergeCell ref="H43:I43"/>
    <mergeCell ref="H44:I44"/>
    <mergeCell ref="H51:I51"/>
    <mergeCell ref="H45:I45"/>
    <mergeCell ref="H36:I36"/>
    <mergeCell ref="H37:I37"/>
    <mergeCell ref="H38:I38"/>
    <mergeCell ref="H39:I39"/>
    <mergeCell ref="H40:I40"/>
    <mergeCell ref="H46:I46"/>
    <mergeCell ref="H47:I47"/>
    <mergeCell ref="H48:I48"/>
    <mergeCell ref="B20:G20"/>
    <mergeCell ref="B22:I22"/>
    <mergeCell ref="E10:F10"/>
    <mergeCell ref="G10:H10"/>
    <mergeCell ref="E11:F11"/>
    <mergeCell ref="G11:H11"/>
    <mergeCell ref="E12:F12"/>
    <mergeCell ref="G12:H12"/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D23:E23"/>
    <mergeCell ref="F23:G23"/>
    <mergeCell ref="H23:I23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5:I25"/>
    <mergeCell ref="F32:G32"/>
    <mergeCell ref="F33:G33"/>
    <mergeCell ref="F34:G34"/>
    <mergeCell ref="F35:G35"/>
    <mergeCell ref="F25:G25"/>
    <mergeCell ref="F26:G26"/>
    <mergeCell ref="F27:G27"/>
    <mergeCell ref="F28:G28"/>
    <mergeCell ref="F31:G31"/>
    <mergeCell ref="D24:E24"/>
    <mergeCell ref="F62:G62"/>
    <mergeCell ref="H62:I62"/>
    <mergeCell ref="D63:E63"/>
    <mergeCell ref="F63:G63"/>
    <mergeCell ref="H63:I63"/>
    <mergeCell ref="D64:E64"/>
    <mergeCell ref="F64:G64"/>
    <mergeCell ref="H64:I64"/>
    <mergeCell ref="D62:E6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74"/>
  <sheetViews>
    <sheetView showGridLines="0" workbookViewId="0">
      <selection activeCell="O52" sqref="O52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>
        <v>46174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22</v>
      </c>
      <c r="J8" s="57"/>
    </row>
    <row r="9" spans="2:11" ht="15.75" x14ac:dyDescent="0.25">
      <c r="B9" s="24" t="s">
        <v>7</v>
      </c>
      <c r="C9" s="9" t="s">
        <v>8</v>
      </c>
      <c r="D9" s="37">
        <v>20</v>
      </c>
      <c r="E9" s="243">
        <v>1</v>
      </c>
      <c r="F9" s="251"/>
      <c r="G9" s="221" t="s">
        <v>36</v>
      </c>
      <c r="H9" s="221"/>
      <c r="I9" s="46">
        <f>D9/J9</f>
        <v>0.95238095238095233</v>
      </c>
      <c r="J9" s="57">
        <f>D9+E9</f>
        <v>21</v>
      </c>
    </row>
    <row r="10" spans="2:11" ht="15.75" x14ac:dyDescent="0.25">
      <c r="B10" s="24" t="s">
        <v>10</v>
      </c>
      <c r="C10" s="9" t="s">
        <v>11</v>
      </c>
      <c r="D10" s="37">
        <v>2</v>
      </c>
      <c r="E10" s="243">
        <v>13</v>
      </c>
      <c r="F10" s="251"/>
      <c r="G10" s="221" t="s">
        <v>12</v>
      </c>
      <c r="H10" s="221"/>
      <c r="I10" s="46">
        <f>D10/J10</f>
        <v>0.13333333333333333</v>
      </c>
      <c r="J10" s="57">
        <f>D10+E10</f>
        <v>15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SUM(D12:E12:E11)</f>
        <v>36</v>
      </c>
      <c r="C12" s="43" t="s">
        <v>15</v>
      </c>
      <c r="D12" s="15">
        <f>SUM(D9:D11)</f>
        <v>22</v>
      </c>
      <c r="E12" s="296">
        <f>SUM(E9:E11)</f>
        <v>14</v>
      </c>
      <c r="F12" s="297"/>
      <c r="G12" s="450" t="s">
        <v>16</v>
      </c>
      <c r="H12" s="258"/>
      <c r="I12" s="47">
        <f>D12/SUM(D12:E12)</f>
        <v>0.61111111111111116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>
        <f>F55</f>
        <v>22</v>
      </c>
      <c r="C16" s="444">
        <v>2</v>
      </c>
      <c r="D16" s="444"/>
      <c r="E16" s="444">
        <v>12</v>
      </c>
      <c r="F16" s="444"/>
      <c r="G16" s="37">
        <v>6</v>
      </c>
      <c r="H16" s="444">
        <v>2</v>
      </c>
      <c r="I16" s="444"/>
    </row>
    <row r="17" spans="2:9" x14ac:dyDescent="0.25">
      <c r="B17" s="49">
        <f>C17+E17+G17+H17</f>
        <v>1</v>
      </c>
      <c r="C17" s="454">
        <f>C16/B16</f>
        <v>9.0909090909090912E-2</v>
      </c>
      <c r="D17" s="454"/>
      <c r="E17" s="454">
        <f>E16/B16</f>
        <v>0.54545454545454541</v>
      </c>
      <c r="F17" s="454"/>
      <c r="G17" s="49">
        <f>G16/B16</f>
        <v>0.27272727272727271</v>
      </c>
      <c r="H17" s="454">
        <f>H16/B16</f>
        <v>9.0909090909090912E-2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>
        <f>H20/B12</f>
        <v>0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187">
        <v>46174</v>
      </c>
      <c r="C24" s="62">
        <v>5</v>
      </c>
      <c r="D24" s="458">
        <v>3</v>
      </c>
      <c r="E24" s="458"/>
      <c r="F24" s="459">
        <v>2</v>
      </c>
      <c r="G24" s="459"/>
      <c r="H24" s="458">
        <v>0</v>
      </c>
      <c r="I24" s="458"/>
    </row>
    <row r="25" spans="2:9" x14ac:dyDescent="0.25">
      <c r="B25" s="187">
        <v>46175</v>
      </c>
      <c r="C25" s="37">
        <v>4</v>
      </c>
      <c r="D25" s="444">
        <v>3</v>
      </c>
      <c r="E25" s="444"/>
      <c r="F25" s="447">
        <v>1</v>
      </c>
      <c r="G25" s="447"/>
      <c r="H25" s="444">
        <v>0</v>
      </c>
      <c r="I25" s="444"/>
    </row>
    <row r="26" spans="2:9" x14ac:dyDescent="0.25">
      <c r="B26" s="187">
        <v>46176</v>
      </c>
      <c r="C26" s="37">
        <v>6</v>
      </c>
      <c r="D26" s="444">
        <v>3</v>
      </c>
      <c r="E26" s="444"/>
      <c r="F26" s="447">
        <v>3</v>
      </c>
      <c r="G26" s="447"/>
      <c r="H26" s="444">
        <v>0</v>
      </c>
      <c r="I26" s="444"/>
    </row>
    <row r="27" spans="2:9" x14ac:dyDescent="0.25">
      <c r="B27" s="69">
        <v>46177</v>
      </c>
      <c r="C27" s="64"/>
      <c r="D27" s="445"/>
      <c r="E27" s="445"/>
      <c r="F27" s="446"/>
      <c r="G27" s="446"/>
      <c r="H27" s="445"/>
      <c r="I27" s="445"/>
    </row>
    <row r="28" spans="2:9" x14ac:dyDescent="0.25">
      <c r="B28" s="69">
        <v>46178</v>
      </c>
      <c r="C28" s="64"/>
      <c r="D28" s="445"/>
      <c r="E28" s="445"/>
      <c r="F28" s="446"/>
      <c r="G28" s="446"/>
      <c r="H28" s="445"/>
      <c r="I28" s="445"/>
    </row>
    <row r="29" spans="2:9" x14ac:dyDescent="0.25">
      <c r="B29" s="69">
        <v>46179</v>
      </c>
      <c r="C29" s="64"/>
      <c r="D29" s="445"/>
      <c r="E29" s="445"/>
      <c r="F29" s="446"/>
      <c r="G29" s="446"/>
      <c r="H29" s="445"/>
      <c r="I29" s="445"/>
    </row>
    <row r="30" spans="2:9" x14ac:dyDescent="0.25">
      <c r="B30" s="69">
        <v>46180</v>
      </c>
      <c r="C30" s="64"/>
      <c r="D30" s="445"/>
      <c r="E30" s="445"/>
      <c r="F30" s="446"/>
      <c r="G30" s="446"/>
      <c r="H30" s="445"/>
      <c r="I30" s="445"/>
    </row>
    <row r="31" spans="2:9" x14ac:dyDescent="0.25">
      <c r="B31" s="187">
        <v>46181</v>
      </c>
      <c r="C31" s="37">
        <v>4</v>
      </c>
      <c r="D31" s="444">
        <v>2</v>
      </c>
      <c r="E31" s="444"/>
      <c r="F31" s="447">
        <v>1</v>
      </c>
      <c r="G31" s="447"/>
      <c r="H31" s="444">
        <v>1</v>
      </c>
      <c r="I31" s="444"/>
    </row>
    <row r="32" spans="2:9" x14ac:dyDescent="0.25">
      <c r="B32" s="187">
        <v>46182</v>
      </c>
      <c r="C32" s="37">
        <v>3</v>
      </c>
      <c r="D32" s="444">
        <v>2</v>
      </c>
      <c r="E32" s="444"/>
      <c r="F32" s="447">
        <v>1</v>
      </c>
      <c r="G32" s="447"/>
      <c r="H32" s="444">
        <v>0</v>
      </c>
      <c r="I32" s="444"/>
    </row>
    <row r="33" spans="2:9" x14ac:dyDescent="0.25">
      <c r="B33" s="187">
        <v>46183</v>
      </c>
      <c r="C33" s="37">
        <v>4</v>
      </c>
      <c r="D33" s="444">
        <v>2</v>
      </c>
      <c r="E33" s="444"/>
      <c r="F33" s="447">
        <v>2</v>
      </c>
      <c r="G33" s="447"/>
      <c r="H33" s="444">
        <v>0</v>
      </c>
      <c r="I33" s="444"/>
    </row>
    <row r="34" spans="2:9" x14ac:dyDescent="0.25">
      <c r="B34" s="187">
        <v>46184</v>
      </c>
      <c r="C34" s="37">
        <v>3</v>
      </c>
      <c r="D34" s="444">
        <v>2</v>
      </c>
      <c r="E34" s="444"/>
      <c r="F34" s="447">
        <v>1</v>
      </c>
      <c r="G34" s="447"/>
      <c r="H34" s="444">
        <v>0</v>
      </c>
      <c r="I34" s="444"/>
    </row>
    <row r="35" spans="2:9" x14ac:dyDescent="0.25">
      <c r="B35" s="187">
        <v>46185</v>
      </c>
      <c r="C35" s="37">
        <v>4</v>
      </c>
      <c r="D35" s="444">
        <v>2</v>
      </c>
      <c r="E35" s="444"/>
      <c r="F35" s="447">
        <v>2</v>
      </c>
      <c r="G35" s="447"/>
      <c r="H35" s="444">
        <v>0</v>
      </c>
      <c r="I35" s="444"/>
    </row>
    <row r="36" spans="2:9" x14ac:dyDescent="0.25">
      <c r="B36" s="69">
        <v>46186</v>
      </c>
      <c r="C36" s="64"/>
      <c r="D36" s="445"/>
      <c r="E36" s="445"/>
      <c r="F36" s="446"/>
      <c r="G36" s="446"/>
      <c r="H36" s="445"/>
      <c r="I36" s="445"/>
    </row>
    <row r="37" spans="2:9" x14ac:dyDescent="0.25">
      <c r="B37" s="69">
        <v>46187</v>
      </c>
      <c r="C37" s="64"/>
      <c r="D37" s="445"/>
      <c r="E37" s="445"/>
      <c r="F37" s="446"/>
      <c r="G37" s="446"/>
      <c r="H37" s="445"/>
      <c r="I37" s="445"/>
    </row>
    <row r="38" spans="2:9" x14ac:dyDescent="0.25">
      <c r="B38" s="187">
        <v>46188</v>
      </c>
      <c r="C38" s="37">
        <v>4</v>
      </c>
      <c r="D38" s="444">
        <v>2</v>
      </c>
      <c r="E38" s="444"/>
      <c r="F38" s="447">
        <v>1</v>
      </c>
      <c r="G38" s="447"/>
      <c r="H38" s="444">
        <v>1</v>
      </c>
      <c r="I38" s="444"/>
    </row>
    <row r="39" spans="2:9" x14ac:dyDescent="0.25">
      <c r="B39" s="187">
        <v>46189</v>
      </c>
      <c r="C39" s="37">
        <v>5</v>
      </c>
      <c r="D39" s="444">
        <v>2</v>
      </c>
      <c r="E39" s="444"/>
      <c r="F39" s="447">
        <v>3</v>
      </c>
      <c r="G39" s="447"/>
      <c r="H39" s="444">
        <v>0</v>
      </c>
      <c r="I39" s="444"/>
    </row>
    <row r="40" spans="2:9" x14ac:dyDescent="0.25">
      <c r="B40" s="187">
        <v>46190</v>
      </c>
      <c r="C40" s="37">
        <v>3</v>
      </c>
      <c r="D40" s="444">
        <v>2</v>
      </c>
      <c r="E40" s="444"/>
      <c r="F40" s="447">
        <v>1</v>
      </c>
      <c r="G40" s="447"/>
      <c r="H40" s="444">
        <v>0</v>
      </c>
      <c r="I40" s="444"/>
    </row>
    <row r="41" spans="2:9" x14ac:dyDescent="0.25">
      <c r="B41" s="187">
        <v>46191</v>
      </c>
      <c r="C41" s="37">
        <v>3</v>
      </c>
      <c r="D41" s="444">
        <v>2</v>
      </c>
      <c r="E41" s="444"/>
      <c r="F41" s="447">
        <v>0</v>
      </c>
      <c r="G41" s="447"/>
      <c r="H41" s="444">
        <v>1</v>
      </c>
      <c r="I41" s="444"/>
    </row>
    <row r="42" spans="2:9" x14ac:dyDescent="0.25">
      <c r="B42" s="187">
        <v>46192</v>
      </c>
      <c r="C42" s="37">
        <v>0</v>
      </c>
      <c r="D42" s="444">
        <v>0</v>
      </c>
      <c r="E42" s="444"/>
      <c r="F42" s="447">
        <v>0</v>
      </c>
      <c r="G42" s="447"/>
      <c r="H42" s="444">
        <v>0</v>
      </c>
      <c r="I42" s="444"/>
    </row>
    <row r="43" spans="2:9" x14ac:dyDescent="0.25">
      <c r="B43" s="69">
        <v>46193</v>
      </c>
      <c r="C43" s="64"/>
      <c r="D43" s="445"/>
      <c r="E43" s="445"/>
      <c r="F43" s="446"/>
      <c r="G43" s="446"/>
      <c r="H43" s="445"/>
      <c r="I43" s="445"/>
    </row>
    <row r="44" spans="2:9" x14ac:dyDescent="0.25">
      <c r="B44" s="69">
        <v>46194</v>
      </c>
      <c r="C44" s="64"/>
      <c r="D44" s="445"/>
      <c r="E44" s="445"/>
      <c r="F44" s="446"/>
      <c r="G44" s="446"/>
      <c r="H44" s="445"/>
      <c r="I44" s="445"/>
    </row>
    <row r="45" spans="2:9" x14ac:dyDescent="0.25">
      <c r="B45" s="187">
        <v>46195</v>
      </c>
      <c r="C45" s="37">
        <v>3</v>
      </c>
      <c r="D45" s="444">
        <v>3</v>
      </c>
      <c r="E45" s="444"/>
      <c r="F45" s="447">
        <v>0</v>
      </c>
      <c r="G45" s="447"/>
      <c r="H45" s="444">
        <v>0</v>
      </c>
      <c r="I45" s="444"/>
    </row>
    <row r="46" spans="2:9" x14ac:dyDescent="0.25">
      <c r="B46" s="187">
        <v>46196</v>
      </c>
      <c r="C46" s="37">
        <v>3</v>
      </c>
      <c r="D46" s="444">
        <v>2</v>
      </c>
      <c r="E46" s="444"/>
      <c r="F46" s="447">
        <v>1</v>
      </c>
      <c r="G46" s="447"/>
      <c r="H46" s="444">
        <v>0</v>
      </c>
      <c r="I46" s="444"/>
    </row>
    <row r="47" spans="2:9" x14ac:dyDescent="0.25">
      <c r="B47" s="187">
        <v>46197</v>
      </c>
      <c r="C47" s="37">
        <v>0</v>
      </c>
      <c r="D47" s="444">
        <v>0</v>
      </c>
      <c r="E47" s="444"/>
      <c r="F47" s="447">
        <v>0</v>
      </c>
      <c r="G47" s="447"/>
      <c r="H47" s="444">
        <v>0</v>
      </c>
      <c r="I47" s="444"/>
    </row>
    <row r="48" spans="2:9" x14ac:dyDescent="0.25">
      <c r="B48" s="187">
        <v>46198</v>
      </c>
      <c r="C48" s="37">
        <v>4</v>
      </c>
      <c r="D48" s="444">
        <v>1</v>
      </c>
      <c r="E48" s="444"/>
      <c r="F48" s="447">
        <v>1</v>
      </c>
      <c r="G48" s="447"/>
      <c r="H48" s="444">
        <v>2</v>
      </c>
      <c r="I48" s="444"/>
    </row>
    <row r="49" spans="2:9" x14ac:dyDescent="0.25">
      <c r="B49" s="187">
        <v>46199</v>
      </c>
      <c r="C49" s="37">
        <v>0</v>
      </c>
      <c r="D49" s="444">
        <v>0</v>
      </c>
      <c r="E49" s="444"/>
      <c r="F49" s="447">
        <v>0</v>
      </c>
      <c r="G49" s="447"/>
      <c r="H49" s="444">
        <v>0</v>
      </c>
      <c r="I49" s="444"/>
    </row>
    <row r="50" spans="2:9" x14ac:dyDescent="0.25">
      <c r="B50" s="69">
        <v>46200</v>
      </c>
      <c r="C50" s="64"/>
      <c r="D50" s="445"/>
      <c r="E50" s="445"/>
      <c r="F50" s="446"/>
      <c r="G50" s="446"/>
      <c r="H50" s="445"/>
      <c r="I50" s="445"/>
    </row>
    <row r="51" spans="2:9" x14ac:dyDescent="0.25">
      <c r="B51" s="69">
        <v>46201</v>
      </c>
      <c r="C51" s="64"/>
      <c r="D51" s="445"/>
      <c r="E51" s="445"/>
      <c r="F51" s="446"/>
      <c r="G51" s="446"/>
      <c r="H51" s="445"/>
      <c r="I51" s="445"/>
    </row>
    <row r="52" spans="2:9" x14ac:dyDescent="0.25">
      <c r="B52" s="187">
        <v>46202</v>
      </c>
      <c r="C52" s="37">
        <v>5</v>
      </c>
      <c r="D52" s="444">
        <v>0</v>
      </c>
      <c r="E52" s="444"/>
      <c r="F52" s="447">
        <v>0</v>
      </c>
      <c r="G52" s="447"/>
      <c r="H52" s="444">
        <v>5</v>
      </c>
      <c r="I52" s="444"/>
    </row>
    <row r="53" spans="2:9" x14ac:dyDescent="0.25">
      <c r="B53" s="187">
        <v>46203</v>
      </c>
      <c r="C53" s="37">
        <v>5</v>
      </c>
      <c r="D53" s="444">
        <v>3</v>
      </c>
      <c r="E53" s="444"/>
      <c r="F53" s="447">
        <v>2</v>
      </c>
      <c r="G53" s="447"/>
      <c r="H53" s="444">
        <v>0</v>
      </c>
      <c r="I53" s="444"/>
    </row>
    <row r="54" spans="2:9" ht="15.75" thickBot="1" x14ac:dyDescent="0.3">
      <c r="B54" s="167"/>
      <c r="C54" s="37"/>
      <c r="D54" s="444"/>
      <c r="E54" s="444"/>
      <c r="F54" s="447"/>
      <c r="G54" s="447"/>
      <c r="H54" s="444"/>
      <c r="I54" s="444"/>
    </row>
    <row r="55" spans="2:9" ht="15.75" thickBot="1" x14ac:dyDescent="0.3">
      <c r="B55" s="21" t="s">
        <v>29</v>
      </c>
      <c r="C55" s="44">
        <f>SUM(C24:C54)</f>
        <v>68</v>
      </c>
      <c r="D55" s="456">
        <f>SUM(D24:D54)</f>
        <v>36</v>
      </c>
      <c r="E55" s="457"/>
      <c r="F55" s="456">
        <f>SUM(F24:F54)</f>
        <v>22</v>
      </c>
      <c r="G55" s="457"/>
      <c r="H55" s="456">
        <f>SUM(H24:H54)</f>
        <v>10</v>
      </c>
      <c r="I55" s="457"/>
    </row>
    <row r="58" spans="2:9" ht="15.75" thickBot="1" x14ac:dyDescent="0.3"/>
    <row r="59" spans="2:9" ht="15.75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40">
    <mergeCell ref="G8:H8"/>
    <mergeCell ref="H61:I61"/>
    <mergeCell ref="D62:E62"/>
    <mergeCell ref="F63:G63"/>
    <mergeCell ref="H63:I63"/>
    <mergeCell ref="D64:E64"/>
    <mergeCell ref="F64:G64"/>
    <mergeCell ref="H64:I64"/>
    <mergeCell ref="F60:G60"/>
    <mergeCell ref="F62:G62"/>
    <mergeCell ref="H62:I62"/>
    <mergeCell ref="D63:E63"/>
    <mergeCell ref="H60:I60"/>
    <mergeCell ref="D61:E61"/>
    <mergeCell ref="F61:G61"/>
    <mergeCell ref="D44:E44"/>
    <mergeCell ref="F44:G44"/>
    <mergeCell ref="H44:I44"/>
    <mergeCell ref="D45:E45"/>
    <mergeCell ref="F45:G45"/>
    <mergeCell ref="H45:I45"/>
    <mergeCell ref="D51:E51"/>
    <mergeCell ref="F51:G51"/>
    <mergeCell ref="H51:I51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D54:E54"/>
    <mergeCell ref="F54:G54"/>
    <mergeCell ref="H54:I54"/>
    <mergeCell ref="D55:E55"/>
    <mergeCell ref="F55:G55"/>
    <mergeCell ref="H55:I55"/>
    <mergeCell ref="D50:E50"/>
    <mergeCell ref="F50:G50"/>
    <mergeCell ref="H50:I50"/>
    <mergeCell ref="D53:E53"/>
    <mergeCell ref="F53:G53"/>
    <mergeCell ref="H53:I53"/>
    <mergeCell ref="D52:E52"/>
    <mergeCell ref="F52:G52"/>
    <mergeCell ref="H52:I52"/>
    <mergeCell ref="F37:G37"/>
    <mergeCell ref="H37:I37"/>
    <mergeCell ref="D38:E38"/>
    <mergeCell ref="F38:G38"/>
    <mergeCell ref="H38:I38"/>
    <mergeCell ref="D42:E42"/>
    <mergeCell ref="F42:G42"/>
    <mergeCell ref="H42:I42"/>
    <mergeCell ref="D43:E43"/>
    <mergeCell ref="F43:G43"/>
    <mergeCell ref="H43:I43"/>
    <mergeCell ref="D40:E40"/>
    <mergeCell ref="F40:G40"/>
    <mergeCell ref="H40:I40"/>
    <mergeCell ref="D41:E41"/>
    <mergeCell ref="F41:G41"/>
    <mergeCell ref="H41:I41"/>
    <mergeCell ref="F28:G28"/>
    <mergeCell ref="H28:I28"/>
    <mergeCell ref="D29:E29"/>
    <mergeCell ref="F29:G29"/>
    <mergeCell ref="H29:I29"/>
    <mergeCell ref="D34:E34"/>
    <mergeCell ref="F34:G34"/>
    <mergeCell ref="H34:I34"/>
    <mergeCell ref="D39:E39"/>
    <mergeCell ref="F39:G39"/>
    <mergeCell ref="H39:I39"/>
    <mergeCell ref="D32:E32"/>
    <mergeCell ref="F32:G32"/>
    <mergeCell ref="H32:I32"/>
    <mergeCell ref="D33:E33"/>
    <mergeCell ref="F33:G33"/>
    <mergeCell ref="H33:I33"/>
    <mergeCell ref="D35:E35"/>
    <mergeCell ref="F35:G35"/>
    <mergeCell ref="H35:I35"/>
    <mergeCell ref="D36:E36"/>
    <mergeCell ref="F36:G36"/>
    <mergeCell ref="H36:I36"/>
    <mergeCell ref="D37:E37"/>
    <mergeCell ref="E15:F15"/>
    <mergeCell ref="H15:I15"/>
    <mergeCell ref="C16:D16"/>
    <mergeCell ref="E16:F16"/>
    <mergeCell ref="H16:I16"/>
    <mergeCell ref="D30:E30"/>
    <mergeCell ref="F30:G30"/>
    <mergeCell ref="H30:I30"/>
    <mergeCell ref="D31:E31"/>
    <mergeCell ref="F31:G31"/>
    <mergeCell ref="H31:I31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59:H59"/>
    <mergeCell ref="B59:E59"/>
    <mergeCell ref="E10:F10"/>
    <mergeCell ref="G10:H10"/>
    <mergeCell ref="E11:F11"/>
    <mergeCell ref="G11:H11"/>
    <mergeCell ref="E12:F12"/>
    <mergeCell ref="G12:H12"/>
    <mergeCell ref="B3:I3"/>
    <mergeCell ref="B4:I4"/>
    <mergeCell ref="B7:I7"/>
    <mergeCell ref="E8:F8"/>
    <mergeCell ref="E9:F9"/>
    <mergeCell ref="G9:H9"/>
    <mergeCell ref="C17:D17"/>
    <mergeCell ref="E17:F17"/>
    <mergeCell ref="H17:I17"/>
    <mergeCell ref="B20:G20"/>
    <mergeCell ref="B22:I22"/>
    <mergeCell ref="D23:E23"/>
    <mergeCell ref="F23:G23"/>
    <mergeCell ref="H23:I23"/>
    <mergeCell ref="B14:I14"/>
    <mergeCell ref="C15:D15"/>
  </mergeCells>
  <pageMargins left="0.511811024" right="0.511811024" top="0.78740157499999996" bottom="0.78740157499999996" header="0.31496062000000002" footer="0.31496062000000002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74"/>
  <sheetViews>
    <sheetView showGridLines="0" workbookViewId="0">
      <selection activeCell="F49" sqref="F49:G50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>
        <v>46204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22</v>
      </c>
      <c r="J8" s="57"/>
    </row>
    <row r="9" spans="2:11" ht="15.75" x14ac:dyDescent="0.25">
      <c r="B9" s="24" t="s">
        <v>7</v>
      </c>
      <c r="C9" s="9" t="s">
        <v>8</v>
      </c>
      <c r="D9" s="37">
        <v>17</v>
      </c>
      <c r="E9" s="243">
        <v>1</v>
      </c>
      <c r="F9" s="251"/>
      <c r="G9" s="221" t="s">
        <v>36</v>
      </c>
      <c r="H9" s="221"/>
      <c r="I9" s="46">
        <f>D9/J9</f>
        <v>0.94444444444444442</v>
      </c>
      <c r="J9" s="57">
        <f>D9+E9</f>
        <v>18</v>
      </c>
    </row>
    <row r="10" spans="2:11" ht="15.75" x14ac:dyDescent="0.25">
      <c r="B10" s="24" t="s">
        <v>10</v>
      </c>
      <c r="C10" s="9" t="s">
        <v>11</v>
      </c>
      <c r="D10" s="37">
        <v>5</v>
      </c>
      <c r="E10" s="243">
        <v>15</v>
      </c>
      <c r="F10" s="251"/>
      <c r="G10" s="221" t="s">
        <v>12</v>
      </c>
      <c r="H10" s="221"/>
      <c r="I10" s="46">
        <f>D10/J10</f>
        <v>0.25</v>
      </c>
      <c r="J10" s="57">
        <f>D10+E10</f>
        <v>20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SUM(D12:E12:E11)</f>
        <v>38</v>
      </c>
      <c r="C12" s="43" t="s">
        <v>15</v>
      </c>
      <c r="D12" s="15">
        <f>SUM(D9:D11)</f>
        <v>22</v>
      </c>
      <c r="E12" s="296">
        <f>SUM(E9:E11)</f>
        <v>16</v>
      </c>
      <c r="F12" s="297"/>
      <c r="G12" s="450" t="s">
        <v>16</v>
      </c>
      <c r="H12" s="258"/>
      <c r="I12" s="47">
        <f>D12/SUM(D12:E12)</f>
        <v>0.57894736842105265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>
        <v>21</v>
      </c>
      <c r="C16" s="444">
        <v>5</v>
      </c>
      <c r="D16" s="444"/>
      <c r="E16" s="444">
        <v>9</v>
      </c>
      <c r="F16" s="444"/>
      <c r="G16" s="37">
        <v>4</v>
      </c>
      <c r="H16" s="444">
        <v>3</v>
      </c>
      <c r="I16" s="444"/>
    </row>
    <row r="17" spans="2:9" x14ac:dyDescent="0.25">
      <c r="B17" s="49">
        <f>C17+E17+G17+H17</f>
        <v>1</v>
      </c>
      <c r="C17" s="454">
        <f>C16/B16</f>
        <v>0.23809523809523808</v>
      </c>
      <c r="D17" s="454"/>
      <c r="E17" s="454">
        <f>E16/B16</f>
        <v>0.42857142857142855</v>
      </c>
      <c r="F17" s="454"/>
      <c r="G17" s="49">
        <f>G16/B16</f>
        <v>0.19047619047619047</v>
      </c>
      <c r="H17" s="454">
        <f>H16/B16</f>
        <v>0.14285714285714285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>
        <v>0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187">
        <v>46204</v>
      </c>
      <c r="C24" s="62">
        <v>3</v>
      </c>
      <c r="D24" s="458">
        <v>2</v>
      </c>
      <c r="E24" s="458"/>
      <c r="F24" s="459">
        <v>1</v>
      </c>
      <c r="G24" s="459"/>
      <c r="H24" s="458">
        <v>0</v>
      </c>
      <c r="I24" s="458"/>
    </row>
    <row r="25" spans="2:9" x14ac:dyDescent="0.25">
      <c r="B25" s="187">
        <v>46205</v>
      </c>
      <c r="C25" s="37">
        <v>3</v>
      </c>
      <c r="D25" s="444">
        <v>2</v>
      </c>
      <c r="E25" s="444"/>
      <c r="F25" s="447">
        <v>0</v>
      </c>
      <c r="G25" s="447"/>
      <c r="H25" s="444">
        <v>1</v>
      </c>
      <c r="I25" s="444"/>
    </row>
    <row r="26" spans="2:9" x14ac:dyDescent="0.25">
      <c r="B26" s="187">
        <v>46206</v>
      </c>
      <c r="C26" s="37">
        <v>1</v>
      </c>
      <c r="D26" s="444">
        <v>1</v>
      </c>
      <c r="E26" s="444"/>
      <c r="F26" s="447">
        <v>0</v>
      </c>
      <c r="G26" s="447"/>
      <c r="H26" s="444">
        <v>0</v>
      </c>
      <c r="I26" s="444"/>
    </row>
    <row r="27" spans="2:9" x14ac:dyDescent="0.25">
      <c r="B27" s="69">
        <v>46207</v>
      </c>
      <c r="C27" s="64"/>
      <c r="D27" s="445"/>
      <c r="E27" s="445"/>
      <c r="F27" s="446"/>
      <c r="G27" s="446"/>
      <c r="H27" s="445"/>
      <c r="I27" s="445"/>
    </row>
    <row r="28" spans="2:9" x14ac:dyDescent="0.25">
      <c r="B28" s="69">
        <v>46208</v>
      </c>
      <c r="C28" s="64"/>
      <c r="D28" s="445"/>
      <c r="E28" s="445"/>
      <c r="F28" s="446"/>
      <c r="G28" s="446"/>
      <c r="H28" s="445"/>
      <c r="I28" s="445"/>
    </row>
    <row r="29" spans="2:9" x14ac:dyDescent="0.25">
      <c r="B29" s="187">
        <v>46209</v>
      </c>
      <c r="C29" s="37">
        <v>3</v>
      </c>
      <c r="D29" s="444">
        <v>3</v>
      </c>
      <c r="E29" s="444"/>
      <c r="F29" s="447">
        <v>0</v>
      </c>
      <c r="G29" s="447"/>
      <c r="H29" s="444">
        <v>0</v>
      </c>
      <c r="I29" s="444"/>
    </row>
    <row r="30" spans="2:9" x14ac:dyDescent="0.25">
      <c r="B30" s="187">
        <v>46210</v>
      </c>
      <c r="C30" s="37">
        <v>4</v>
      </c>
      <c r="D30" s="444">
        <v>3</v>
      </c>
      <c r="E30" s="444"/>
      <c r="F30" s="447">
        <v>0</v>
      </c>
      <c r="G30" s="447"/>
      <c r="H30" s="444">
        <v>1</v>
      </c>
      <c r="I30" s="444"/>
    </row>
    <row r="31" spans="2:9" x14ac:dyDescent="0.25">
      <c r="B31" s="187">
        <v>46211</v>
      </c>
      <c r="C31" s="37">
        <v>2</v>
      </c>
      <c r="D31" s="444">
        <v>2</v>
      </c>
      <c r="E31" s="444"/>
      <c r="F31" s="447">
        <v>0</v>
      </c>
      <c r="G31" s="447"/>
      <c r="H31" s="444">
        <v>0</v>
      </c>
      <c r="I31" s="444"/>
    </row>
    <row r="32" spans="2:9" x14ac:dyDescent="0.25">
      <c r="B32" s="69">
        <v>46212</v>
      </c>
      <c r="C32" s="64"/>
      <c r="D32" s="445"/>
      <c r="E32" s="445"/>
      <c r="F32" s="446"/>
      <c r="G32" s="446"/>
      <c r="H32" s="445"/>
      <c r="I32" s="445"/>
    </row>
    <row r="33" spans="2:9" x14ac:dyDescent="0.25">
      <c r="B33" s="69">
        <v>46213</v>
      </c>
      <c r="C33" s="64"/>
      <c r="D33" s="445"/>
      <c r="E33" s="445"/>
      <c r="F33" s="446"/>
      <c r="G33" s="446"/>
      <c r="H33" s="445"/>
      <c r="I33" s="445"/>
    </row>
    <row r="34" spans="2:9" x14ac:dyDescent="0.25">
      <c r="B34" s="69">
        <v>46214</v>
      </c>
      <c r="C34" s="64"/>
      <c r="D34" s="445"/>
      <c r="E34" s="445"/>
      <c r="F34" s="446"/>
      <c r="G34" s="446"/>
      <c r="H34" s="445"/>
      <c r="I34" s="445"/>
    </row>
    <row r="35" spans="2:9" x14ac:dyDescent="0.25">
      <c r="B35" s="69">
        <v>46215</v>
      </c>
      <c r="C35" s="64"/>
      <c r="D35" s="445"/>
      <c r="E35" s="445"/>
      <c r="F35" s="446"/>
      <c r="G35" s="446"/>
      <c r="H35" s="445"/>
      <c r="I35" s="445"/>
    </row>
    <row r="36" spans="2:9" x14ac:dyDescent="0.25">
      <c r="B36" s="187">
        <v>46216</v>
      </c>
      <c r="C36" s="37">
        <v>4</v>
      </c>
      <c r="D36" s="444">
        <v>2</v>
      </c>
      <c r="E36" s="444"/>
      <c r="F36" s="447">
        <v>2</v>
      </c>
      <c r="G36" s="447"/>
      <c r="H36" s="444">
        <v>0</v>
      </c>
      <c r="I36" s="444"/>
    </row>
    <row r="37" spans="2:9" x14ac:dyDescent="0.25">
      <c r="B37" s="187">
        <v>46217</v>
      </c>
      <c r="C37" s="37">
        <v>3</v>
      </c>
      <c r="D37" s="444">
        <v>1</v>
      </c>
      <c r="E37" s="444"/>
      <c r="F37" s="447">
        <v>1</v>
      </c>
      <c r="G37" s="447"/>
      <c r="H37" s="444">
        <v>1</v>
      </c>
      <c r="I37" s="444"/>
    </row>
    <row r="38" spans="2:9" x14ac:dyDescent="0.25">
      <c r="B38" s="187">
        <v>46218</v>
      </c>
      <c r="C38" s="37">
        <v>6</v>
      </c>
      <c r="D38" s="444">
        <v>3</v>
      </c>
      <c r="E38" s="444"/>
      <c r="F38" s="447">
        <v>2</v>
      </c>
      <c r="G38" s="447"/>
      <c r="H38" s="444">
        <v>1</v>
      </c>
      <c r="I38" s="444"/>
    </row>
    <row r="39" spans="2:9" x14ac:dyDescent="0.25">
      <c r="B39" s="187">
        <v>46219</v>
      </c>
      <c r="C39" s="37">
        <v>4</v>
      </c>
      <c r="D39" s="444">
        <v>1</v>
      </c>
      <c r="E39" s="444"/>
      <c r="F39" s="447">
        <v>2</v>
      </c>
      <c r="G39" s="447"/>
      <c r="H39" s="444">
        <v>1</v>
      </c>
      <c r="I39" s="444"/>
    </row>
    <row r="40" spans="2:9" x14ac:dyDescent="0.25">
      <c r="B40" s="187">
        <v>46220</v>
      </c>
      <c r="C40" s="37">
        <v>3</v>
      </c>
      <c r="D40" s="444">
        <v>1</v>
      </c>
      <c r="E40" s="444"/>
      <c r="F40" s="447">
        <v>1</v>
      </c>
      <c r="G40" s="447"/>
      <c r="H40" s="444">
        <v>1</v>
      </c>
      <c r="I40" s="444"/>
    </row>
    <row r="41" spans="2:9" x14ac:dyDescent="0.25">
      <c r="B41" s="69">
        <v>46221</v>
      </c>
      <c r="C41" s="64"/>
      <c r="D41" s="445"/>
      <c r="E41" s="445"/>
      <c r="F41" s="446"/>
      <c r="G41" s="446"/>
      <c r="H41" s="445"/>
      <c r="I41" s="445"/>
    </row>
    <row r="42" spans="2:9" x14ac:dyDescent="0.25">
      <c r="B42" s="69">
        <v>46222</v>
      </c>
      <c r="C42" s="64"/>
      <c r="D42" s="445"/>
      <c r="E42" s="445"/>
      <c r="F42" s="446"/>
      <c r="G42" s="446"/>
      <c r="H42" s="445"/>
      <c r="I42" s="445"/>
    </row>
    <row r="43" spans="2:9" x14ac:dyDescent="0.25">
      <c r="B43" s="187">
        <v>46223</v>
      </c>
      <c r="C43" s="37">
        <v>5</v>
      </c>
      <c r="D43" s="444">
        <v>3</v>
      </c>
      <c r="E43" s="444"/>
      <c r="F43" s="447">
        <v>1</v>
      </c>
      <c r="G43" s="447"/>
      <c r="H43" s="444">
        <v>1</v>
      </c>
      <c r="I43" s="444"/>
    </row>
    <row r="44" spans="2:9" x14ac:dyDescent="0.25">
      <c r="B44" s="187">
        <v>46224</v>
      </c>
      <c r="C44" s="37">
        <v>4</v>
      </c>
      <c r="D44" s="444">
        <v>2</v>
      </c>
      <c r="E44" s="444"/>
      <c r="F44" s="447">
        <v>0</v>
      </c>
      <c r="G44" s="447"/>
      <c r="H44" s="444">
        <v>2</v>
      </c>
      <c r="I44" s="444"/>
    </row>
    <row r="45" spans="2:9" x14ac:dyDescent="0.25">
      <c r="B45" s="187">
        <v>46225</v>
      </c>
      <c r="C45" s="37">
        <v>5</v>
      </c>
      <c r="D45" s="444">
        <v>4</v>
      </c>
      <c r="E45" s="444"/>
      <c r="F45" s="447">
        <v>1</v>
      </c>
      <c r="G45" s="447"/>
      <c r="H45" s="444">
        <v>0</v>
      </c>
      <c r="I45" s="444"/>
    </row>
    <row r="46" spans="2:9" x14ac:dyDescent="0.25">
      <c r="B46" s="187">
        <v>46226</v>
      </c>
      <c r="C46" s="37">
        <v>5</v>
      </c>
      <c r="D46" s="444">
        <v>1</v>
      </c>
      <c r="E46" s="444"/>
      <c r="F46" s="447">
        <v>3</v>
      </c>
      <c r="G46" s="447"/>
      <c r="H46" s="444">
        <v>1</v>
      </c>
      <c r="I46" s="444"/>
    </row>
    <row r="47" spans="2:9" x14ac:dyDescent="0.25">
      <c r="B47" s="187">
        <v>46227</v>
      </c>
      <c r="C47" s="37">
        <v>5</v>
      </c>
      <c r="D47" s="444">
        <v>3</v>
      </c>
      <c r="E47" s="444"/>
      <c r="F47" s="447">
        <v>2</v>
      </c>
      <c r="G47" s="447"/>
      <c r="H47" s="444">
        <v>0</v>
      </c>
      <c r="I47" s="444"/>
    </row>
    <row r="48" spans="2:9" x14ac:dyDescent="0.25">
      <c r="B48" s="69">
        <v>46228</v>
      </c>
      <c r="C48" s="64"/>
      <c r="D48" s="445"/>
      <c r="E48" s="445"/>
      <c r="F48" s="446"/>
      <c r="G48" s="446"/>
      <c r="H48" s="445"/>
      <c r="I48" s="445"/>
    </row>
    <row r="49" spans="2:9" x14ac:dyDescent="0.25">
      <c r="B49" s="69">
        <v>46229</v>
      </c>
      <c r="C49" s="64"/>
      <c r="D49" s="445"/>
      <c r="E49" s="445"/>
      <c r="F49" s="446"/>
      <c r="G49" s="446"/>
      <c r="H49" s="445"/>
      <c r="I49" s="445"/>
    </row>
    <row r="50" spans="2:9" x14ac:dyDescent="0.25">
      <c r="B50" s="187">
        <v>46230</v>
      </c>
      <c r="C50" s="37">
        <v>4</v>
      </c>
      <c r="D50" s="444">
        <v>2</v>
      </c>
      <c r="E50" s="444"/>
      <c r="F50" s="447">
        <v>2</v>
      </c>
      <c r="G50" s="447"/>
      <c r="H50" s="444">
        <v>0</v>
      </c>
      <c r="I50" s="444"/>
    </row>
    <row r="51" spans="2:9" x14ac:dyDescent="0.25">
      <c r="B51" s="187">
        <v>46231</v>
      </c>
      <c r="C51" s="37">
        <v>2</v>
      </c>
      <c r="D51" s="444">
        <v>0</v>
      </c>
      <c r="E51" s="444"/>
      <c r="F51" s="447">
        <v>1</v>
      </c>
      <c r="G51" s="447"/>
      <c r="H51" s="444">
        <v>1</v>
      </c>
      <c r="I51" s="444"/>
    </row>
    <row r="52" spans="2:9" x14ac:dyDescent="0.25">
      <c r="B52" s="187">
        <v>46232</v>
      </c>
      <c r="C52" s="37">
        <v>2</v>
      </c>
      <c r="D52" s="444">
        <v>2</v>
      </c>
      <c r="E52" s="444"/>
      <c r="F52" s="447">
        <v>0</v>
      </c>
      <c r="G52" s="447"/>
      <c r="H52" s="444">
        <v>0</v>
      </c>
      <c r="I52" s="444"/>
    </row>
    <row r="53" spans="2:9" x14ac:dyDescent="0.25">
      <c r="B53" s="187">
        <v>46233</v>
      </c>
      <c r="C53" s="37">
        <v>1</v>
      </c>
      <c r="D53" s="444">
        <v>0</v>
      </c>
      <c r="E53" s="444"/>
      <c r="F53" s="447">
        <v>0</v>
      </c>
      <c r="G53" s="447"/>
      <c r="H53" s="444">
        <v>1</v>
      </c>
      <c r="I53" s="444"/>
    </row>
    <row r="54" spans="2:9" ht="15.75" thickBot="1" x14ac:dyDescent="0.3">
      <c r="B54" s="187">
        <v>46234</v>
      </c>
      <c r="C54" s="37">
        <v>3</v>
      </c>
      <c r="D54" s="444">
        <v>0</v>
      </c>
      <c r="E54" s="444"/>
      <c r="F54" s="447">
        <v>2</v>
      </c>
      <c r="G54" s="447"/>
      <c r="H54" s="444">
        <v>1</v>
      </c>
      <c r="I54" s="444"/>
    </row>
    <row r="55" spans="2:9" ht="15.75" thickBot="1" x14ac:dyDescent="0.3">
      <c r="B55" s="21" t="s">
        <v>29</v>
      </c>
      <c r="C55" s="44">
        <f>SUM(C24:C54)</f>
        <v>72</v>
      </c>
      <c r="D55" s="456">
        <f>SUM(D24:E54)</f>
        <v>38</v>
      </c>
      <c r="E55" s="457"/>
      <c r="F55" s="456">
        <f>SUM(F24:F54)</f>
        <v>21</v>
      </c>
      <c r="G55" s="457"/>
      <c r="H55" s="456">
        <f>SUM(H24:I54)</f>
        <v>13</v>
      </c>
      <c r="I55" s="457"/>
    </row>
    <row r="58" spans="2:9" ht="15.75" thickBot="1" x14ac:dyDescent="0.3"/>
    <row r="59" spans="2:9" ht="15.75" x14ac:dyDescent="0.25">
      <c r="B59" s="29" t="s">
        <v>30</v>
      </c>
      <c r="C59" s="30"/>
      <c r="D59" s="31"/>
      <c r="E59" s="32"/>
      <c r="F59" s="51" t="s">
        <v>31</v>
      </c>
      <c r="G59" s="52"/>
      <c r="H59" s="52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38">
    <mergeCell ref="D39:E39"/>
    <mergeCell ref="D45:E45"/>
    <mergeCell ref="D46:E46"/>
    <mergeCell ref="H50:I50"/>
    <mergeCell ref="D52:E52"/>
    <mergeCell ref="D53:E53"/>
    <mergeCell ref="H43:I43"/>
    <mergeCell ref="F41:G41"/>
    <mergeCell ref="H41:I41"/>
    <mergeCell ref="F42:G42"/>
    <mergeCell ref="H42:I42"/>
    <mergeCell ref="F53:G53"/>
    <mergeCell ref="H53:I53"/>
    <mergeCell ref="H47:I47"/>
    <mergeCell ref="F48:G48"/>
    <mergeCell ref="H48:I48"/>
    <mergeCell ref="F46:G46"/>
    <mergeCell ref="H46:I46"/>
    <mergeCell ref="F49:G49"/>
    <mergeCell ref="H49:I49"/>
    <mergeCell ref="D51:E51"/>
    <mergeCell ref="H33:I33"/>
    <mergeCell ref="F36:G36"/>
    <mergeCell ref="H36:I36"/>
    <mergeCell ref="F40:G40"/>
    <mergeCell ref="H40:I40"/>
    <mergeCell ref="F37:G37"/>
    <mergeCell ref="H37:I37"/>
    <mergeCell ref="F38:G38"/>
    <mergeCell ref="H38:I38"/>
    <mergeCell ref="H31:I31"/>
    <mergeCell ref="F32:G32"/>
    <mergeCell ref="F26:G26"/>
    <mergeCell ref="H26:I26"/>
    <mergeCell ref="F27:G27"/>
    <mergeCell ref="H27:I27"/>
    <mergeCell ref="D24:E24"/>
    <mergeCell ref="F24:G24"/>
    <mergeCell ref="H32:I32"/>
    <mergeCell ref="F30:G30"/>
    <mergeCell ref="H30:I30"/>
    <mergeCell ref="D31:E31"/>
    <mergeCell ref="D32:E32"/>
    <mergeCell ref="B3:I3"/>
    <mergeCell ref="B4:I4"/>
    <mergeCell ref="B7:I7"/>
    <mergeCell ref="E8:F8"/>
    <mergeCell ref="E9:F9"/>
    <mergeCell ref="G9:H9"/>
    <mergeCell ref="C17:D17"/>
    <mergeCell ref="E17:F17"/>
    <mergeCell ref="H17:I17"/>
    <mergeCell ref="B14:I14"/>
    <mergeCell ref="C15:D15"/>
    <mergeCell ref="E15:F15"/>
    <mergeCell ref="H15:I15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G8:H8"/>
    <mergeCell ref="B20:G20"/>
    <mergeCell ref="B22:I22"/>
    <mergeCell ref="D23:E23"/>
    <mergeCell ref="F23:G23"/>
    <mergeCell ref="H23:I23"/>
    <mergeCell ref="F45:G45"/>
    <mergeCell ref="H45:I45"/>
    <mergeCell ref="F44:G44"/>
    <mergeCell ref="H44:I44"/>
    <mergeCell ref="H24:I24"/>
    <mergeCell ref="D25:E25"/>
    <mergeCell ref="F25:G25"/>
    <mergeCell ref="H25:I25"/>
    <mergeCell ref="F35:G35"/>
    <mergeCell ref="H35:I35"/>
    <mergeCell ref="F39:G39"/>
    <mergeCell ref="H39:I39"/>
    <mergeCell ref="F28:G28"/>
    <mergeCell ref="H28:I28"/>
    <mergeCell ref="F34:G34"/>
    <mergeCell ref="H34:I34"/>
    <mergeCell ref="F29:G29"/>
    <mergeCell ref="H29:I29"/>
    <mergeCell ref="F31:G31"/>
    <mergeCell ref="H60:I60"/>
    <mergeCell ref="F60:G60"/>
    <mergeCell ref="H61:I61"/>
    <mergeCell ref="F55:G55"/>
    <mergeCell ref="D55:E55"/>
    <mergeCell ref="F47:G47"/>
    <mergeCell ref="H63:I63"/>
    <mergeCell ref="H64:I64"/>
    <mergeCell ref="F64:G64"/>
    <mergeCell ref="D64:E64"/>
    <mergeCell ref="D63:E63"/>
    <mergeCell ref="D62:E62"/>
    <mergeCell ref="D61:E61"/>
    <mergeCell ref="H62:I62"/>
    <mergeCell ref="F63:G63"/>
    <mergeCell ref="F62:G62"/>
    <mergeCell ref="F61:G61"/>
    <mergeCell ref="H55:I55"/>
    <mergeCell ref="F51:G51"/>
    <mergeCell ref="H51:I51"/>
    <mergeCell ref="F54:G54"/>
    <mergeCell ref="H54:I54"/>
    <mergeCell ref="F52:G52"/>
    <mergeCell ref="H52:I52"/>
    <mergeCell ref="D54:E54"/>
    <mergeCell ref="D34:E34"/>
    <mergeCell ref="F50:G50"/>
    <mergeCell ref="D26:E26"/>
    <mergeCell ref="D27:E27"/>
    <mergeCell ref="D28:E28"/>
    <mergeCell ref="D29:E29"/>
    <mergeCell ref="D30:E30"/>
    <mergeCell ref="D33:E33"/>
    <mergeCell ref="D35:E35"/>
    <mergeCell ref="D36:E36"/>
    <mergeCell ref="D37:E37"/>
    <mergeCell ref="D40:E40"/>
    <mergeCell ref="D41:E41"/>
    <mergeCell ref="D42:E42"/>
    <mergeCell ref="D43:E43"/>
    <mergeCell ref="D44:E44"/>
    <mergeCell ref="D47:E47"/>
    <mergeCell ref="D48:E48"/>
    <mergeCell ref="D49:E49"/>
    <mergeCell ref="D50:E50"/>
    <mergeCell ref="F33:G33"/>
    <mergeCell ref="F43:G43"/>
    <mergeCell ref="D38:E38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74"/>
  <sheetViews>
    <sheetView showGridLines="0" workbookViewId="0">
      <selection activeCell="K15" sqref="K15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customHeight="1" x14ac:dyDescent="0.25"/>
    <row r="3" spans="2:11" ht="27" customHeight="1" x14ac:dyDescent="0.4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4" customHeight="1" x14ac:dyDescent="0.35">
      <c r="B4" s="210" t="s">
        <v>39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customHeight="1" x14ac:dyDescent="0.25">
      <c r="B6" s="6"/>
      <c r="C6" s="6"/>
      <c r="D6" s="6"/>
      <c r="E6" s="6"/>
      <c r="F6" s="6"/>
      <c r="G6" s="6"/>
      <c r="H6" s="6"/>
      <c r="I6" s="6"/>
    </row>
    <row r="7" spans="2:11" ht="16.5" customHeight="1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28</v>
      </c>
      <c r="J8" s="57"/>
    </row>
    <row r="9" spans="2:11" ht="15.75" x14ac:dyDescent="0.25">
      <c r="B9" s="24" t="s">
        <v>7</v>
      </c>
      <c r="C9" s="9" t="s">
        <v>8</v>
      </c>
      <c r="D9" s="37">
        <v>26</v>
      </c>
      <c r="E9" s="243">
        <v>1</v>
      </c>
      <c r="F9" s="251"/>
      <c r="G9" s="221" t="s">
        <v>36</v>
      </c>
      <c r="H9" s="221"/>
      <c r="I9" s="46">
        <f>D9/J9</f>
        <v>0.96296296296296291</v>
      </c>
      <c r="J9" s="57">
        <f>D9+E9</f>
        <v>27</v>
      </c>
    </row>
    <row r="10" spans="2:11" ht="15.75" x14ac:dyDescent="0.25">
      <c r="B10" s="24" t="s">
        <v>10</v>
      </c>
      <c r="C10" s="9" t="s">
        <v>11</v>
      </c>
      <c r="D10" s="37">
        <v>2</v>
      </c>
      <c r="E10" s="243">
        <v>6</v>
      </c>
      <c r="F10" s="251"/>
      <c r="G10" s="221" t="s">
        <v>12</v>
      </c>
      <c r="H10" s="221"/>
      <c r="I10" s="46">
        <f>D10/J10</f>
        <v>0.25</v>
      </c>
      <c r="J10" s="57">
        <f>D10+E10</f>
        <v>8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SUM(D12:E12)</f>
        <v>35</v>
      </c>
      <c r="C12" s="43" t="s">
        <v>15</v>
      </c>
      <c r="D12" s="15">
        <f>SUM(D9:D11)</f>
        <v>28</v>
      </c>
      <c r="E12" s="296">
        <f>SUM(E9:E11)</f>
        <v>7</v>
      </c>
      <c r="F12" s="297"/>
      <c r="G12" s="450" t="s">
        <v>16</v>
      </c>
      <c r="H12" s="258"/>
      <c r="I12" s="47">
        <f>D12/SUM(D12:E12)</f>
        <v>0.8</v>
      </c>
      <c r="J12" s="57"/>
    </row>
    <row r="13" spans="2:11" ht="15.75" customHeight="1" x14ac:dyDescent="0.25">
      <c r="B13" s="6"/>
      <c r="C13" s="6"/>
      <c r="D13" s="6"/>
      <c r="E13" s="41"/>
      <c r="F13" s="6"/>
      <c r="G13" s="6"/>
      <c r="H13" s="6"/>
      <c r="I13" s="6"/>
    </row>
    <row r="14" spans="2:11" ht="16.5" customHeight="1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>
        <v>24</v>
      </c>
      <c r="C16" s="444">
        <v>4</v>
      </c>
      <c r="D16" s="444"/>
      <c r="E16" s="444">
        <v>11</v>
      </c>
      <c r="F16" s="444"/>
      <c r="G16" s="37">
        <v>9</v>
      </c>
      <c r="H16" s="444">
        <v>0</v>
      </c>
      <c r="I16" s="444"/>
    </row>
    <row r="17" spans="2:9" x14ac:dyDescent="0.25">
      <c r="B17" s="49">
        <f>C17+E17+G17+H17</f>
        <v>1</v>
      </c>
      <c r="C17" s="454">
        <f>C16/B16</f>
        <v>0.16666666666666666</v>
      </c>
      <c r="D17" s="454"/>
      <c r="E17" s="454">
        <f>E16/B16</f>
        <v>0.45833333333333331</v>
      </c>
      <c r="F17" s="454"/>
      <c r="G17" s="49">
        <f>G16/B16</f>
        <v>0.375</v>
      </c>
      <c r="H17" s="454">
        <f>H16/B16</f>
        <v>0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customHeight="1" x14ac:dyDescent="0.25">
      <c r="B19" s="6"/>
      <c r="C19" s="6"/>
      <c r="D19" s="6"/>
      <c r="E19" s="6"/>
      <c r="F19" s="6"/>
      <c r="G19" s="6"/>
      <c r="H19" s="6"/>
      <c r="I19" s="6"/>
    </row>
    <row r="20" spans="2:9" ht="15.75" customHeight="1" x14ac:dyDescent="0.25">
      <c r="B20" s="200" t="s">
        <v>23</v>
      </c>
      <c r="C20" s="201"/>
      <c r="D20" s="201"/>
      <c r="E20" s="201"/>
      <c r="F20" s="201"/>
      <c r="G20" s="201"/>
      <c r="H20" s="462">
        <v>0</v>
      </c>
      <c r="I20" s="463"/>
    </row>
    <row r="21" spans="2:9" ht="15.75" customHeight="1" x14ac:dyDescent="0.25">
      <c r="B21" s="6"/>
      <c r="C21" s="6"/>
      <c r="D21" s="6"/>
      <c r="E21" s="6"/>
      <c r="F21" s="6"/>
      <c r="G21" s="6"/>
      <c r="H21" s="6"/>
      <c r="I21" s="6"/>
    </row>
    <row r="22" spans="2:9" ht="18.75" customHeight="1" x14ac:dyDescent="0.25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x14ac:dyDescent="0.25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69">
        <v>45870</v>
      </c>
      <c r="C24" s="67"/>
      <c r="D24" s="448"/>
      <c r="E24" s="448"/>
      <c r="F24" s="455"/>
      <c r="G24" s="455"/>
      <c r="H24" s="448"/>
      <c r="I24" s="448"/>
    </row>
    <row r="25" spans="2:9" x14ac:dyDescent="0.25">
      <c r="B25" s="69">
        <v>45871</v>
      </c>
      <c r="C25" s="64"/>
      <c r="D25" s="445"/>
      <c r="E25" s="445"/>
      <c r="F25" s="446"/>
      <c r="G25" s="446"/>
      <c r="H25" s="445"/>
      <c r="I25" s="445"/>
    </row>
    <row r="26" spans="2:9" x14ac:dyDescent="0.25">
      <c r="B26" s="71">
        <v>45872</v>
      </c>
      <c r="C26" s="37">
        <v>4</v>
      </c>
      <c r="D26" s="444">
        <v>3</v>
      </c>
      <c r="E26" s="444"/>
      <c r="F26" s="447">
        <v>1</v>
      </c>
      <c r="G26" s="447"/>
      <c r="H26" s="444">
        <v>0</v>
      </c>
      <c r="I26" s="444"/>
    </row>
    <row r="27" spans="2:9" x14ac:dyDescent="0.25">
      <c r="B27" s="71">
        <v>45873</v>
      </c>
      <c r="C27" s="37">
        <v>5</v>
      </c>
      <c r="D27" s="444">
        <v>2</v>
      </c>
      <c r="E27" s="444"/>
      <c r="F27" s="447">
        <v>2</v>
      </c>
      <c r="G27" s="447"/>
      <c r="H27" s="444">
        <v>1</v>
      </c>
      <c r="I27" s="444"/>
    </row>
    <row r="28" spans="2:9" x14ac:dyDescent="0.25">
      <c r="B28" s="71">
        <v>45874</v>
      </c>
      <c r="C28" s="37">
        <v>4</v>
      </c>
      <c r="D28" s="444">
        <v>3</v>
      </c>
      <c r="E28" s="444"/>
      <c r="F28" s="447">
        <v>1</v>
      </c>
      <c r="G28" s="447"/>
      <c r="H28" s="444">
        <v>0</v>
      </c>
      <c r="I28" s="444"/>
    </row>
    <row r="29" spans="2:9" x14ac:dyDescent="0.25">
      <c r="B29" s="71">
        <v>45875</v>
      </c>
      <c r="C29" s="37">
        <v>1</v>
      </c>
      <c r="D29" s="444">
        <v>0</v>
      </c>
      <c r="E29" s="444"/>
      <c r="F29" s="447">
        <v>0</v>
      </c>
      <c r="G29" s="447"/>
      <c r="H29" s="444">
        <v>1</v>
      </c>
      <c r="I29" s="444"/>
    </row>
    <row r="30" spans="2:9" x14ac:dyDescent="0.25">
      <c r="B30" s="71">
        <v>45876</v>
      </c>
      <c r="C30" s="37">
        <v>6</v>
      </c>
      <c r="D30" s="444">
        <v>2</v>
      </c>
      <c r="E30" s="444"/>
      <c r="F30" s="447">
        <v>3</v>
      </c>
      <c r="G30" s="447"/>
      <c r="H30" s="444">
        <v>1</v>
      </c>
      <c r="I30" s="444"/>
    </row>
    <row r="31" spans="2:9" x14ac:dyDescent="0.25">
      <c r="B31" s="69">
        <v>45877</v>
      </c>
      <c r="C31" s="64"/>
      <c r="D31" s="445"/>
      <c r="E31" s="445"/>
      <c r="F31" s="446"/>
      <c r="G31" s="446"/>
      <c r="H31" s="445"/>
      <c r="I31" s="445"/>
    </row>
    <row r="32" spans="2:9" x14ac:dyDescent="0.25">
      <c r="B32" s="69">
        <v>45878</v>
      </c>
      <c r="C32" s="64"/>
      <c r="D32" s="445"/>
      <c r="E32" s="445"/>
      <c r="F32" s="446"/>
      <c r="G32" s="446"/>
      <c r="H32" s="445"/>
      <c r="I32" s="445"/>
    </row>
    <row r="33" spans="2:9" x14ac:dyDescent="0.25">
      <c r="B33" s="71">
        <v>45879</v>
      </c>
      <c r="C33" s="37">
        <v>3</v>
      </c>
      <c r="D33" s="444">
        <v>1</v>
      </c>
      <c r="E33" s="444"/>
      <c r="F33" s="447">
        <v>2</v>
      </c>
      <c r="G33" s="447"/>
      <c r="H33" s="444">
        <v>0</v>
      </c>
      <c r="I33" s="444"/>
    </row>
    <row r="34" spans="2:9" x14ac:dyDescent="0.25">
      <c r="B34" s="71">
        <v>45880</v>
      </c>
      <c r="C34" s="37">
        <v>1</v>
      </c>
      <c r="D34" s="444">
        <v>0</v>
      </c>
      <c r="E34" s="444"/>
      <c r="F34" s="447">
        <v>1</v>
      </c>
      <c r="G34" s="447"/>
      <c r="H34" s="444">
        <v>0</v>
      </c>
      <c r="I34" s="444"/>
    </row>
    <row r="35" spans="2:9" x14ac:dyDescent="0.25">
      <c r="B35" s="71">
        <v>45881</v>
      </c>
      <c r="C35" s="66">
        <v>2</v>
      </c>
      <c r="D35" s="460">
        <v>2</v>
      </c>
      <c r="E35" s="460"/>
      <c r="F35" s="461">
        <v>0</v>
      </c>
      <c r="G35" s="461"/>
      <c r="H35" s="460">
        <v>0</v>
      </c>
      <c r="I35" s="460"/>
    </row>
    <row r="36" spans="2:9" x14ac:dyDescent="0.25">
      <c r="B36" s="71">
        <v>45882</v>
      </c>
      <c r="C36" s="37">
        <v>2</v>
      </c>
      <c r="D36" s="444">
        <v>2</v>
      </c>
      <c r="E36" s="444"/>
      <c r="F36" s="447">
        <v>0</v>
      </c>
      <c r="G36" s="447"/>
      <c r="H36" s="444">
        <v>0</v>
      </c>
      <c r="I36" s="444"/>
    </row>
    <row r="37" spans="2:9" x14ac:dyDescent="0.25">
      <c r="B37" s="71">
        <v>45883</v>
      </c>
      <c r="C37" s="37">
        <v>2</v>
      </c>
      <c r="D37" s="444">
        <v>1</v>
      </c>
      <c r="E37" s="444"/>
      <c r="F37" s="447">
        <v>1</v>
      </c>
      <c r="G37" s="447"/>
      <c r="H37" s="444">
        <v>0</v>
      </c>
      <c r="I37" s="444"/>
    </row>
    <row r="38" spans="2:9" x14ac:dyDescent="0.25">
      <c r="B38" s="69">
        <v>45884</v>
      </c>
      <c r="C38" s="64"/>
      <c r="D38" s="445"/>
      <c r="E38" s="445"/>
      <c r="F38" s="446"/>
      <c r="G38" s="446"/>
      <c r="H38" s="445"/>
      <c r="I38" s="445"/>
    </row>
    <row r="39" spans="2:9" x14ac:dyDescent="0.25">
      <c r="B39" s="69">
        <v>45885</v>
      </c>
      <c r="C39" s="64"/>
      <c r="D39" s="445"/>
      <c r="E39" s="445"/>
      <c r="F39" s="446"/>
      <c r="G39" s="446"/>
      <c r="H39" s="445"/>
      <c r="I39" s="445"/>
    </row>
    <row r="40" spans="2:9" x14ac:dyDescent="0.25">
      <c r="B40" s="71">
        <v>45886</v>
      </c>
      <c r="C40" s="37">
        <v>3</v>
      </c>
      <c r="D40" s="444">
        <v>1</v>
      </c>
      <c r="E40" s="444"/>
      <c r="F40" s="447">
        <v>2</v>
      </c>
      <c r="G40" s="447"/>
      <c r="H40" s="444">
        <v>0</v>
      </c>
      <c r="I40" s="444"/>
    </row>
    <row r="41" spans="2:9" x14ac:dyDescent="0.25">
      <c r="B41" s="71">
        <v>45887</v>
      </c>
      <c r="C41" s="37">
        <v>2</v>
      </c>
      <c r="D41" s="444">
        <v>0</v>
      </c>
      <c r="E41" s="444"/>
      <c r="F41" s="447">
        <v>2</v>
      </c>
      <c r="G41" s="447"/>
      <c r="H41" s="444">
        <v>0</v>
      </c>
      <c r="I41" s="444"/>
    </row>
    <row r="42" spans="2:9" x14ac:dyDescent="0.25">
      <c r="B42" s="71">
        <v>45888</v>
      </c>
      <c r="C42" s="66">
        <v>1</v>
      </c>
      <c r="D42" s="460">
        <v>1</v>
      </c>
      <c r="E42" s="460"/>
      <c r="F42" s="461">
        <v>0</v>
      </c>
      <c r="G42" s="461"/>
      <c r="H42" s="460">
        <v>0</v>
      </c>
      <c r="I42" s="460"/>
    </row>
    <row r="43" spans="2:9" x14ac:dyDescent="0.25">
      <c r="B43" s="71">
        <v>45889</v>
      </c>
      <c r="C43" s="37">
        <v>1</v>
      </c>
      <c r="D43" s="444">
        <v>0</v>
      </c>
      <c r="E43" s="444"/>
      <c r="F43" s="447">
        <v>0</v>
      </c>
      <c r="G43" s="447"/>
      <c r="H43" s="444">
        <v>1</v>
      </c>
      <c r="I43" s="444"/>
    </row>
    <row r="44" spans="2:9" x14ac:dyDescent="0.25">
      <c r="B44" s="71">
        <v>45890</v>
      </c>
      <c r="C44" s="37">
        <v>4</v>
      </c>
      <c r="D44" s="444">
        <v>3</v>
      </c>
      <c r="E44" s="444"/>
      <c r="F44" s="447">
        <v>1</v>
      </c>
      <c r="G44" s="447"/>
      <c r="H44" s="444">
        <v>0</v>
      </c>
      <c r="I44" s="444"/>
    </row>
    <row r="45" spans="2:9" x14ac:dyDescent="0.25">
      <c r="B45" s="69">
        <v>45891</v>
      </c>
      <c r="C45" s="64"/>
      <c r="D45" s="445"/>
      <c r="E45" s="445"/>
      <c r="F45" s="446"/>
      <c r="G45" s="446"/>
      <c r="H45" s="445"/>
      <c r="I45" s="445"/>
    </row>
    <row r="46" spans="2:9" x14ac:dyDescent="0.25">
      <c r="B46" s="69">
        <v>45892</v>
      </c>
      <c r="C46" s="64"/>
      <c r="D46" s="445"/>
      <c r="E46" s="445"/>
      <c r="F46" s="446"/>
      <c r="G46" s="446"/>
      <c r="H46" s="445"/>
      <c r="I46" s="445"/>
    </row>
    <row r="47" spans="2:9" x14ac:dyDescent="0.25">
      <c r="B47" s="71">
        <v>45893</v>
      </c>
      <c r="C47" s="37">
        <v>4</v>
      </c>
      <c r="D47" s="444">
        <v>2</v>
      </c>
      <c r="E47" s="444"/>
      <c r="F47" s="447">
        <v>1</v>
      </c>
      <c r="G47" s="447"/>
      <c r="H47" s="444">
        <v>1</v>
      </c>
      <c r="I47" s="444"/>
    </row>
    <row r="48" spans="2:9" x14ac:dyDescent="0.25">
      <c r="B48" s="71">
        <v>45894</v>
      </c>
      <c r="C48" s="37">
        <v>5</v>
      </c>
      <c r="D48" s="444">
        <v>3</v>
      </c>
      <c r="E48" s="444"/>
      <c r="F48" s="447">
        <v>1</v>
      </c>
      <c r="G48" s="447"/>
      <c r="H48" s="444">
        <v>1</v>
      </c>
      <c r="I48" s="444"/>
    </row>
    <row r="49" spans="2:9" x14ac:dyDescent="0.25">
      <c r="B49" s="71">
        <v>45895</v>
      </c>
      <c r="C49" s="37">
        <v>3</v>
      </c>
      <c r="D49" s="444">
        <v>3</v>
      </c>
      <c r="E49" s="444"/>
      <c r="F49" s="447">
        <v>0</v>
      </c>
      <c r="G49" s="447"/>
      <c r="H49" s="444">
        <v>0</v>
      </c>
      <c r="I49" s="444"/>
    </row>
    <row r="50" spans="2:9" x14ac:dyDescent="0.25">
      <c r="B50" s="71">
        <v>45896</v>
      </c>
      <c r="C50" s="37">
        <v>4</v>
      </c>
      <c r="D50" s="444">
        <v>2</v>
      </c>
      <c r="E50" s="444"/>
      <c r="F50" s="447">
        <v>1</v>
      </c>
      <c r="G50" s="447"/>
      <c r="H50" s="444">
        <v>1</v>
      </c>
      <c r="I50" s="444"/>
    </row>
    <row r="51" spans="2:9" x14ac:dyDescent="0.25">
      <c r="B51" s="71">
        <v>45897</v>
      </c>
      <c r="C51" s="37">
        <v>5</v>
      </c>
      <c r="D51" s="444">
        <v>2</v>
      </c>
      <c r="E51" s="444"/>
      <c r="F51" s="447">
        <v>1</v>
      </c>
      <c r="G51" s="447"/>
      <c r="H51" s="444">
        <v>2</v>
      </c>
      <c r="I51" s="444"/>
    </row>
    <row r="52" spans="2:9" x14ac:dyDescent="0.25">
      <c r="B52" s="69">
        <v>45898</v>
      </c>
      <c r="C52" s="64"/>
      <c r="D52" s="445"/>
      <c r="E52" s="445"/>
      <c r="F52" s="446"/>
      <c r="G52" s="446"/>
      <c r="H52" s="445"/>
      <c r="I52" s="445"/>
    </row>
    <row r="53" spans="2:9" x14ac:dyDescent="0.25">
      <c r="B53" s="69">
        <v>45899</v>
      </c>
      <c r="C53" s="64"/>
      <c r="D53" s="445"/>
      <c r="E53" s="445"/>
      <c r="F53" s="446"/>
      <c r="G53" s="446"/>
      <c r="H53" s="445"/>
      <c r="I53" s="445"/>
    </row>
    <row r="54" spans="2:9" ht="15.75" customHeight="1" x14ac:dyDescent="0.25">
      <c r="B54" s="71">
        <v>45900</v>
      </c>
      <c r="C54" s="37">
        <v>6</v>
      </c>
      <c r="D54" s="444">
        <v>2</v>
      </c>
      <c r="E54" s="444"/>
      <c r="F54" s="447">
        <v>4</v>
      </c>
      <c r="G54" s="447"/>
      <c r="H54" s="444">
        <v>0</v>
      </c>
      <c r="I54" s="444"/>
    </row>
    <row r="55" spans="2:9" ht="15.75" customHeight="1" x14ac:dyDescent="0.25">
      <c r="B55" s="21" t="s">
        <v>29</v>
      </c>
      <c r="C55" s="44">
        <f>SUM(C24:C54)</f>
        <v>68</v>
      </c>
      <c r="D55" s="456">
        <f>SUM(D24:D54)</f>
        <v>35</v>
      </c>
      <c r="E55" s="457"/>
      <c r="F55" s="456">
        <f>SUM(F24:F54)</f>
        <v>24</v>
      </c>
      <c r="G55" s="457"/>
      <c r="H55" s="456">
        <f>SUM(H24:H54)</f>
        <v>9</v>
      </c>
      <c r="I55" s="457"/>
    </row>
    <row r="58" spans="2:9" ht="15.75" customHeight="1" x14ac:dyDescent="0.25"/>
    <row r="59" spans="2:9" ht="15.75" x14ac:dyDescent="0.25">
      <c r="B59" s="29" t="s">
        <v>30</v>
      </c>
      <c r="C59" s="30"/>
      <c r="D59" s="31"/>
      <c r="E59" s="32"/>
      <c r="F59" s="51" t="s">
        <v>31</v>
      </c>
      <c r="G59" s="52"/>
      <c r="H59" s="52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customHeight="1" x14ac:dyDescent="0.25">
      <c r="B63" s="28"/>
      <c r="C63" s="56"/>
      <c r="D63" s="239"/>
      <c r="E63" s="240"/>
      <c r="F63" s="241"/>
      <c r="G63" s="242"/>
      <c r="H63" s="243"/>
      <c r="I63" s="244"/>
    </row>
    <row r="64" spans="2:9" ht="15.75" customHeight="1" x14ac:dyDescent="0.25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protectedRanges>
    <protectedRange sqref="B12 D9 E9:F9 D10 E10:F10" name="Range1"/>
  </protectedRanges>
  <mergeCells count="139"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G8:H8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D24:E24"/>
    <mergeCell ref="F24:G24"/>
    <mergeCell ref="H24:I24"/>
    <mergeCell ref="D25:E25"/>
    <mergeCell ref="F25:G25"/>
    <mergeCell ref="H25:I25"/>
    <mergeCell ref="C17:D17"/>
    <mergeCell ref="E17:F17"/>
    <mergeCell ref="H17:I17"/>
    <mergeCell ref="B20:G20"/>
    <mergeCell ref="B22:I22"/>
    <mergeCell ref="D23:E23"/>
    <mergeCell ref="F23:G23"/>
    <mergeCell ref="H23:I23"/>
    <mergeCell ref="H20:I20"/>
    <mergeCell ref="D28:E28"/>
    <mergeCell ref="F28:G28"/>
    <mergeCell ref="H28:I28"/>
    <mergeCell ref="D29:E29"/>
    <mergeCell ref="F29:G29"/>
    <mergeCell ref="H29:I29"/>
    <mergeCell ref="D26:E26"/>
    <mergeCell ref="F26:G26"/>
    <mergeCell ref="H26:I26"/>
    <mergeCell ref="D27:E27"/>
    <mergeCell ref="F27:G27"/>
    <mergeCell ref="H27:I27"/>
    <mergeCell ref="D32:E32"/>
    <mergeCell ref="F32:G32"/>
    <mergeCell ref="H32:I32"/>
    <mergeCell ref="D33:E33"/>
    <mergeCell ref="F33:G33"/>
    <mergeCell ref="H33:I33"/>
    <mergeCell ref="D30:E30"/>
    <mergeCell ref="F30:G30"/>
    <mergeCell ref="H30:I30"/>
    <mergeCell ref="D31:E31"/>
    <mergeCell ref="F31:G31"/>
    <mergeCell ref="H31:I31"/>
    <mergeCell ref="D36:E36"/>
    <mergeCell ref="F36:G36"/>
    <mergeCell ref="H36:I36"/>
    <mergeCell ref="D37:E37"/>
    <mergeCell ref="F37:G37"/>
    <mergeCell ref="H37:I37"/>
    <mergeCell ref="D34:E34"/>
    <mergeCell ref="F34:G34"/>
    <mergeCell ref="H34:I34"/>
    <mergeCell ref="D35:E35"/>
    <mergeCell ref="F35:G35"/>
    <mergeCell ref="H35:I35"/>
    <mergeCell ref="D40:E40"/>
    <mergeCell ref="F40:G40"/>
    <mergeCell ref="H40:I40"/>
    <mergeCell ref="D41:E41"/>
    <mergeCell ref="F41:G41"/>
    <mergeCell ref="H41:I41"/>
    <mergeCell ref="D38:E38"/>
    <mergeCell ref="F38:G38"/>
    <mergeCell ref="H38:I38"/>
    <mergeCell ref="D39:E39"/>
    <mergeCell ref="F39:G39"/>
    <mergeCell ref="H39:I39"/>
    <mergeCell ref="D46:E46"/>
    <mergeCell ref="F46:G46"/>
    <mergeCell ref="H46:I46"/>
    <mergeCell ref="D47:E47"/>
    <mergeCell ref="F47:G47"/>
    <mergeCell ref="H47:I47"/>
    <mergeCell ref="D42:E42"/>
    <mergeCell ref="F42:G42"/>
    <mergeCell ref="H42:I42"/>
    <mergeCell ref="D45:E45"/>
    <mergeCell ref="F45:G45"/>
    <mergeCell ref="H45:I45"/>
    <mergeCell ref="D43:E43"/>
    <mergeCell ref="F43:G43"/>
    <mergeCell ref="H43:I43"/>
    <mergeCell ref="D44:E44"/>
    <mergeCell ref="F44:G44"/>
    <mergeCell ref="H44:I44"/>
    <mergeCell ref="D52:E52"/>
    <mergeCell ref="F52:G52"/>
    <mergeCell ref="H52:I52"/>
    <mergeCell ref="D53:E53"/>
    <mergeCell ref="F53:G53"/>
    <mergeCell ref="H53:I53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64:E64"/>
    <mergeCell ref="F64:G64"/>
    <mergeCell ref="F61:G61"/>
    <mergeCell ref="H61:I61"/>
    <mergeCell ref="D62:E62"/>
    <mergeCell ref="F62:G62"/>
    <mergeCell ref="H62:I62"/>
    <mergeCell ref="H64:I64"/>
    <mergeCell ref="D54:E54"/>
    <mergeCell ref="F54:G54"/>
    <mergeCell ref="H54:I54"/>
    <mergeCell ref="D55:E55"/>
    <mergeCell ref="F55:G55"/>
    <mergeCell ref="H55:I55"/>
    <mergeCell ref="D63:E63"/>
    <mergeCell ref="F63:G63"/>
    <mergeCell ref="H63:I63"/>
    <mergeCell ref="F60:G60"/>
    <mergeCell ref="H60:I60"/>
    <mergeCell ref="D61:E6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K74"/>
  <sheetViews>
    <sheetView showGridLines="0" tabSelected="1" workbookViewId="0">
      <selection activeCell="K4" sqref="K4"/>
    </sheetView>
  </sheetViews>
  <sheetFormatPr defaultRowHeight="15" x14ac:dyDescent="0.25"/>
  <cols>
    <col min="2" max="2" width="12.7109375" customWidth="1"/>
    <col min="3" max="3" width="17.5703125" customWidth="1"/>
    <col min="4" max="4" width="18" customWidth="1"/>
    <col min="5" max="5" width="18.7109375" customWidth="1"/>
    <col min="6" max="6" width="9" customWidth="1"/>
    <col min="7" max="7" width="20.85546875" customWidth="1"/>
    <col min="8" max="8" width="11.1406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 t="s">
        <v>40</v>
      </c>
      <c r="C4" s="211"/>
      <c r="D4" s="211"/>
      <c r="E4" s="211"/>
      <c r="F4" s="211"/>
      <c r="G4" s="211"/>
      <c r="H4" s="211"/>
      <c r="I4" s="212"/>
      <c r="K4" t="s">
        <v>14</v>
      </c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x14ac:dyDescent="0.25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5"/>
      <c r="F7" s="215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6" t="s">
        <v>4</v>
      </c>
      <c r="E8" s="217" t="s">
        <v>5</v>
      </c>
      <c r="F8" s="218"/>
      <c r="G8" s="234" t="s">
        <v>35</v>
      </c>
      <c r="H8" s="234"/>
      <c r="I8" s="169">
        <f>D12</f>
        <v>27</v>
      </c>
      <c r="J8" s="57"/>
    </row>
    <row r="9" spans="2:11" ht="15.75" x14ac:dyDescent="0.25">
      <c r="B9" s="24" t="s">
        <v>7</v>
      </c>
      <c r="C9" s="9" t="s">
        <v>8</v>
      </c>
      <c r="D9" s="170">
        <v>21</v>
      </c>
      <c r="E9" s="219">
        <v>1</v>
      </c>
      <c r="F9" s="220"/>
      <c r="G9" s="221" t="s">
        <v>36</v>
      </c>
      <c r="H9" s="221"/>
      <c r="I9" s="185">
        <f>D9/J9</f>
        <v>0.95454545454545459</v>
      </c>
      <c r="J9" s="57">
        <f>D9+E9</f>
        <v>22</v>
      </c>
    </row>
    <row r="10" spans="2:11" ht="15.75" x14ac:dyDescent="0.25">
      <c r="B10" s="24" t="s">
        <v>10</v>
      </c>
      <c r="C10" s="9" t="s">
        <v>11</v>
      </c>
      <c r="D10" s="170">
        <v>6</v>
      </c>
      <c r="E10" s="219">
        <v>8</v>
      </c>
      <c r="F10" s="220"/>
      <c r="G10" s="221" t="s">
        <v>12</v>
      </c>
      <c r="H10" s="221"/>
      <c r="I10" s="185">
        <f>D10/J10</f>
        <v>0.42857142857142855</v>
      </c>
      <c r="J10" s="57">
        <f>D10+E10</f>
        <v>14</v>
      </c>
    </row>
    <row r="11" spans="2:11" x14ac:dyDescent="0.25">
      <c r="B11" s="38" t="s">
        <v>13</v>
      </c>
      <c r="C11" s="9"/>
      <c r="D11" s="175"/>
      <c r="E11" s="219"/>
      <c r="F11" s="220"/>
      <c r="G11" s="231"/>
      <c r="H11" s="231"/>
      <c r="I11" s="185"/>
      <c r="J11" s="57">
        <f>D11+E11</f>
        <v>0</v>
      </c>
      <c r="K11" t="s">
        <v>14</v>
      </c>
    </row>
    <row r="12" spans="2:11" x14ac:dyDescent="0.25">
      <c r="B12" s="50">
        <f>SUM(D12:E12:E11)</f>
        <v>36</v>
      </c>
      <c r="C12" s="43" t="s">
        <v>15</v>
      </c>
      <c r="D12" s="174">
        <f>SUM(D9:D11)</f>
        <v>27</v>
      </c>
      <c r="E12" s="232">
        <f>SUM(E9:E11)</f>
        <v>9</v>
      </c>
      <c r="F12" s="233"/>
      <c r="G12" s="258" t="s">
        <v>16</v>
      </c>
      <c r="H12" s="258"/>
      <c r="I12" s="186">
        <f>D12/SUM(D12:E12)</f>
        <v>0.75</v>
      </c>
      <c r="J12" s="57"/>
    </row>
    <row r="13" spans="2:11" x14ac:dyDescent="0.25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5"/>
      <c r="F14" s="215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224"/>
      <c r="E15" s="225" t="s">
        <v>20</v>
      </c>
      <c r="F15" s="226"/>
      <c r="G15" s="178" t="s">
        <v>21</v>
      </c>
      <c r="H15" s="227" t="s">
        <v>37</v>
      </c>
      <c r="I15" s="228"/>
    </row>
    <row r="16" spans="2:11" x14ac:dyDescent="0.25">
      <c r="B16" s="177">
        <f>F55</f>
        <v>23</v>
      </c>
      <c r="C16" s="219">
        <v>4</v>
      </c>
      <c r="D16" s="220"/>
      <c r="E16" s="229">
        <v>11</v>
      </c>
      <c r="F16" s="230"/>
      <c r="G16" s="173">
        <v>8</v>
      </c>
      <c r="H16" s="219">
        <v>0</v>
      </c>
      <c r="I16" s="220"/>
    </row>
    <row r="17" spans="2:9" x14ac:dyDescent="0.25">
      <c r="B17" s="176">
        <f>C17+E17+G17+H17</f>
        <v>1</v>
      </c>
      <c r="C17" s="196">
        <f>C16/B16</f>
        <v>0.17391304347826086</v>
      </c>
      <c r="D17" s="197"/>
      <c r="E17" s="198">
        <f>E16/B16</f>
        <v>0.47826086956521741</v>
      </c>
      <c r="F17" s="199"/>
      <c r="G17" s="179">
        <f>G16/B16</f>
        <v>0.34782608695652173</v>
      </c>
      <c r="H17" s="196">
        <f>H16/B16</f>
        <v>0</v>
      </c>
      <c r="I17" s="196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x14ac:dyDescent="0.25">
      <c r="B19" s="6"/>
      <c r="C19" s="6"/>
      <c r="D19" s="6"/>
      <c r="E19" s="6"/>
      <c r="F19" s="6"/>
      <c r="G19" s="6"/>
      <c r="H19" s="6"/>
      <c r="I19" s="6"/>
    </row>
    <row r="20" spans="2:9" x14ac:dyDescent="0.25">
      <c r="B20" s="200" t="s">
        <v>23</v>
      </c>
      <c r="C20" s="201"/>
      <c r="D20" s="201"/>
      <c r="E20" s="201"/>
      <c r="F20" s="201"/>
      <c r="G20" s="201"/>
      <c r="H20" s="190">
        <v>0</v>
      </c>
      <c r="I20" s="191"/>
    </row>
    <row r="21" spans="2:9" x14ac:dyDescent="0.25">
      <c r="B21" s="6"/>
      <c r="C21" s="6"/>
      <c r="D21" s="6"/>
      <c r="E21" s="6"/>
      <c r="F21" s="6"/>
      <c r="G21" s="6"/>
      <c r="H21" s="6"/>
      <c r="I21" s="6"/>
    </row>
    <row r="22" spans="2:9" ht="18.75" customHeight="1" x14ac:dyDescent="0.25">
      <c r="B22" s="204" t="s">
        <v>24</v>
      </c>
      <c r="C22" s="205"/>
      <c r="D22" s="205"/>
      <c r="E22" s="205"/>
      <c r="F22" s="205"/>
      <c r="G22" s="205"/>
      <c r="H22" s="205"/>
      <c r="I22" s="206"/>
    </row>
    <row r="23" spans="2:9" ht="16.5" customHeight="1" x14ac:dyDescent="0.25">
      <c r="B23" s="172" t="s">
        <v>25</v>
      </c>
      <c r="C23" s="172" t="s">
        <v>26</v>
      </c>
      <c r="D23" s="202" t="s">
        <v>10</v>
      </c>
      <c r="E23" s="202"/>
      <c r="F23" s="202" t="s">
        <v>27</v>
      </c>
      <c r="G23" s="202"/>
      <c r="H23" s="203" t="s">
        <v>28</v>
      </c>
      <c r="I23" s="203"/>
    </row>
    <row r="24" spans="2:9" x14ac:dyDescent="0.25">
      <c r="B24" s="182">
        <f>DATE(2026,9,ROW()-23)</f>
        <v>46266</v>
      </c>
      <c r="C24" s="171">
        <v>4</v>
      </c>
      <c r="D24" s="192">
        <v>0</v>
      </c>
      <c r="E24" s="192"/>
      <c r="F24" s="192">
        <v>4</v>
      </c>
      <c r="G24" s="192"/>
      <c r="H24" s="192">
        <v>0</v>
      </c>
      <c r="I24" s="192"/>
    </row>
    <row r="25" spans="2:9" x14ac:dyDescent="0.25">
      <c r="B25" s="182">
        <f t="shared" ref="B25:B53" si="0">DATE(2026,9,ROW()-23)</f>
        <v>46267</v>
      </c>
      <c r="C25" s="171">
        <v>3</v>
      </c>
      <c r="D25" s="192">
        <v>3</v>
      </c>
      <c r="E25" s="192"/>
      <c r="F25" s="192">
        <v>0</v>
      </c>
      <c r="G25" s="192"/>
      <c r="H25" s="192">
        <v>0</v>
      </c>
      <c r="I25" s="192"/>
    </row>
    <row r="26" spans="2:9" x14ac:dyDescent="0.25">
      <c r="B26" s="182">
        <f t="shared" si="0"/>
        <v>46268</v>
      </c>
      <c r="C26" s="171">
        <v>4</v>
      </c>
      <c r="D26" s="192">
        <v>2</v>
      </c>
      <c r="E26" s="192"/>
      <c r="F26" s="192">
        <v>2</v>
      </c>
      <c r="G26" s="192"/>
      <c r="H26" s="192">
        <v>0</v>
      </c>
      <c r="I26" s="192"/>
    </row>
    <row r="27" spans="2:9" x14ac:dyDescent="0.25">
      <c r="B27" s="182">
        <f t="shared" si="0"/>
        <v>46269</v>
      </c>
      <c r="C27" s="171">
        <v>4</v>
      </c>
      <c r="D27" s="192">
        <v>1</v>
      </c>
      <c r="E27" s="192"/>
      <c r="F27" s="192">
        <v>3</v>
      </c>
      <c r="G27" s="192"/>
      <c r="H27" s="192">
        <v>0</v>
      </c>
      <c r="I27" s="192"/>
    </row>
    <row r="28" spans="2:9" x14ac:dyDescent="0.25">
      <c r="B28" s="183">
        <f t="shared" si="0"/>
        <v>46270</v>
      </c>
      <c r="C28" s="180">
        <v>0</v>
      </c>
      <c r="D28" s="193">
        <v>0</v>
      </c>
      <c r="E28" s="193"/>
      <c r="F28" s="193">
        <v>0</v>
      </c>
      <c r="G28" s="193"/>
      <c r="H28" s="193">
        <v>0</v>
      </c>
      <c r="I28" s="193"/>
    </row>
    <row r="29" spans="2:9" x14ac:dyDescent="0.25">
      <c r="B29" s="183">
        <f t="shared" si="0"/>
        <v>46271</v>
      </c>
      <c r="C29" s="180">
        <v>0</v>
      </c>
      <c r="D29" s="193">
        <v>0</v>
      </c>
      <c r="E29" s="193"/>
      <c r="F29" s="193">
        <v>0</v>
      </c>
      <c r="G29" s="193"/>
      <c r="H29" s="193">
        <v>0</v>
      </c>
      <c r="I29" s="193"/>
    </row>
    <row r="30" spans="2:9" x14ac:dyDescent="0.25">
      <c r="B30" s="183">
        <f t="shared" si="0"/>
        <v>46272</v>
      </c>
      <c r="C30" s="180">
        <v>0</v>
      </c>
      <c r="D30" s="193">
        <v>0</v>
      </c>
      <c r="E30" s="193"/>
      <c r="F30" s="193">
        <v>0</v>
      </c>
      <c r="G30" s="193"/>
      <c r="H30" s="193">
        <v>0</v>
      </c>
      <c r="I30" s="193"/>
    </row>
    <row r="31" spans="2:9" x14ac:dyDescent="0.25">
      <c r="B31" s="182">
        <f t="shared" si="0"/>
        <v>46273</v>
      </c>
      <c r="C31" s="171">
        <v>2</v>
      </c>
      <c r="D31" s="192">
        <v>2</v>
      </c>
      <c r="E31" s="192"/>
      <c r="F31" s="192">
        <v>0</v>
      </c>
      <c r="G31" s="192"/>
      <c r="H31" s="192">
        <v>0</v>
      </c>
      <c r="I31" s="192"/>
    </row>
    <row r="32" spans="2:9" x14ac:dyDescent="0.25">
      <c r="B32" s="182">
        <f t="shared" si="0"/>
        <v>46274</v>
      </c>
      <c r="C32" s="171">
        <v>3</v>
      </c>
      <c r="D32" s="192">
        <v>3</v>
      </c>
      <c r="E32" s="192"/>
      <c r="F32" s="192">
        <v>0</v>
      </c>
      <c r="G32" s="192"/>
      <c r="H32" s="192">
        <v>0</v>
      </c>
      <c r="I32" s="192"/>
    </row>
    <row r="33" spans="2:9" x14ac:dyDescent="0.25">
      <c r="B33" s="182">
        <f t="shared" si="0"/>
        <v>46275</v>
      </c>
      <c r="C33" s="171">
        <v>5</v>
      </c>
      <c r="D33" s="192">
        <v>4</v>
      </c>
      <c r="E33" s="192"/>
      <c r="F33" s="192">
        <v>1</v>
      </c>
      <c r="G33" s="192"/>
      <c r="H33" s="192">
        <v>0</v>
      </c>
      <c r="I33" s="192"/>
    </row>
    <row r="34" spans="2:9" x14ac:dyDescent="0.25">
      <c r="B34" s="182">
        <f t="shared" si="0"/>
        <v>46276</v>
      </c>
      <c r="C34" s="171">
        <v>2</v>
      </c>
      <c r="D34" s="192">
        <v>2</v>
      </c>
      <c r="E34" s="192"/>
      <c r="F34" s="192">
        <v>0</v>
      </c>
      <c r="G34" s="192"/>
      <c r="H34" s="192">
        <v>0</v>
      </c>
      <c r="I34" s="192"/>
    </row>
    <row r="35" spans="2:9" x14ac:dyDescent="0.25">
      <c r="B35" s="183">
        <f t="shared" si="0"/>
        <v>46277</v>
      </c>
      <c r="C35" s="180">
        <v>0</v>
      </c>
      <c r="D35" s="193">
        <v>0</v>
      </c>
      <c r="E35" s="193"/>
      <c r="F35" s="193">
        <v>0</v>
      </c>
      <c r="G35" s="193"/>
      <c r="H35" s="193">
        <v>0</v>
      </c>
      <c r="I35" s="193"/>
    </row>
    <row r="36" spans="2:9" x14ac:dyDescent="0.25">
      <c r="B36" s="183">
        <f t="shared" si="0"/>
        <v>46278</v>
      </c>
      <c r="C36" s="180">
        <v>0</v>
      </c>
      <c r="D36" s="193">
        <v>0</v>
      </c>
      <c r="E36" s="193"/>
      <c r="F36" s="193">
        <v>0</v>
      </c>
      <c r="G36" s="193"/>
      <c r="H36" s="193">
        <v>0</v>
      </c>
      <c r="I36" s="193"/>
    </row>
    <row r="37" spans="2:9" x14ac:dyDescent="0.25">
      <c r="B37" s="182">
        <f t="shared" si="0"/>
        <v>46279</v>
      </c>
      <c r="C37" s="171">
        <v>4</v>
      </c>
      <c r="D37" s="192">
        <v>3</v>
      </c>
      <c r="E37" s="192"/>
      <c r="F37" s="192">
        <v>1</v>
      </c>
      <c r="G37" s="192"/>
      <c r="H37" s="192">
        <v>0</v>
      </c>
      <c r="I37" s="192"/>
    </row>
    <row r="38" spans="2:9" x14ac:dyDescent="0.25">
      <c r="B38" s="182">
        <f t="shared" si="0"/>
        <v>46280</v>
      </c>
      <c r="C38" s="171">
        <v>2</v>
      </c>
      <c r="D38" s="192">
        <v>0</v>
      </c>
      <c r="E38" s="192"/>
      <c r="F38" s="192">
        <v>2</v>
      </c>
      <c r="G38" s="192"/>
      <c r="H38" s="192">
        <v>0</v>
      </c>
      <c r="I38" s="192"/>
    </row>
    <row r="39" spans="2:9" x14ac:dyDescent="0.25">
      <c r="B39" s="182">
        <f t="shared" si="0"/>
        <v>46281</v>
      </c>
      <c r="C39" s="171">
        <v>2</v>
      </c>
      <c r="D39" s="192">
        <v>1</v>
      </c>
      <c r="E39" s="192"/>
      <c r="F39" s="192">
        <v>1</v>
      </c>
      <c r="G39" s="192"/>
      <c r="H39" s="192">
        <v>0</v>
      </c>
      <c r="I39" s="192"/>
    </row>
    <row r="40" spans="2:9" x14ac:dyDescent="0.25">
      <c r="B40" s="182">
        <f t="shared" si="0"/>
        <v>46282</v>
      </c>
      <c r="C40" s="171">
        <v>2</v>
      </c>
      <c r="D40" s="192">
        <v>1</v>
      </c>
      <c r="E40" s="192"/>
      <c r="F40" s="192">
        <v>0</v>
      </c>
      <c r="G40" s="192"/>
      <c r="H40" s="192">
        <v>1</v>
      </c>
      <c r="I40" s="192"/>
    </row>
    <row r="41" spans="2:9" x14ac:dyDescent="0.25">
      <c r="B41" s="182">
        <f t="shared" si="0"/>
        <v>46283</v>
      </c>
      <c r="C41" s="171">
        <v>4</v>
      </c>
      <c r="D41" s="192">
        <v>1</v>
      </c>
      <c r="E41" s="192"/>
      <c r="F41" s="192">
        <v>2</v>
      </c>
      <c r="G41" s="192"/>
      <c r="H41" s="192">
        <v>1</v>
      </c>
      <c r="I41" s="192"/>
    </row>
    <row r="42" spans="2:9" x14ac:dyDescent="0.25">
      <c r="B42" s="183">
        <f t="shared" si="0"/>
        <v>46284</v>
      </c>
      <c r="C42" s="180">
        <v>0</v>
      </c>
      <c r="D42" s="193">
        <v>0</v>
      </c>
      <c r="E42" s="193"/>
      <c r="F42" s="193">
        <v>0</v>
      </c>
      <c r="G42" s="193"/>
      <c r="H42" s="193">
        <v>0</v>
      </c>
      <c r="I42" s="193"/>
    </row>
    <row r="43" spans="2:9" x14ac:dyDescent="0.25">
      <c r="B43" s="183">
        <f t="shared" si="0"/>
        <v>46285</v>
      </c>
      <c r="C43" s="180">
        <v>0</v>
      </c>
      <c r="D43" s="193">
        <v>0</v>
      </c>
      <c r="E43" s="193"/>
      <c r="F43" s="193">
        <v>0</v>
      </c>
      <c r="G43" s="193"/>
      <c r="H43" s="193">
        <v>0</v>
      </c>
      <c r="I43" s="193"/>
    </row>
    <row r="44" spans="2:9" x14ac:dyDescent="0.25">
      <c r="B44" s="182">
        <f t="shared" si="0"/>
        <v>46286</v>
      </c>
      <c r="C44" s="171">
        <v>3</v>
      </c>
      <c r="D44" s="192">
        <v>1</v>
      </c>
      <c r="E44" s="192"/>
      <c r="F44" s="194">
        <v>1</v>
      </c>
      <c r="G44" s="194"/>
      <c r="H44" s="192">
        <v>1</v>
      </c>
      <c r="I44" s="192"/>
    </row>
    <row r="45" spans="2:9" x14ac:dyDescent="0.25">
      <c r="B45" s="182">
        <f t="shared" si="0"/>
        <v>46287</v>
      </c>
      <c r="C45" s="171">
        <v>3</v>
      </c>
      <c r="D45" s="192">
        <v>1</v>
      </c>
      <c r="E45" s="192"/>
      <c r="F45" s="194">
        <v>1</v>
      </c>
      <c r="G45" s="194"/>
      <c r="H45" s="192">
        <v>1</v>
      </c>
      <c r="I45" s="192"/>
    </row>
    <row r="46" spans="2:9" x14ac:dyDescent="0.25">
      <c r="B46" s="182">
        <f t="shared" si="0"/>
        <v>46288</v>
      </c>
      <c r="C46" s="171">
        <v>1</v>
      </c>
      <c r="D46" s="192">
        <v>1</v>
      </c>
      <c r="E46" s="192"/>
      <c r="F46" s="194">
        <v>0</v>
      </c>
      <c r="G46" s="194"/>
      <c r="H46" s="192">
        <v>0</v>
      </c>
      <c r="I46" s="192"/>
    </row>
    <row r="47" spans="2:9" x14ac:dyDescent="0.25">
      <c r="B47" s="182">
        <f t="shared" si="0"/>
        <v>46289</v>
      </c>
      <c r="C47" s="171">
        <v>3</v>
      </c>
      <c r="D47" s="192">
        <v>1</v>
      </c>
      <c r="E47" s="192"/>
      <c r="F47" s="194">
        <v>1</v>
      </c>
      <c r="G47" s="194"/>
      <c r="H47" s="192">
        <v>1</v>
      </c>
      <c r="I47" s="192"/>
    </row>
    <row r="48" spans="2:9" x14ac:dyDescent="0.25">
      <c r="B48" s="182">
        <f t="shared" si="0"/>
        <v>46290</v>
      </c>
      <c r="C48" s="171">
        <v>3</v>
      </c>
      <c r="D48" s="192">
        <v>3</v>
      </c>
      <c r="E48" s="192"/>
      <c r="F48" s="194">
        <v>0</v>
      </c>
      <c r="G48" s="194"/>
      <c r="H48" s="192">
        <v>0</v>
      </c>
      <c r="I48" s="192"/>
    </row>
    <row r="49" spans="2:9" x14ac:dyDescent="0.25">
      <c r="B49" s="183">
        <f t="shared" si="0"/>
        <v>46291</v>
      </c>
      <c r="C49" s="180">
        <v>0</v>
      </c>
      <c r="D49" s="193">
        <v>0</v>
      </c>
      <c r="E49" s="193"/>
      <c r="F49" s="195">
        <v>0</v>
      </c>
      <c r="G49" s="195"/>
      <c r="H49" s="193">
        <v>0</v>
      </c>
      <c r="I49" s="193"/>
    </row>
    <row r="50" spans="2:9" x14ac:dyDescent="0.25">
      <c r="B50" s="183">
        <f t="shared" si="0"/>
        <v>46292</v>
      </c>
      <c r="C50" s="180">
        <v>0</v>
      </c>
      <c r="D50" s="193">
        <v>0</v>
      </c>
      <c r="E50" s="193"/>
      <c r="F50" s="195">
        <v>0</v>
      </c>
      <c r="G50" s="195"/>
      <c r="H50" s="193">
        <v>0</v>
      </c>
      <c r="I50" s="193"/>
    </row>
    <row r="51" spans="2:9" x14ac:dyDescent="0.25">
      <c r="B51" s="182">
        <f t="shared" si="0"/>
        <v>46293</v>
      </c>
      <c r="C51" s="171">
        <v>3</v>
      </c>
      <c r="D51" s="192">
        <v>0</v>
      </c>
      <c r="E51" s="192"/>
      <c r="F51" s="194">
        <v>2</v>
      </c>
      <c r="G51" s="194"/>
      <c r="H51" s="192">
        <v>1</v>
      </c>
      <c r="I51" s="192"/>
    </row>
    <row r="52" spans="2:9" x14ac:dyDescent="0.25">
      <c r="B52" s="182">
        <f t="shared" si="0"/>
        <v>46294</v>
      </c>
      <c r="C52" s="171">
        <v>3</v>
      </c>
      <c r="D52" s="192">
        <v>3</v>
      </c>
      <c r="E52" s="192"/>
      <c r="F52" s="194">
        <v>0</v>
      </c>
      <c r="G52" s="194"/>
      <c r="H52" s="192">
        <v>0</v>
      </c>
      <c r="I52" s="192"/>
    </row>
    <row r="53" spans="2:9" x14ac:dyDescent="0.25">
      <c r="B53" s="182">
        <f t="shared" si="0"/>
        <v>46295</v>
      </c>
      <c r="C53" s="171">
        <v>5</v>
      </c>
      <c r="D53" s="192">
        <v>3</v>
      </c>
      <c r="E53" s="192"/>
      <c r="F53" s="194">
        <v>2</v>
      </c>
      <c r="G53" s="194"/>
      <c r="H53" s="192">
        <v>0</v>
      </c>
      <c r="I53" s="192"/>
    </row>
    <row r="54" spans="2:9" ht="15.75" customHeight="1" x14ac:dyDescent="0.25">
      <c r="B54" s="182"/>
      <c r="C54" s="171"/>
      <c r="D54" s="192"/>
      <c r="E54" s="192"/>
      <c r="F54" s="188"/>
      <c r="G54" s="188"/>
      <c r="H54" s="192"/>
      <c r="I54" s="192"/>
    </row>
    <row r="55" spans="2:9" ht="15.75" customHeight="1" x14ac:dyDescent="0.25">
      <c r="B55" s="184" t="s">
        <v>29</v>
      </c>
      <c r="C55" s="181">
        <f>SUM(C24:C54)</f>
        <v>65</v>
      </c>
      <c r="D55" s="189">
        <f>SUM(D24:D54)</f>
        <v>36</v>
      </c>
      <c r="E55" s="189"/>
      <c r="F55" s="189">
        <f>SUM(F24:F54)</f>
        <v>23</v>
      </c>
      <c r="G55" s="189"/>
      <c r="H55" s="189">
        <f>SUM(H24:H54)</f>
        <v>6</v>
      </c>
      <c r="I55" s="189"/>
    </row>
    <row r="58" spans="2:9" ht="15.75" thickBot="1" x14ac:dyDescent="0.3"/>
    <row r="59" spans="2:9" ht="15.75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254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41">
    <mergeCell ref="D64:E64"/>
    <mergeCell ref="F64:G64"/>
    <mergeCell ref="H64:I64"/>
    <mergeCell ref="D54:E54"/>
    <mergeCell ref="H54:I54"/>
    <mergeCell ref="D55:E55"/>
    <mergeCell ref="H55:I55"/>
    <mergeCell ref="D63:E63"/>
    <mergeCell ref="F63:G63"/>
    <mergeCell ref="H63:I63"/>
    <mergeCell ref="F60:G60"/>
    <mergeCell ref="H60:I60"/>
    <mergeCell ref="D61:E61"/>
    <mergeCell ref="F61:G61"/>
    <mergeCell ref="D62:E62"/>
    <mergeCell ref="F62:G62"/>
    <mergeCell ref="H62:I62"/>
    <mergeCell ref="H61:I61"/>
    <mergeCell ref="F59:I59"/>
    <mergeCell ref="B59:E59"/>
    <mergeCell ref="B3:I3"/>
    <mergeCell ref="B4:I4"/>
    <mergeCell ref="B7:I7"/>
    <mergeCell ref="E8:F8"/>
    <mergeCell ref="E9:F9"/>
    <mergeCell ref="G9:H9"/>
    <mergeCell ref="D51:E51"/>
    <mergeCell ref="D52:E52"/>
    <mergeCell ref="H51:I51"/>
    <mergeCell ref="H52:I52"/>
    <mergeCell ref="B14:I14"/>
    <mergeCell ref="C15:D15"/>
    <mergeCell ref="E15:F15"/>
    <mergeCell ref="H15:I15"/>
    <mergeCell ref="C16:D16"/>
    <mergeCell ref="E16:F16"/>
    <mergeCell ref="H16:I16"/>
    <mergeCell ref="E10:F10"/>
    <mergeCell ref="G10:H10"/>
    <mergeCell ref="E11:F11"/>
    <mergeCell ref="G11:H11"/>
    <mergeCell ref="E12:F12"/>
    <mergeCell ref="G8:H8"/>
    <mergeCell ref="G12:H12"/>
    <mergeCell ref="D24:E24"/>
    <mergeCell ref="H24:I24"/>
    <mergeCell ref="D25:E25"/>
    <mergeCell ref="H25:I25"/>
    <mergeCell ref="C17:D17"/>
    <mergeCell ref="E17:F17"/>
    <mergeCell ref="H17:I17"/>
    <mergeCell ref="B20:G20"/>
    <mergeCell ref="D23:E23"/>
    <mergeCell ref="F23:G23"/>
    <mergeCell ref="H23:I23"/>
    <mergeCell ref="B22:I22"/>
    <mergeCell ref="D28:E28"/>
    <mergeCell ref="H28:I28"/>
    <mergeCell ref="D31:E31"/>
    <mergeCell ref="H31:I31"/>
    <mergeCell ref="D26:E26"/>
    <mergeCell ref="H26:I26"/>
    <mergeCell ref="D27:E27"/>
    <mergeCell ref="H27:I27"/>
    <mergeCell ref="D29:E29"/>
    <mergeCell ref="H29:I29"/>
    <mergeCell ref="D30:E30"/>
    <mergeCell ref="H30:I30"/>
    <mergeCell ref="D40:E40"/>
    <mergeCell ref="H40:I40"/>
    <mergeCell ref="D41:E41"/>
    <mergeCell ref="H41:I41"/>
    <mergeCell ref="D34:E34"/>
    <mergeCell ref="H34:I34"/>
    <mergeCell ref="D39:E39"/>
    <mergeCell ref="H39:I39"/>
    <mergeCell ref="D32:E32"/>
    <mergeCell ref="H32:I32"/>
    <mergeCell ref="D33:E33"/>
    <mergeCell ref="H33:I33"/>
    <mergeCell ref="H35:I35"/>
    <mergeCell ref="D35:E35"/>
    <mergeCell ref="D38:E38"/>
    <mergeCell ref="H38:I38"/>
    <mergeCell ref="D36:E36"/>
    <mergeCell ref="H36:I36"/>
    <mergeCell ref="D37:E37"/>
    <mergeCell ref="H37:I37"/>
    <mergeCell ref="D46:E46"/>
    <mergeCell ref="H46:I46"/>
    <mergeCell ref="D47:E47"/>
    <mergeCell ref="H47:I47"/>
    <mergeCell ref="D42:E42"/>
    <mergeCell ref="H42:I42"/>
    <mergeCell ref="D45:E45"/>
    <mergeCell ref="H45:I45"/>
    <mergeCell ref="D43:E43"/>
    <mergeCell ref="H43:I43"/>
    <mergeCell ref="D44:E44"/>
    <mergeCell ref="H44:I44"/>
    <mergeCell ref="F43:G43"/>
    <mergeCell ref="F44:G44"/>
    <mergeCell ref="F45:G45"/>
    <mergeCell ref="F46:G46"/>
    <mergeCell ref="F47:G47"/>
    <mergeCell ref="D53:E53"/>
    <mergeCell ref="H53:I53"/>
    <mergeCell ref="D50:E50"/>
    <mergeCell ref="H50:I50"/>
    <mergeCell ref="D48:E48"/>
    <mergeCell ref="H48:I48"/>
    <mergeCell ref="D49:E49"/>
    <mergeCell ref="H49:I49"/>
    <mergeCell ref="F48:G48"/>
    <mergeCell ref="F49:G49"/>
    <mergeCell ref="F50:G50"/>
    <mergeCell ref="F51:G51"/>
    <mergeCell ref="F52:G52"/>
    <mergeCell ref="F53:G53"/>
    <mergeCell ref="F54:G54"/>
    <mergeCell ref="F55:G55"/>
    <mergeCell ref="H20:I20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</mergeCells>
  <dataValidations count="2">
    <dataValidation type="custom" errorStyle="warning" allowBlank="1" showInputMessage="1" showErrorMessage="1" error="Total de Realizadas não confere com o Panorama (D55)" sqref="D9:E10" xr:uid="{B7EE8CE9-95A4-4164-B690-755BABFF0951}">
      <formula1>OR(COUNTBLANK($D$9:$E$10)&gt;0,$D$55=SUM($D$9:$E$10))</formula1>
    </dataValidation>
    <dataValidation type="custom" errorStyle="warning" allowBlank="1" showInputMessage="1" showErrorMessage="1" error="A soma dos motivos de não realização não confere com o Panorama (E55)._x000a_" sqref="G16 C16" xr:uid="{FDC7E804-3817-49C0-B526-C6E769000A2F}">
      <formula1>OR(COUNTBLANK($C$16:$G$16)&gt;0,$F$55=SUM($C$16:$G$16))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L74"/>
  <sheetViews>
    <sheetView showGridLines="0" workbookViewId="0">
      <selection activeCell="B4" sqref="B4:I4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 t="s">
        <v>41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0</v>
      </c>
      <c r="J8" s="57"/>
    </row>
    <row r="9" spans="2:11" ht="15.75" x14ac:dyDescent="0.25">
      <c r="B9" s="24" t="s">
        <v>7</v>
      </c>
      <c r="C9" s="9" t="s">
        <v>8</v>
      </c>
      <c r="D9" s="37"/>
      <c r="E9" s="243"/>
      <c r="F9" s="251"/>
      <c r="G9" s="221" t="s">
        <v>36</v>
      </c>
      <c r="H9" s="221"/>
      <c r="I9" s="46" t="e">
        <f>D9/J9</f>
        <v>#DIV/0!</v>
      </c>
      <c r="J9" s="57">
        <f>D9+E9</f>
        <v>0</v>
      </c>
    </row>
    <row r="10" spans="2:11" ht="15.75" x14ac:dyDescent="0.25">
      <c r="B10" s="24" t="s">
        <v>10</v>
      </c>
      <c r="C10" s="9" t="s">
        <v>11</v>
      </c>
      <c r="D10" s="37"/>
      <c r="E10" s="243"/>
      <c r="F10" s="251"/>
      <c r="G10" s="221" t="s">
        <v>12</v>
      </c>
      <c r="H10" s="221"/>
      <c r="I10" s="46" t="e">
        <f>D10/J10</f>
        <v>#DIV/0!</v>
      </c>
      <c r="J10" s="57">
        <f>D10+E10</f>
        <v>0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SUM(D12:E12:E11)</f>
        <v>0</v>
      </c>
      <c r="C12" s="43" t="s">
        <v>15</v>
      </c>
      <c r="D12" s="15">
        <f>SUM(D9:D11)</f>
        <v>0</v>
      </c>
      <c r="E12" s="296"/>
      <c r="F12" s="297"/>
      <c r="G12" s="450" t="s">
        <v>16</v>
      </c>
      <c r="H12" s="258"/>
      <c r="I12" s="47" t="e">
        <f>D12/SUM(D12:E12)</f>
        <v>#DIV/0!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/>
      <c r="C16" s="444"/>
      <c r="D16" s="444"/>
      <c r="E16" s="444"/>
      <c r="F16" s="444"/>
      <c r="G16" s="37"/>
      <c r="H16" s="444"/>
      <c r="I16" s="444"/>
    </row>
    <row r="17" spans="2:12" x14ac:dyDescent="0.25">
      <c r="B17" s="49" t="e">
        <f>C17+E17+G17+H17</f>
        <v>#DIV/0!</v>
      </c>
      <c r="C17" s="454" t="e">
        <f>C16/B16</f>
        <v>#DIV/0!</v>
      </c>
      <c r="D17" s="454"/>
      <c r="E17" s="454" t="e">
        <f>E16/B16</f>
        <v>#DIV/0!</v>
      </c>
      <c r="F17" s="454"/>
      <c r="G17" s="49" t="e">
        <f>G16/B16</f>
        <v>#DIV/0!</v>
      </c>
      <c r="H17" s="454" t="e">
        <f>H16/B16</f>
        <v>#DIV/0!</v>
      </c>
      <c r="I17" s="454"/>
      <c r="L17">
        <f>75-83</f>
        <v>-8</v>
      </c>
    </row>
    <row r="18" spans="2:12" x14ac:dyDescent="0.25">
      <c r="B18" s="6"/>
      <c r="C18" s="6"/>
      <c r="D18" s="6"/>
      <c r="E18" s="11"/>
      <c r="F18" s="11"/>
      <c r="G18" s="6"/>
      <c r="H18" s="6"/>
      <c r="I18" s="6"/>
    </row>
    <row r="19" spans="2:12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12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>
        <v>0</v>
      </c>
    </row>
    <row r="21" spans="2:12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12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12" ht="16.5" customHeight="1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12" x14ac:dyDescent="0.25">
      <c r="B24" s="16">
        <v>45931</v>
      </c>
      <c r="C24" s="62"/>
      <c r="D24" s="458"/>
      <c r="E24" s="458"/>
      <c r="F24" s="459"/>
      <c r="G24" s="459"/>
      <c r="H24" s="458"/>
      <c r="I24" s="458"/>
    </row>
    <row r="25" spans="2:12" x14ac:dyDescent="0.25">
      <c r="B25" s="54">
        <v>45932</v>
      </c>
      <c r="C25" s="37"/>
      <c r="D25" s="444"/>
      <c r="E25" s="444"/>
      <c r="F25" s="447"/>
      <c r="G25" s="447"/>
      <c r="H25" s="444"/>
      <c r="I25" s="444"/>
    </row>
    <row r="26" spans="2:12" x14ac:dyDescent="0.25">
      <c r="B26" s="54">
        <v>45933</v>
      </c>
      <c r="C26" s="37"/>
      <c r="D26" s="444"/>
      <c r="E26" s="444"/>
      <c r="F26" s="447"/>
      <c r="G26" s="447"/>
      <c r="H26" s="444"/>
      <c r="I26" s="444"/>
    </row>
    <row r="27" spans="2:12" x14ac:dyDescent="0.25">
      <c r="B27" s="65">
        <v>45934</v>
      </c>
      <c r="C27" s="64"/>
      <c r="D27" s="445"/>
      <c r="E27" s="445"/>
      <c r="F27" s="446"/>
      <c r="G27" s="446"/>
      <c r="H27" s="445"/>
      <c r="I27" s="445"/>
    </row>
    <row r="28" spans="2:12" x14ac:dyDescent="0.25">
      <c r="B28" s="63">
        <v>45935</v>
      </c>
      <c r="C28" s="64"/>
      <c r="D28" s="445"/>
      <c r="E28" s="445"/>
      <c r="F28" s="446"/>
      <c r="G28" s="446"/>
      <c r="H28" s="445"/>
      <c r="I28" s="445"/>
    </row>
    <row r="29" spans="2:12" x14ac:dyDescent="0.25">
      <c r="B29" s="54">
        <v>45936</v>
      </c>
      <c r="C29" s="37"/>
      <c r="D29" s="444"/>
      <c r="E29" s="444"/>
      <c r="F29" s="447"/>
      <c r="G29" s="447"/>
      <c r="H29" s="444"/>
      <c r="I29" s="444"/>
    </row>
    <row r="30" spans="2:12" x14ac:dyDescent="0.25">
      <c r="B30" s="16">
        <v>45937</v>
      </c>
      <c r="C30" s="37"/>
      <c r="D30" s="444"/>
      <c r="E30" s="444"/>
      <c r="F30" s="447"/>
      <c r="G30" s="447"/>
      <c r="H30" s="444"/>
      <c r="I30" s="444"/>
    </row>
    <row r="31" spans="2:12" x14ac:dyDescent="0.25">
      <c r="B31" s="54">
        <v>45938</v>
      </c>
      <c r="C31" s="37"/>
      <c r="D31" s="444"/>
      <c r="E31" s="444"/>
      <c r="F31" s="447"/>
      <c r="G31" s="447"/>
      <c r="H31" s="444"/>
      <c r="I31" s="444"/>
    </row>
    <row r="32" spans="2:12" x14ac:dyDescent="0.25">
      <c r="B32" s="54">
        <v>45939</v>
      </c>
      <c r="C32" s="37"/>
      <c r="D32" s="444"/>
      <c r="E32" s="444"/>
      <c r="F32" s="447"/>
      <c r="G32" s="447"/>
      <c r="H32" s="444"/>
      <c r="I32" s="444"/>
    </row>
    <row r="33" spans="2:9" x14ac:dyDescent="0.25">
      <c r="B33" s="16">
        <v>45940</v>
      </c>
      <c r="C33" s="37"/>
      <c r="D33" s="444"/>
      <c r="E33" s="444"/>
      <c r="F33" s="447"/>
      <c r="G33" s="447"/>
      <c r="H33" s="444"/>
      <c r="I33" s="444"/>
    </row>
    <row r="34" spans="2:9" x14ac:dyDescent="0.25">
      <c r="B34" s="63">
        <v>45941</v>
      </c>
      <c r="C34" s="64"/>
      <c r="D34" s="445"/>
      <c r="E34" s="445"/>
      <c r="F34" s="446"/>
      <c r="G34" s="446"/>
      <c r="H34" s="445"/>
      <c r="I34" s="445"/>
    </row>
    <row r="35" spans="2:9" x14ac:dyDescent="0.25">
      <c r="B35" s="63">
        <v>45942</v>
      </c>
      <c r="C35" s="64"/>
      <c r="D35" s="445"/>
      <c r="E35" s="445"/>
      <c r="F35" s="446"/>
      <c r="G35" s="446"/>
      <c r="H35" s="445"/>
      <c r="I35" s="445"/>
    </row>
    <row r="36" spans="2:9" x14ac:dyDescent="0.25">
      <c r="B36" s="16">
        <v>45943</v>
      </c>
      <c r="C36" s="37"/>
      <c r="D36" s="444"/>
      <c r="E36" s="444"/>
      <c r="F36" s="447"/>
      <c r="G36" s="447"/>
      <c r="H36" s="444"/>
      <c r="I36" s="444"/>
    </row>
    <row r="37" spans="2:9" x14ac:dyDescent="0.25">
      <c r="B37" s="54">
        <v>45944</v>
      </c>
      <c r="C37" s="37"/>
      <c r="D37" s="444"/>
      <c r="E37" s="444"/>
      <c r="F37" s="447"/>
      <c r="G37" s="447"/>
      <c r="H37" s="444"/>
      <c r="I37" s="444"/>
    </row>
    <row r="38" spans="2:9" x14ac:dyDescent="0.25">
      <c r="B38" s="54">
        <v>45945</v>
      </c>
      <c r="C38" s="37"/>
      <c r="D38" s="444"/>
      <c r="E38" s="444"/>
      <c r="F38" s="447"/>
      <c r="G38" s="447"/>
      <c r="H38" s="444"/>
      <c r="I38" s="444"/>
    </row>
    <row r="39" spans="2:9" x14ac:dyDescent="0.25">
      <c r="B39" s="16">
        <v>45946</v>
      </c>
      <c r="C39" s="37"/>
      <c r="D39" s="444"/>
      <c r="E39" s="444"/>
      <c r="F39" s="447"/>
      <c r="G39" s="447"/>
      <c r="H39" s="444"/>
      <c r="I39" s="444"/>
    </row>
    <row r="40" spans="2:9" x14ac:dyDescent="0.25">
      <c r="B40" s="54">
        <v>45947</v>
      </c>
      <c r="C40" s="37"/>
      <c r="D40" s="444"/>
      <c r="E40" s="444"/>
      <c r="F40" s="447"/>
      <c r="G40" s="447"/>
      <c r="H40" s="444"/>
      <c r="I40" s="444"/>
    </row>
    <row r="41" spans="2:9" x14ac:dyDescent="0.25">
      <c r="B41" s="63">
        <v>45948</v>
      </c>
      <c r="C41" s="64"/>
      <c r="D41" s="445"/>
      <c r="E41" s="445"/>
      <c r="F41" s="446"/>
      <c r="G41" s="446"/>
      <c r="H41" s="445"/>
      <c r="I41" s="445"/>
    </row>
    <row r="42" spans="2:9" x14ac:dyDescent="0.25">
      <c r="B42" s="65">
        <v>45949</v>
      </c>
      <c r="C42" s="64"/>
      <c r="D42" s="445"/>
      <c r="E42" s="445"/>
      <c r="F42" s="446"/>
      <c r="G42" s="446"/>
      <c r="H42" s="445"/>
      <c r="I42" s="445"/>
    </row>
    <row r="43" spans="2:9" x14ac:dyDescent="0.25">
      <c r="B43" s="54">
        <v>45950</v>
      </c>
      <c r="C43" s="37"/>
      <c r="D43" s="444"/>
      <c r="E43" s="444"/>
      <c r="F43" s="447"/>
      <c r="G43" s="447"/>
      <c r="H43" s="444"/>
      <c r="I43" s="444"/>
    </row>
    <row r="44" spans="2:9" x14ac:dyDescent="0.25">
      <c r="B44" s="54">
        <v>45951</v>
      </c>
      <c r="C44" s="37"/>
      <c r="D44" s="444"/>
      <c r="E44" s="444"/>
      <c r="F44" s="447"/>
      <c r="G44" s="447"/>
      <c r="H44" s="444"/>
      <c r="I44" s="444"/>
    </row>
    <row r="45" spans="2:9" x14ac:dyDescent="0.25">
      <c r="B45" s="16">
        <v>45952</v>
      </c>
      <c r="C45" s="37"/>
      <c r="D45" s="444"/>
      <c r="E45" s="444"/>
      <c r="F45" s="447"/>
      <c r="G45" s="447"/>
      <c r="H45" s="444"/>
      <c r="I45" s="444"/>
    </row>
    <row r="46" spans="2:9" x14ac:dyDescent="0.25">
      <c r="B46" s="54">
        <v>45953</v>
      </c>
      <c r="C46" s="37"/>
      <c r="D46" s="444"/>
      <c r="E46" s="444"/>
      <c r="F46" s="447"/>
      <c r="G46" s="447"/>
      <c r="H46" s="444"/>
      <c r="I46" s="444"/>
    </row>
    <row r="47" spans="2:9" x14ac:dyDescent="0.25">
      <c r="B47" s="54">
        <v>45954</v>
      </c>
      <c r="C47" s="37"/>
      <c r="D47" s="444"/>
      <c r="E47" s="444"/>
      <c r="F47" s="447"/>
      <c r="G47" s="447"/>
      <c r="H47" s="444"/>
      <c r="I47" s="444"/>
    </row>
    <row r="48" spans="2:9" x14ac:dyDescent="0.25">
      <c r="B48" s="65">
        <v>45955</v>
      </c>
      <c r="C48" s="64"/>
      <c r="D48" s="445"/>
      <c r="E48" s="445"/>
      <c r="F48" s="446"/>
      <c r="G48" s="446"/>
      <c r="H48" s="445"/>
      <c r="I48" s="445"/>
    </row>
    <row r="49" spans="2:9" x14ac:dyDescent="0.25">
      <c r="B49" s="63">
        <v>45956</v>
      </c>
      <c r="C49" s="64"/>
      <c r="D49" s="445"/>
      <c r="E49" s="445"/>
      <c r="F49" s="446"/>
      <c r="G49" s="446"/>
      <c r="H49" s="445"/>
      <c r="I49" s="445"/>
    </row>
    <row r="50" spans="2:9" x14ac:dyDescent="0.25">
      <c r="B50" s="63">
        <v>45957</v>
      </c>
      <c r="C50" s="64"/>
      <c r="D50" s="445"/>
      <c r="E50" s="445"/>
      <c r="F50" s="446"/>
      <c r="G50" s="446"/>
      <c r="H50" s="445"/>
      <c r="I50" s="445"/>
    </row>
    <row r="51" spans="2:9" x14ac:dyDescent="0.25">
      <c r="B51" s="16">
        <v>45958</v>
      </c>
      <c r="C51" s="37"/>
      <c r="D51" s="444"/>
      <c r="E51" s="444"/>
      <c r="F51" s="447"/>
      <c r="G51" s="447"/>
      <c r="H51" s="444"/>
      <c r="I51" s="444"/>
    </row>
    <row r="52" spans="2:9" x14ac:dyDescent="0.25">
      <c r="B52" s="54">
        <v>45959</v>
      </c>
      <c r="C52" s="37"/>
      <c r="D52" s="444"/>
      <c r="E52" s="444"/>
      <c r="F52" s="447"/>
      <c r="G52" s="447"/>
      <c r="H52" s="444"/>
      <c r="I52" s="444"/>
    </row>
    <row r="53" spans="2:9" x14ac:dyDescent="0.25">
      <c r="B53" s="54">
        <v>45960</v>
      </c>
      <c r="C53" s="37"/>
      <c r="D53" s="444"/>
      <c r="E53" s="444"/>
      <c r="F53" s="447"/>
      <c r="G53" s="447"/>
      <c r="H53" s="444"/>
      <c r="I53" s="444"/>
    </row>
    <row r="54" spans="2:9" ht="15.75" thickBot="1" x14ac:dyDescent="0.3">
      <c r="B54" s="16">
        <v>45961</v>
      </c>
      <c r="C54" s="37"/>
      <c r="D54" s="444"/>
      <c r="E54" s="444"/>
      <c r="F54" s="447"/>
      <c r="G54" s="447"/>
      <c r="H54" s="444"/>
      <c r="I54" s="444"/>
    </row>
    <row r="55" spans="2:9" ht="15.75" thickBot="1" x14ac:dyDescent="0.3">
      <c r="B55" s="21" t="s">
        <v>29</v>
      </c>
      <c r="C55" s="44">
        <f>SUM(C24:C54)</f>
        <v>0</v>
      </c>
      <c r="D55" s="456">
        <f>SUM(D24:D54)</f>
        <v>0</v>
      </c>
      <c r="E55" s="457"/>
      <c r="F55" s="456">
        <f>SUM(F24:F54)</f>
        <v>0</v>
      </c>
      <c r="G55" s="457"/>
      <c r="H55" s="456">
        <f>SUM(H24:H54)</f>
        <v>0</v>
      </c>
      <c r="I55" s="457"/>
    </row>
    <row r="58" spans="2:9" ht="15.75" thickBot="1" x14ac:dyDescent="0.3"/>
    <row r="59" spans="2:9" ht="15.75" x14ac:dyDescent="0.25">
      <c r="B59" s="29" t="s">
        <v>30</v>
      </c>
      <c r="C59" s="30"/>
      <c r="D59" s="31"/>
      <c r="E59" s="32"/>
      <c r="F59" s="51" t="s">
        <v>31</v>
      </c>
      <c r="G59" s="52"/>
      <c r="H59" s="52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38"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G8:H8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D24:E24"/>
    <mergeCell ref="F24:G24"/>
    <mergeCell ref="H24:I24"/>
    <mergeCell ref="D25:E25"/>
    <mergeCell ref="F25:G25"/>
    <mergeCell ref="H25:I25"/>
    <mergeCell ref="C17:D17"/>
    <mergeCell ref="E17:F17"/>
    <mergeCell ref="H17:I17"/>
    <mergeCell ref="B20:G20"/>
    <mergeCell ref="B22:I22"/>
    <mergeCell ref="D23:E23"/>
    <mergeCell ref="F23:G23"/>
    <mergeCell ref="H23:I23"/>
    <mergeCell ref="D28:E28"/>
    <mergeCell ref="F28:G28"/>
    <mergeCell ref="H28:I28"/>
    <mergeCell ref="D29:E29"/>
    <mergeCell ref="F29:G29"/>
    <mergeCell ref="H29:I29"/>
    <mergeCell ref="D26:E26"/>
    <mergeCell ref="F26:G26"/>
    <mergeCell ref="H26:I26"/>
    <mergeCell ref="D27:E27"/>
    <mergeCell ref="F27:G27"/>
    <mergeCell ref="H27:I27"/>
    <mergeCell ref="D32:E32"/>
    <mergeCell ref="F32:G32"/>
    <mergeCell ref="H32:I32"/>
    <mergeCell ref="D33:E33"/>
    <mergeCell ref="F33:G33"/>
    <mergeCell ref="H33:I33"/>
    <mergeCell ref="D30:E30"/>
    <mergeCell ref="F30:G30"/>
    <mergeCell ref="H30:I30"/>
    <mergeCell ref="D31:E31"/>
    <mergeCell ref="F31:G31"/>
    <mergeCell ref="H31:I31"/>
    <mergeCell ref="D36:E36"/>
    <mergeCell ref="F36:G36"/>
    <mergeCell ref="H36:I36"/>
    <mergeCell ref="D37:E37"/>
    <mergeCell ref="F37:G37"/>
    <mergeCell ref="H37:I37"/>
    <mergeCell ref="D34:E34"/>
    <mergeCell ref="F34:G34"/>
    <mergeCell ref="H34:I34"/>
    <mergeCell ref="D35:E35"/>
    <mergeCell ref="F35:G35"/>
    <mergeCell ref="H35:I35"/>
    <mergeCell ref="D40:E40"/>
    <mergeCell ref="F40:G40"/>
    <mergeCell ref="H40:I40"/>
    <mergeCell ref="D38:E38"/>
    <mergeCell ref="F38:G38"/>
    <mergeCell ref="H38:I38"/>
    <mergeCell ref="D41:E41"/>
    <mergeCell ref="F41:G41"/>
    <mergeCell ref="H41:I41"/>
    <mergeCell ref="D39:E39"/>
    <mergeCell ref="F39:G39"/>
    <mergeCell ref="H39:I39"/>
    <mergeCell ref="D46:E46"/>
    <mergeCell ref="F46:G46"/>
    <mergeCell ref="H46:I46"/>
    <mergeCell ref="D47:E47"/>
    <mergeCell ref="F47:G47"/>
    <mergeCell ref="H47:I47"/>
    <mergeCell ref="D42:E42"/>
    <mergeCell ref="F42:G42"/>
    <mergeCell ref="H42:I42"/>
    <mergeCell ref="D45:E45"/>
    <mergeCell ref="F45:G45"/>
    <mergeCell ref="H45:I45"/>
    <mergeCell ref="D43:E43"/>
    <mergeCell ref="F43:G43"/>
    <mergeCell ref="H43:I43"/>
    <mergeCell ref="D44:E44"/>
    <mergeCell ref="F44:G44"/>
    <mergeCell ref="H44:I44"/>
    <mergeCell ref="D48:E48"/>
    <mergeCell ref="F48:G48"/>
    <mergeCell ref="H48:I48"/>
    <mergeCell ref="D49:E49"/>
    <mergeCell ref="F49:G49"/>
    <mergeCell ref="H49:I49"/>
    <mergeCell ref="D50:E50"/>
    <mergeCell ref="F50:G50"/>
    <mergeCell ref="F51:G51"/>
    <mergeCell ref="D51:E51"/>
    <mergeCell ref="H50:I50"/>
    <mergeCell ref="H51:I51"/>
    <mergeCell ref="D54:E54"/>
    <mergeCell ref="F54:G54"/>
    <mergeCell ref="H54:I54"/>
    <mergeCell ref="D52:E52"/>
    <mergeCell ref="F52:G52"/>
    <mergeCell ref="H52:I52"/>
    <mergeCell ref="D53:E53"/>
    <mergeCell ref="F53:G53"/>
    <mergeCell ref="H53:I53"/>
    <mergeCell ref="D62:E62"/>
    <mergeCell ref="F62:G62"/>
    <mergeCell ref="H62:I62"/>
    <mergeCell ref="D63:E63"/>
    <mergeCell ref="F63:G63"/>
    <mergeCell ref="D64:E64"/>
    <mergeCell ref="F64:G64"/>
    <mergeCell ref="H64:I64"/>
    <mergeCell ref="D55:E55"/>
    <mergeCell ref="F55:G55"/>
    <mergeCell ref="F60:G60"/>
    <mergeCell ref="H60:I60"/>
    <mergeCell ref="D61:E61"/>
    <mergeCell ref="F61:G61"/>
    <mergeCell ref="H61:I61"/>
    <mergeCell ref="H55:I55"/>
    <mergeCell ref="H63:I6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K74"/>
  <sheetViews>
    <sheetView showGridLines="0" topLeftCell="B25" workbookViewId="0">
      <selection activeCell="H26" sqref="H26:I26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 t="s">
        <v>42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8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>
        <f>D12</f>
        <v>0</v>
      </c>
      <c r="J8" s="57"/>
    </row>
    <row r="9" spans="2:11" ht="15.75" x14ac:dyDescent="0.25">
      <c r="B9" s="24" t="s">
        <v>7</v>
      </c>
      <c r="C9" s="9" t="s">
        <v>8</v>
      </c>
      <c r="D9" s="37"/>
      <c r="E9" s="243"/>
      <c r="F9" s="251"/>
      <c r="G9" s="221" t="s">
        <v>36</v>
      </c>
      <c r="H9" s="221"/>
      <c r="I9" s="46" t="e">
        <f>D9/J9</f>
        <v>#DIV/0!</v>
      </c>
      <c r="J9" s="57">
        <f>D9+E9</f>
        <v>0</v>
      </c>
    </row>
    <row r="10" spans="2:11" ht="15.75" x14ac:dyDescent="0.25">
      <c r="B10" s="24" t="s">
        <v>10</v>
      </c>
      <c r="C10" s="9" t="s">
        <v>11</v>
      </c>
      <c r="D10" s="37"/>
      <c r="E10" s="243"/>
      <c r="F10" s="251"/>
      <c r="G10" s="221" t="s">
        <v>12</v>
      </c>
      <c r="H10" s="221"/>
      <c r="I10" s="46" t="e">
        <f>D10/J10</f>
        <v>#DIV/0!</v>
      </c>
      <c r="J10" s="57">
        <f>D10+E10</f>
        <v>0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50">
        <f>SUM(D12:E12:E11)</f>
        <v>0</v>
      </c>
      <c r="C12" s="43" t="s">
        <v>15</v>
      </c>
      <c r="D12" s="15">
        <f>SUM(D9:D11)</f>
        <v>0</v>
      </c>
      <c r="E12" s="296">
        <f>SUM(E9:E11)</f>
        <v>0</v>
      </c>
      <c r="F12" s="297"/>
      <c r="G12" s="450" t="s">
        <v>16</v>
      </c>
      <c r="H12" s="258"/>
      <c r="I12" s="47" t="e">
        <f>D12/SUM(D12:E12)</f>
        <v>#DIV/0!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/>
      <c r="C16" s="444"/>
      <c r="D16" s="444"/>
      <c r="E16" s="444"/>
      <c r="F16" s="444"/>
      <c r="G16" s="37"/>
      <c r="H16" s="444">
        <v>0</v>
      </c>
      <c r="I16" s="444"/>
    </row>
    <row r="17" spans="2:9" x14ac:dyDescent="0.25">
      <c r="B17" s="49" t="e">
        <f>C17+E17+G17+H17</f>
        <v>#DIV/0!</v>
      </c>
      <c r="C17" s="454" t="e">
        <f>C16/B16</f>
        <v>#DIV/0!</v>
      </c>
      <c r="D17" s="454"/>
      <c r="E17" s="454" t="e">
        <f>E16/B16</f>
        <v>#DIV/0!</v>
      </c>
      <c r="F17" s="454"/>
      <c r="G17" s="49" t="e">
        <f>G16/B16</f>
        <v>#DIV/0!</v>
      </c>
      <c r="H17" s="454" t="e">
        <f>H16/B16</f>
        <v>#DIV/0!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 t="e">
        <f>H20/B12</f>
        <v>#DIV/0!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customHeight="1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customHeight="1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65">
        <v>45962</v>
      </c>
      <c r="C24" s="67"/>
      <c r="D24" s="448"/>
      <c r="E24" s="448"/>
      <c r="F24" s="455"/>
      <c r="G24" s="455"/>
      <c r="H24" s="448"/>
      <c r="I24" s="448"/>
    </row>
    <row r="25" spans="2:9" x14ac:dyDescent="0.25">
      <c r="B25" s="65">
        <v>45963</v>
      </c>
      <c r="C25" s="64"/>
      <c r="D25" s="445"/>
      <c r="E25" s="445"/>
      <c r="F25" s="446"/>
      <c r="G25" s="446"/>
      <c r="H25" s="445"/>
      <c r="I25" s="445"/>
    </row>
    <row r="26" spans="2:9" x14ac:dyDescent="0.25">
      <c r="B26" s="16">
        <v>45964</v>
      </c>
      <c r="C26" s="37"/>
      <c r="D26" s="444"/>
      <c r="E26" s="444"/>
      <c r="F26" s="447"/>
      <c r="G26" s="447"/>
      <c r="H26" s="444"/>
      <c r="I26" s="444"/>
    </row>
    <row r="27" spans="2:9" x14ac:dyDescent="0.25">
      <c r="B27" s="16">
        <v>45965</v>
      </c>
      <c r="C27" s="37"/>
      <c r="D27" s="444"/>
      <c r="E27" s="444"/>
      <c r="F27" s="447"/>
      <c r="G27" s="447"/>
      <c r="H27" s="444"/>
      <c r="I27" s="444"/>
    </row>
    <row r="28" spans="2:9" x14ac:dyDescent="0.25">
      <c r="B28" s="16">
        <v>45966</v>
      </c>
      <c r="C28" s="37"/>
      <c r="D28" s="444"/>
      <c r="E28" s="444"/>
      <c r="F28" s="447"/>
      <c r="G28" s="447"/>
      <c r="H28" s="444"/>
      <c r="I28" s="444"/>
    </row>
    <row r="29" spans="2:9" x14ac:dyDescent="0.25">
      <c r="B29" s="16">
        <v>45967</v>
      </c>
      <c r="C29" s="37"/>
      <c r="D29" s="444"/>
      <c r="E29" s="444"/>
      <c r="F29" s="447"/>
      <c r="G29" s="447"/>
      <c r="H29" s="444"/>
      <c r="I29" s="444"/>
    </row>
    <row r="30" spans="2:9" x14ac:dyDescent="0.25">
      <c r="B30" s="16">
        <v>45968</v>
      </c>
      <c r="C30" s="37"/>
      <c r="D30" s="444"/>
      <c r="E30" s="444"/>
      <c r="F30" s="447"/>
      <c r="G30" s="447"/>
      <c r="H30" s="444"/>
      <c r="I30" s="444"/>
    </row>
    <row r="31" spans="2:9" x14ac:dyDescent="0.25">
      <c r="B31" s="65">
        <v>45969</v>
      </c>
      <c r="C31" s="64"/>
      <c r="D31" s="445"/>
      <c r="E31" s="445"/>
      <c r="F31" s="446"/>
      <c r="G31" s="446"/>
      <c r="H31" s="445"/>
      <c r="I31" s="445"/>
    </row>
    <row r="32" spans="2:9" x14ac:dyDescent="0.25">
      <c r="B32" s="65">
        <v>45970</v>
      </c>
      <c r="C32" s="64"/>
      <c r="D32" s="445"/>
      <c r="E32" s="445"/>
      <c r="F32" s="446"/>
      <c r="G32" s="446"/>
      <c r="H32" s="445"/>
      <c r="I32" s="445"/>
    </row>
    <row r="33" spans="2:9" x14ac:dyDescent="0.25">
      <c r="B33" s="16">
        <v>45971</v>
      </c>
      <c r="C33" s="37"/>
      <c r="D33" s="444"/>
      <c r="E33" s="444"/>
      <c r="F33" s="447"/>
      <c r="G33" s="447"/>
      <c r="H33" s="444"/>
      <c r="I33" s="444"/>
    </row>
    <row r="34" spans="2:9" x14ac:dyDescent="0.25">
      <c r="B34" s="16">
        <v>45972</v>
      </c>
      <c r="C34" s="37"/>
      <c r="D34" s="444"/>
      <c r="E34" s="444"/>
      <c r="F34" s="447"/>
      <c r="G34" s="447"/>
      <c r="H34" s="444"/>
      <c r="I34" s="444"/>
    </row>
    <row r="35" spans="2:9" x14ac:dyDescent="0.25">
      <c r="B35" s="16">
        <v>45973</v>
      </c>
      <c r="C35" s="37"/>
      <c r="D35" s="444"/>
      <c r="E35" s="444"/>
      <c r="F35" s="447"/>
      <c r="G35" s="447"/>
      <c r="H35" s="444"/>
      <c r="I35" s="444"/>
    </row>
    <row r="36" spans="2:9" x14ac:dyDescent="0.25">
      <c r="B36" s="16">
        <v>45974</v>
      </c>
      <c r="C36" s="37"/>
      <c r="D36" s="444"/>
      <c r="E36" s="444"/>
      <c r="F36" s="447"/>
      <c r="G36" s="447"/>
      <c r="H36" s="444"/>
      <c r="I36" s="444"/>
    </row>
    <row r="37" spans="2:9" x14ac:dyDescent="0.25">
      <c r="B37" s="16">
        <v>45975</v>
      </c>
      <c r="C37" s="37"/>
      <c r="D37" s="444"/>
      <c r="E37" s="444"/>
      <c r="F37" s="447"/>
      <c r="G37" s="447"/>
      <c r="H37" s="444"/>
      <c r="I37" s="444"/>
    </row>
    <row r="38" spans="2:9" x14ac:dyDescent="0.25">
      <c r="B38" s="65">
        <v>45976</v>
      </c>
      <c r="C38" s="64"/>
      <c r="D38" s="445"/>
      <c r="E38" s="445"/>
      <c r="F38" s="446"/>
      <c r="G38" s="446"/>
      <c r="H38" s="445"/>
      <c r="I38" s="445"/>
    </row>
    <row r="39" spans="2:9" x14ac:dyDescent="0.25">
      <c r="B39" s="65">
        <v>45977</v>
      </c>
      <c r="C39" s="64"/>
      <c r="D39" s="445"/>
      <c r="E39" s="445"/>
      <c r="F39" s="446"/>
      <c r="G39" s="446"/>
      <c r="H39" s="445"/>
      <c r="I39" s="445"/>
    </row>
    <row r="40" spans="2:9" x14ac:dyDescent="0.25">
      <c r="B40" s="16">
        <v>45978</v>
      </c>
      <c r="C40" s="37"/>
      <c r="D40" s="444"/>
      <c r="E40" s="444"/>
      <c r="F40" s="447"/>
      <c r="G40" s="447"/>
      <c r="H40" s="444"/>
      <c r="I40" s="444"/>
    </row>
    <row r="41" spans="2:9" x14ac:dyDescent="0.25">
      <c r="B41" s="16">
        <v>45979</v>
      </c>
      <c r="C41" s="37"/>
      <c r="D41" s="444"/>
      <c r="E41" s="444"/>
      <c r="F41" s="447"/>
      <c r="G41" s="447"/>
      <c r="H41" s="444"/>
      <c r="I41" s="444"/>
    </row>
    <row r="42" spans="2:9" x14ac:dyDescent="0.25">
      <c r="B42" s="16">
        <v>45980</v>
      </c>
      <c r="C42" s="37"/>
      <c r="D42" s="444"/>
      <c r="E42" s="444"/>
      <c r="F42" s="447"/>
      <c r="G42" s="447"/>
      <c r="H42" s="444"/>
      <c r="I42" s="444"/>
    </row>
    <row r="43" spans="2:9" x14ac:dyDescent="0.25">
      <c r="B43" s="65">
        <v>45981</v>
      </c>
      <c r="C43" s="64"/>
      <c r="D43" s="445"/>
      <c r="E43" s="445"/>
      <c r="F43" s="446"/>
      <c r="G43" s="446"/>
      <c r="H43" s="445"/>
      <c r="I43" s="445"/>
    </row>
    <row r="44" spans="2:9" x14ac:dyDescent="0.25">
      <c r="B44" s="65">
        <v>45982</v>
      </c>
      <c r="C44" s="64"/>
      <c r="D44" s="445"/>
      <c r="E44" s="445"/>
      <c r="F44" s="446"/>
      <c r="G44" s="446"/>
      <c r="H44" s="445"/>
      <c r="I44" s="445"/>
    </row>
    <row r="45" spans="2:9" x14ac:dyDescent="0.25">
      <c r="B45" s="65">
        <v>45983</v>
      </c>
      <c r="C45" s="64"/>
      <c r="D45" s="445"/>
      <c r="E45" s="445"/>
      <c r="F45" s="446"/>
      <c r="G45" s="446"/>
      <c r="H45" s="445"/>
      <c r="I45" s="445"/>
    </row>
    <row r="46" spans="2:9" x14ac:dyDescent="0.25">
      <c r="B46" s="65">
        <v>45984</v>
      </c>
      <c r="C46" s="64"/>
      <c r="D46" s="445"/>
      <c r="E46" s="445"/>
      <c r="F46" s="446"/>
      <c r="G46" s="446"/>
      <c r="H46" s="445"/>
      <c r="I46" s="445"/>
    </row>
    <row r="47" spans="2:9" x14ac:dyDescent="0.25">
      <c r="B47" s="16">
        <v>45985</v>
      </c>
      <c r="C47" s="37"/>
      <c r="D47" s="444"/>
      <c r="E47" s="444"/>
      <c r="F47" s="447"/>
      <c r="G47" s="447"/>
      <c r="H47" s="444"/>
      <c r="I47" s="444"/>
    </row>
    <row r="48" spans="2:9" x14ac:dyDescent="0.25">
      <c r="B48" s="16">
        <v>45986</v>
      </c>
      <c r="C48" s="37"/>
      <c r="D48" s="444"/>
      <c r="E48" s="444"/>
      <c r="F48" s="447"/>
      <c r="G48" s="447"/>
      <c r="H48" s="444"/>
      <c r="I48" s="444"/>
    </row>
    <row r="49" spans="2:9" x14ac:dyDescent="0.25">
      <c r="B49" s="16">
        <v>45987</v>
      </c>
      <c r="C49" s="37"/>
      <c r="D49" s="444"/>
      <c r="E49" s="444"/>
      <c r="F49" s="447"/>
      <c r="G49" s="447"/>
      <c r="H49" s="444"/>
      <c r="I49" s="444"/>
    </row>
    <row r="50" spans="2:9" x14ac:dyDescent="0.25">
      <c r="B50" s="16">
        <v>45988</v>
      </c>
      <c r="C50" s="37"/>
      <c r="D50" s="444"/>
      <c r="E50" s="444"/>
      <c r="F50" s="447"/>
      <c r="G50" s="447"/>
      <c r="H50" s="444"/>
      <c r="I50" s="444"/>
    </row>
    <row r="51" spans="2:9" x14ac:dyDescent="0.25">
      <c r="B51" s="16">
        <v>45989</v>
      </c>
      <c r="C51" s="37"/>
      <c r="D51" s="444"/>
      <c r="E51" s="444"/>
      <c r="F51" s="447"/>
      <c r="G51" s="447"/>
      <c r="H51" s="444"/>
      <c r="I51" s="444"/>
    </row>
    <row r="52" spans="2:9" x14ac:dyDescent="0.25">
      <c r="B52" s="65">
        <v>45990</v>
      </c>
      <c r="C52" s="64"/>
      <c r="D52" s="445"/>
      <c r="E52" s="445"/>
      <c r="F52" s="446"/>
      <c r="G52" s="446"/>
      <c r="H52" s="445"/>
      <c r="I52" s="445"/>
    </row>
    <row r="53" spans="2:9" x14ac:dyDescent="0.25">
      <c r="B53" s="65">
        <v>45991</v>
      </c>
      <c r="C53" s="64"/>
      <c r="D53" s="445"/>
      <c r="E53" s="445"/>
      <c r="F53" s="446"/>
      <c r="G53" s="446"/>
      <c r="H53" s="445"/>
      <c r="I53" s="445"/>
    </row>
    <row r="54" spans="2:9" ht="15.75" thickBot="1" x14ac:dyDescent="0.3">
      <c r="B54" s="16"/>
      <c r="C54" s="37"/>
      <c r="D54" s="444"/>
      <c r="E54" s="444"/>
      <c r="F54" s="447"/>
      <c r="G54" s="447"/>
      <c r="H54" s="444"/>
      <c r="I54" s="444"/>
    </row>
    <row r="55" spans="2:9" ht="15.75" thickBot="1" x14ac:dyDescent="0.3">
      <c r="B55" s="21" t="s">
        <v>29</v>
      </c>
      <c r="C55" s="44">
        <f>SUM(C24:C54)</f>
        <v>0</v>
      </c>
      <c r="D55" s="456">
        <f>SUM(D24:D54)</f>
        <v>0</v>
      </c>
      <c r="E55" s="457"/>
      <c r="F55" s="456">
        <f>SUM(F24:F54)</f>
        <v>0</v>
      </c>
      <c r="G55" s="457"/>
      <c r="H55" s="456">
        <f>SUM(H24:H54)</f>
        <v>0</v>
      </c>
      <c r="I55" s="457"/>
    </row>
    <row r="58" spans="2:9" ht="15.75" thickBot="1" x14ac:dyDescent="0.3"/>
    <row r="59" spans="2:9" ht="15.75" x14ac:dyDescent="0.25">
      <c r="B59" s="255" t="s">
        <v>30</v>
      </c>
      <c r="C59" s="256"/>
      <c r="D59" s="256"/>
      <c r="E59" s="257"/>
      <c r="F59" s="252" t="s">
        <v>31</v>
      </c>
      <c r="G59" s="253"/>
      <c r="H59" s="253"/>
      <c r="I59" s="254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40"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G8:H8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D24:E24"/>
    <mergeCell ref="F24:G24"/>
    <mergeCell ref="H24:I24"/>
    <mergeCell ref="D25:E25"/>
    <mergeCell ref="F25:G25"/>
    <mergeCell ref="H25:I25"/>
    <mergeCell ref="C17:D17"/>
    <mergeCell ref="E17:F17"/>
    <mergeCell ref="H17:I17"/>
    <mergeCell ref="B20:G20"/>
    <mergeCell ref="B22:I22"/>
    <mergeCell ref="D23:E23"/>
    <mergeCell ref="F23:G23"/>
    <mergeCell ref="H23:I23"/>
    <mergeCell ref="D28:E28"/>
    <mergeCell ref="F28:G28"/>
    <mergeCell ref="H28:I28"/>
    <mergeCell ref="F29:G29"/>
    <mergeCell ref="H29:I29"/>
    <mergeCell ref="D26:E26"/>
    <mergeCell ref="F26:G26"/>
    <mergeCell ref="H26:I26"/>
    <mergeCell ref="D27:E27"/>
    <mergeCell ref="F27:G27"/>
    <mergeCell ref="H27:I27"/>
    <mergeCell ref="D29:E29"/>
    <mergeCell ref="D32:E32"/>
    <mergeCell ref="F32:G32"/>
    <mergeCell ref="H32:I32"/>
    <mergeCell ref="D33:E33"/>
    <mergeCell ref="F33:G33"/>
    <mergeCell ref="H33:I33"/>
    <mergeCell ref="D30:E30"/>
    <mergeCell ref="F30:G30"/>
    <mergeCell ref="H30:I30"/>
    <mergeCell ref="D31:E31"/>
    <mergeCell ref="F31:G31"/>
    <mergeCell ref="H31:I31"/>
    <mergeCell ref="D36:E36"/>
    <mergeCell ref="F36:G36"/>
    <mergeCell ref="H36:I36"/>
    <mergeCell ref="D37:E37"/>
    <mergeCell ref="F37:G37"/>
    <mergeCell ref="H37:I37"/>
    <mergeCell ref="D34:E34"/>
    <mergeCell ref="F34:G34"/>
    <mergeCell ref="H34:I34"/>
    <mergeCell ref="D35:E35"/>
    <mergeCell ref="F35:G35"/>
    <mergeCell ref="H35:I35"/>
    <mergeCell ref="D40:E40"/>
    <mergeCell ref="F40:G40"/>
    <mergeCell ref="H40:I40"/>
    <mergeCell ref="D41:E41"/>
    <mergeCell ref="F41:G41"/>
    <mergeCell ref="H41:I41"/>
    <mergeCell ref="D38:E38"/>
    <mergeCell ref="F38:G38"/>
    <mergeCell ref="H38:I38"/>
    <mergeCell ref="D39:E39"/>
    <mergeCell ref="F39:G39"/>
    <mergeCell ref="H39:I39"/>
    <mergeCell ref="D42:E42"/>
    <mergeCell ref="F42:G42"/>
    <mergeCell ref="H42:I42"/>
    <mergeCell ref="D45:E45"/>
    <mergeCell ref="F45:G45"/>
    <mergeCell ref="H45:I45"/>
    <mergeCell ref="H43:I43"/>
    <mergeCell ref="D44:E44"/>
    <mergeCell ref="F44:G44"/>
    <mergeCell ref="H44:I44"/>
    <mergeCell ref="D43:E43"/>
    <mergeCell ref="F43:G43"/>
    <mergeCell ref="D51:E51"/>
    <mergeCell ref="F51:G51"/>
    <mergeCell ref="H51:I51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4:E54"/>
    <mergeCell ref="F54:G54"/>
    <mergeCell ref="H54:I54"/>
    <mergeCell ref="D62:E62"/>
    <mergeCell ref="F62:G62"/>
    <mergeCell ref="H62:I62"/>
    <mergeCell ref="D63:E63"/>
    <mergeCell ref="F63:G63"/>
    <mergeCell ref="D52:E52"/>
    <mergeCell ref="F52:G52"/>
    <mergeCell ref="H52:I52"/>
    <mergeCell ref="D53:E53"/>
    <mergeCell ref="F53:G53"/>
    <mergeCell ref="H53:I53"/>
    <mergeCell ref="D64:E64"/>
    <mergeCell ref="F64:G64"/>
    <mergeCell ref="H64:I64"/>
    <mergeCell ref="D55:E55"/>
    <mergeCell ref="F55:G55"/>
    <mergeCell ref="F60:G60"/>
    <mergeCell ref="H60:I60"/>
    <mergeCell ref="D61:E61"/>
    <mergeCell ref="F61:G61"/>
    <mergeCell ref="H61:I61"/>
    <mergeCell ref="H55:I55"/>
    <mergeCell ref="H63:I63"/>
    <mergeCell ref="F59:I59"/>
    <mergeCell ref="B59:E5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K74"/>
  <sheetViews>
    <sheetView showGridLines="0" topLeftCell="A4" workbookViewId="0">
      <selection activeCell="E12" sqref="E12:F12"/>
    </sheetView>
  </sheetViews>
  <sheetFormatPr defaultRowHeight="15" x14ac:dyDescent="0.25"/>
  <cols>
    <col min="2" max="2" width="12.7109375" customWidth="1"/>
    <col min="3" max="3" width="12.42578125" customWidth="1"/>
    <col min="5" max="5" width="12.28515625" customWidth="1"/>
    <col min="6" max="6" width="9" customWidth="1"/>
    <col min="7" max="7" width="33" customWidth="1"/>
    <col min="8" max="8" width="7.42578125" customWidth="1"/>
    <col min="9" max="9" width="10" customWidth="1"/>
  </cols>
  <sheetData>
    <row r="2" spans="2:11" ht="15.75" thickBot="1" x14ac:dyDescent="0.3"/>
    <row r="3" spans="2:11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1" ht="23.25" x14ac:dyDescent="0.35">
      <c r="B4" s="210" t="s">
        <v>43</v>
      </c>
      <c r="C4" s="211"/>
      <c r="D4" s="211"/>
      <c r="E4" s="211"/>
      <c r="F4" s="211"/>
      <c r="G4" s="211"/>
      <c r="H4" s="211"/>
      <c r="I4" s="212"/>
    </row>
    <row r="5" spans="2:11" ht="23.25" x14ac:dyDescent="0.35">
      <c r="B5" s="6"/>
      <c r="C5" s="7"/>
      <c r="D5" s="7"/>
      <c r="E5" s="7"/>
      <c r="F5" s="7"/>
      <c r="G5" s="7"/>
      <c r="H5" s="7"/>
      <c r="I5" s="8"/>
    </row>
    <row r="6" spans="2:11" ht="15.75" thickBot="1" x14ac:dyDescent="0.3">
      <c r="B6" s="6"/>
      <c r="C6" s="6"/>
      <c r="D6" s="6"/>
      <c r="E6" s="6"/>
      <c r="F6" s="6"/>
      <c r="G6" s="6"/>
      <c r="H6" s="6"/>
      <c r="I6" s="6"/>
    </row>
    <row r="7" spans="2:11" ht="15.75" x14ac:dyDescent="0.25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1" ht="15.75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34" t="s">
        <v>35</v>
      </c>
      <c r="H8" s="234"/>
      <c r="I8" s="45"/>
      <c r="J8" s="57"/>
    </row>
    <row r="9" spans="2:11" ht="15.75" x14ac:dyDescent="0.25">
      <c r="B9" s="24" t="s">
        <v>7</v>
      </c>
      <c r="C9" s="9" t="s">
        <v>8</v>
      </c>
      <c r="D9" s="37"/>
      <c r="E9" s="243"/>
      <c r="F9" s="251"/>
      <c r="G9" s="221" t="s">
        <v>36</v>
      </c>
      <c r="H9" s="221"/>
      <c r="I9" s="46" t="e">
        <f>D9/J9</f>
        <v>#DIV/0!</v>
      </c>
      <c r="J9" s="57">
        <f>D9+E9</f>
        <v>0</v>
      </c>
    </row>
    <row r="10" spans="2:11" ht="15.75" x14ac:dyDescent="0.25">
      <c r="B10" s="24" t="s">
        <v>10</v>
      </c>
      <c r="C10" s="9" t="s">
        <v>11</v>
      </c>
      <c r="D10" s="37"/>
      <c r="E10" s="243"/>
      <c r="F10" s="251"/>
      <c r="G10" s="221" t="s">
        <v>12</v>
      </c>
      <c r="H10" s="221"/>
      <c r="I10" s="46" t="e">
        <f>D10/J10</f>
        <v>#DIV/0!</v>
      </c>
      <c r="J10" s="57">
        <f>D10+E10</f>
        <v>0</v>
      </c>
    </row>
    <row r="11" spans="2:11" x14ac:dyDescent="0.25">
      <c r="B11" s="38" t="s">
        <v>13</v>
      </c>
      <c r="C11" s="9"/>
      <c r="D11" s="37"/>
      <c r="E11" s="243"/>
      <c r="F11" s="251"/>
      <c r="G11" s="449"/>
      <c r="H11" s="231"/>
      <c r="I11" s="46"/>
      <c r="J11" s="57">
        <f>D11+E11</f>
        <v>0</v>
      </c>
      <c r="K11" t="s">
        <v>14</v>
      </c>
    </row>
    <row r="12" spans="2:11" x14ac:dyDescent="0.25">
      <c r="B12" s="168">
        <f>SUM(D12:E12:E11)</f>
        <v>0</v>
      </c>
      <c r="C12" s="43" t="s">
        <v>15</v>
      </c>
      <c r="D12" s="15"/>
      <c r="E12" s="296"/>
      <c r="F12" s="297"/>
      <c r="G12" s="450" t="s">
        <v>16</v>
      </c>
      <c r="H12" s="258"/>
      <c r="I12" s="47" t="e">
        <f>D12/SUM(D12:E12)</f>
        <v>#DIV/0!</v>
      </c>
      <c r="J12" s="57"/>
    </row>
    <row r="13" spans="2:11" ht="15.75" thickBot="1" x14ac:dyDescent="0.3">
      <c r="B13" s="6"/>
      <c r="C13" s="6"/>
      <c r="D13" s="6"/>
      <c r="E13" s="41"/>
      <c r="F13" s="6"/>
      <c r="G13" s="6"/>
      <c r="H13" s="6"/>
      <c r="I13" s="6"/>
    </row>
    <row r="14" spans="2:11" ht="15.75" x14ac:dyDescent="0.25">
      <c r="B14" s="222" t="s">
        <v>17</v>
      </c>
      <c r="C14" s="214"/>
      <c r="D14" s="214"/>
      <c r="E14" s="214"/>
      <c r="F14" s="214"/>
      <c r="G14" s="214"/>
      <c r="H14" s="214"/>
      <c r="I14" s="216"/>
    </row>
    <row r="15" spans="2:11" ht="7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30" t="s">
        <v>37</v>
      </c>
      <c r="I15" s="431"/>
    </row>
    <row r="16" spans="2:11" x14ac:dyDescent="0.25">
      <c r="B16" s="15"/>
      <c r="C16" s="444">
        <v>0</v>
      </c>
      <c r="D16" s="444"/>
      <c r="E16" s="444"/>
      <c r="F16" s="444"/>
      <c r="G16" s="37"/>
      <c r="H16" s="444"/>
      <c r="I16" s="444"/>
    </row>
    <row r="17" spans="2:9" x14ac:dyDescent="0.25">
      <c r="B17" s="49" t="e">
        <f>C17+E17+G17+H17</f>
        <v>#DIV/0!</v>
      </c>
      <c r="C17" s="454" t="e">
        <f>C16/B16</f>
        <v>#DIV/0!</v>
      </c>
      <c r="D17" s="454"/>
      <c r="E17" s="454" t="e">
        <f>E16/B16</f>
        <v>#DIV/0!</v>
      </c>
      <c r="F17" s="454"/>
      <c r="G17" s="49" t="e">
        <f>G16/B16</f>
        <v>#DIV/0!</v>
      </c>
      <c r="H17" s="454" t="e">
        <f>H16/B16</f>
        <v>#DIV/0!</v>
      </c>
      <c r="I17" s="454"/>
    </row>
    <row r="18" spans="2:9" x14ac:dyDescent="0.25">
      <c r="B18" s="6"/>
      <c r="C18" s="6"/>
      <c r="D18" s="6"/>
      <c r="E18" s="11"/>
      <c r="F18" s="11"/>
      <c r="G18" s="6"/>
      <c r="H18" s="6"/>
      <c r="I18" s="6"/>
    </row>
    <row r="19" spans="2:9" ht="15.75" thickBot="1" x14ac:dyDescent="0.3">
      <c r="B19" s="6"/>
      <c r="C19" s="6"/>
      <c r="D19" s="6"/>
      <c r="E19" s="6"/>
      <c r="F19" s="6"/>
      <c r="G19" s="6"/>
      <c r="H19" s="6"/>
      <c r="I19" s="6"/>
    </row>
    <row r="20" spans="2:9" ht="15.75" thickBot="1" x14ac:dyDescent="0.3">
      <c r="B20" s="200" t="s">
        <v>23</v>
      </c>
      <c r="C20" s="201"/>
      <c r="D20" s="201"/>
      <c r="E20" s="201"/>
      <c r="F20" s="201"/>
      <c r="G20" s="201"/>
      <c r="H20" s="48"/>
      <c r="I20" s="42" t="e">
        <f>H20/B16</f>
        <v>#DIV/0!</v>
      </c>
    </row>
    <row r="21" spans="2:9" ht="15.75" thickBot="1" x14ac:dyDescent="0.3">
      <c r="B21" s="6"/>
      <c r="C21" s="6"/>
      <c r="D21" s="6"/>
      <c r="E21" s="6"/>
      <c r="F21" s="6"/>
      <c r="G21" s="6"/>
      <c r="H21" s="6"/>
      <c r="I21" s="6"/>
    </row>
    <row r="22" spans="2:9" ht="18.75" thickBot="1" x14ac:dyDescent="0.3">
      <c r="B22" s="261" t="s">
        <v>24</v>
      </c>
      <c r="C22" s="262"/>
      <c r="D22" s="262"/>
      <c r="E22" s="262"/>
      <c r="F22" s="262"/>
      <c r="G22" s="262"/>
      <c r="H22" s="262"/>
      <c r="I22" s="262"/>
    </row>
    <row r="23" spans="2:9" ht="16.5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</row>
    <row r="24" spans="2:9" x14ac:dyDescent="0.25">
      <c r="B24" s="16"/>
      <c r="C24" s="62"/>
      <c r="D24" s="458"/>
      <c r="E24" s="458"/>
      <c r="F24" s="464"/>
      <c r="G24" s="465"/>
      <c r="H24" s="458"/>
      <c r="I24" s="458"/>
    </row>
    <row r="25" spans="2:9" x14ac:dyDescent="0.25">
      <c r="B25" s="16"/>
      <c r="C25" s="37"/>
      <c r="D25" s="444"/>
      <c r="E25" s="444"/>
      <c r="F25" s="459"/>
      <c r="G25" s="459"/>
      <c r="H25" s="444"/>
      <c r="I25" s="444"/>
    </row>
    <row r="26" spans="2:9" x14ac:dyDescent="0.25">
      <c r="B26" s="16"/>
      <c r="C26" s="37"/>
      <c r="D26" s="444"/>
      <c r="E26" s="444"/>
      <c r="F26" s="447"/>
      <c r="G26" s="447"/>
      <c r="H26" s="444"/>
      <c r="I26" s="444"/>
    </row>
    <row r="27" spans="2:9" x14ac:dyDescent="0.25">
      <c r="B27" s="16"/>
      <c r="C27" s="37"/>
      <c r="D27" s="444"/>
      <c r="E27" s="444"/>
      <c r="F27" s="447"/>
      <c r="G27" s="447"/>
      <c r="H27" s="444"/>
      <c r="I27" s="444"/>
    </row>
    <row r="28" spans="2:9" x14ac:dyDescent="0.25">
      <c r="B28" s="16"/>
      <c r="C28" s="37"/>
      <c r="D28" s="444"/>
      <c r="E28" s="444"/>
      <c r="F28" s="447"/>
      <c r="G28" s="447"/>
      <c r="H28" s="444"/>
      <c r="I28" s="444"/>
    </row>
    <row r="29" spans="2:9" x14ac:dyDescent="0.25">
      <c r="B29" s="54"/>
      <c r="C29" s="37"/>
      <c r="D29" s="444"/>
      <c r="E29" s="444"/>
      <c r="F29" s="447"/>
      <c r="G29" s="447"/>
      <c r="H29" s="444"/>
      <c r="I29" s="444"/>
    </row>
    <row r="30" spans="2:9" x14ac:dyDescent="0.25">
      <c r="B30" s="16"/>
      <c r="C30" s="37"/>
      <c r="D30" s="444"/>
      <c r="E30" s="444"/>
      <c r="F30" s="447"/>
      <c r="G30" s="447"/>
      <c r="H30" s="444"/>
      <c r="I30" s="444"/>
    </row>
    <row r="31" spans="2:9" x14ac:dyDescent="0.25">
      <c r="B31" s="54"/>
      <c r="C31" s="37"/>
      <c r="D31" s="444"/>
      <c r="E31" s="444"/>
      <c r="F31" s="447"/>
      <c r="G31" s="447"/>
      <c r="H31" s="444"/>
      <c r="I31" s="444"/>
    </row>
    <row r="32" spans="2:9" x14ac:dyDescent="0.25">
      <c r="B32" s="54"/>
      <c r="C32" s="37"/>
      <c r="D32" s="444"/>
      <c r="E32" s="444"/>
      <c r="F32" s="447"/>
      <c r="G32" s="447"/>
      <c r="H32" s="444"/>
      <c r="I32" s="444"/>
    </row>
    <row r="33" spans="2:9" x14ac:dyDescent="0.25">
      <c r="B33" s="16"/>
      <c r="C33" s="37"/>
      <c r="D33" s="444"/>
      <c r="E33" s="444"/>
      <c r="F33" s="447"/>
      <c r="G33" s="447"/>
      <c r="H33" s="444"/>
      <c r="I33" s="444"/>
    </row>
    <row r="34" spans="2:9" x14ac:dyDescent="0.25">
      <c r="B34" s="54"/>
      <c r="C34" s="37"/>
      <c r="D34" s="444"/>
      <c r="E34" s="444"/>
      <c r="F34" s="447"/>
      <c r="G34" s="447"/>
      <c r="H34" s="444"/>
      <c r="I34" s="444"/>
    </row>
    <row r="35" spans="2:9" x14ac:dyDescent="0.25">
      <c r="B35" s="54"/>
      <c r="C35" s="37"/>
      <c r="D35" s="444"/>
      <c r="E35" s="444"/>
      <c r="F35" s="447"/>
      <c r="G35" s="447"/>
      <c r="H35" s="444"/>
      <c r="I35" s="444"/>
    </row>
    <row r="36" spans="2:9" x14ac:dyDescent="0.25">
      <c r="B36" s="16"/>
      <c r="C36" s="37"/>
      <c r="D36" s="444"/>
      <c r="E36" s="444"/>
      <c r="F36" s="447"/>
      <c r="G36" s="447"/>
      <c r="H36" s="444"/>
      <c r="I36" s="444"/>
    </row>
    <row r="37" spans="2:9" x14ac:dyDescent="0.25">
      <c r="B37" s="54"/>
      <c r="C37" s="37"/>
      <c r="D37" s="444"/>
      <c r="E37" s="444"/>
      <c r="F37" s="447"/>
      <c r="G37" s="447"/>
      <c r="H37" s="444"/>
      <c r="I37" s="444"/>
    </row>
    <row r="38" spans="2:9" x14ac:dyDescent="0.25">
      <c r="B38" s="54"/>
      <c r="C38" s="37"/>
      <c r="D38" s="444"/>
      <c r="E38" s="444"/>
      <c r="F38" s="447"/>
      <c r="G38" s="447"/>
      <c r="H38" s="444"/>
      <c r="I38" s="444"/>
    </row>
    <row r="39" spans="2:9" x14ac:dyDescent="0.25">
      <c r="B39" s="16"/>
      <c r="C39" s="37"/>
      <c r="D39" s="444"/>
      <c r="E39" s="444"/>
      <c r="F39" s="447"/>
      <c r="G39" s="447"/>
      <c r="H39" s="444"/>
      <c r="I39" s="444"/>
    </row>
    <row r="40" spans="2:9" x14ac:dyDescent="0.25">
      <c r="B40" s="54"/>
      <c r="C40" s="37"/>
      <c r="D40" s="444"/>
      <c r="E40" s="444"/>
      <c r="F40" s="447"/>
      <c r="G40" s="447"/>
      <c r="H40" s="444"/>
      <c r="I40" s="444"/>
    </row>
    <row r="41" spans="2:9" x14ac:dyDescent="0.25">
      <c r="B41" s="54"/>
      <c r="C41" s="37"/>
      <c r="D41" s="444"/>
      <c r="E41" s="444"/>
      <c r="F41" s="447"/>
      <c r="G41" s="447"/>
      <c r="H41" s="444"/>
      <c r="I41" s="444"/>
    </row>
    <row r="42" spans="2:9" x14ac:dyDescent="0.25">
      <c r="B42" s="16"/>
      <c r="C42" s="37"/>
      <c r="D42" s="444"/>
      <c r="E42" s="444"/>
      <c r="F42" s="447"/>
      <c r="G42" s="447"/>
      <c r="H42" s="444"/>
      <c r="I42" s="444"/>
    </row>
    <row r="43" spans="2:9" x14ac:dyDescent="0.25">
      <c r="B43" s="54"/>
      <c r="C43" s="37"/>
      <c r="D43" s="444"/>
      <c r="E43" s="444"/>
      <c r="F43" s="447"/>
      <c r="G43" s="447"/>
      <c r="H43" s="444"/>
      <c r="I43" s="444"/>
    </row>
    <row r="44" spans="2:9" x14ac:dyDescent="0.25">
      <c r="B44" s="54"/>
      <c r="C44" s="37"/>
      <c r="D44" s="444"/>
      <c r="E44" s="444"/>
      <c r="F44" s="447"/>
      <c r="G44" s="447"/>
      <c r="H44" s="444"/>
      <c r="I44" s="444"/>
    </row>
    <row r="45" spans="2:9" x14ac:dyDescent="0.25">
      <c r="B45" s="16"/>
      <c r="C45" s="37"/>
      <c r="D45" s="444"/>
      <c r="E45" s="444"/>
      <c r="F45" s="447"/>
      <c r="G45" s="447"/>
      <c r="H45" s="444"/>
      <c r="I45" s="444"/>
    </row>
    <row r="46" spans="2:9" x14ac:dyDescent="0.25">
      <c r="B46" s="54"/>
      <c r="C46" s="37"/>
      <c r="D46" s="444"/>
      <c r="E46" s="444"/>
      <c r="F46" s="447"/>
      <c r="G46" s="447"/>
      <c r="H46" s="444"/>
      <c r="I46" s="444"/>
    </row>
    <row r="47" spans="2:9" x14ac:dyDescent="0.25">
      <c r="B47" s="54"/>
      <c r="C47" s="37"/>
      <c r="D47" s="444"/>
      <c r="E47" s="444"/>
      <c r="F47" s="447"/>
      <c r="G47" s="447"/>
      <c r="H47" s="444"/>
      <c r="I47" s="444"/>
    </row>
    <row r="48" spans="2:9" x14ac:dyDescent="0.25">
      <c r="B48" s="16"/>
      <c r="C48" s="37"/>
      <c r="D48" s="444"/>
      <c r="E48" s="444"/>
      <c r="F48" s="447"/>
      <c r="G48" s="447"/>
      <c r="H48" s="444"/>
      <c r="I48" s="444"/>
    </row>
    <row r="49" spans="2:9" x14ac:dyDescent="0.25">
      <c r="B49" s="54"/>
      <c r="C49" s="37"/>
      <c r="D49" s="444"/>
      <c r="E49" s="444"/>
      <c r="F49" s="447"/>
      <c r="G49" s="447"/>
      <c r="H49" s="444"/>
      <c r="I49" s="444"/>
    </row>
    <row r="50" spans="2:9" x14ac:dyDescent="0.25">
      <c r="B50" s="54"/>
      <c r="C50" s="37"/>
      <c r="D50" s="444"/>
      <c r="E50" s="444"/>
      <c r="F50" s="447"/>
      <c r="G50" s="447"/>
      <c r="H50" s="444"/>
      <c r="I50" s="444"/>
    </row>
    <row r="51" spans="2:9" x14ac:dyDescent="0.25">
      <c r="B51" s="16"/>
      <c r="C51" s="37"/>
      <c r="D51" s="444"/>
      <c r="E51" s="444"/>
      <c r="F51" s="447"/>
      <c r="G51" s="447"/>
      <c r="H51" s="444"/>
      <c r="I51" s="444"/>
    </row>
    <row r="52" spans="2:9" x14ac:dyDescent="0.25">
      <c r="B52" s="54"/>
      <c r="C52" s="37"/>
      <c r="D52" s="444"/>
      <c r="E52" s="444"/>
      <c r="F52" s="447"/>
      <c r="G52" s="447"/>
      <c r="H52" s="444"/>
      <c r="I52" s="444"/>
    </row>
    <row r="53" spans="2:9" x14ac:dyDescent="0.25">
      <c r="B53" s="54"/>
      <c r="C53" s="37"/>
      <c r="D53" s="444"/>
      <c r="E53" s="444"/>
      <c r="F53" s="447"/>
      <c r="G53" s="447"/>
      <c r="H53" s="444"/>
      <c r="I53" s="444"/>
    </row>
    <row r="54" spans="2:9" ht="15.75" thickBot="1" x14ac:dyDescent="0.3">
      <c r="B54" s="16"/>
      <c r="C54" s="37"/>
      <c r="D54" s="444"/>
      <c r="E54" s="444"/>
      <c r="F54" s="447"/>
      <c r="G54" s="447"/>
      <c r="H54" s="444"/>
      <c r="I54" s="444"/>
    </row>
    <row r="55" spans="2:9" ht="15.75" thickBot="1" x14ac:dyDescent="0.3">
      <c r="B55" s="21" t="s">
        <v>29</v>
      </c>
      <c r="C55" s="44">
        <f>SUM(C24:C54)</f>
        <v>0</v>
      </c>
      <c r="D55" s="456">
        <f>SUM(D24:D54)</f>
        <v>0</v>
      </c>
      <c r="E55" s="457"/>
      <c r="F55" s="456">
        <f>SUM(F25:F54)</f>
        <v>0</v>
      </c>
      <c r="G55" s="457"/>
      <c r="H55" s="456">
        <f>SUM(H24:H54)</f>
        <v>0</v>
      </c>
      <c r="I55" s="457"/>
    </row>
    <row r="58" spans="2:9" ht="15.75" thickBot="1" x14ac:dyDescent="0.3"/>
    <row r="59" spans="2:9" ht="15.75" x14ac:dyDescent="0.25">
      <c r="B59" s="29" t="s">
        <v>30</v>
      </c>
      <c r="C59" s="30"/>
      <c r="D59" s="31"/>
      <c r="E59" s="32"/>
      <c r="F59" s="51" t="s">
        <v>31</v>
      </c>
      <c r="G59" s="52"/>
      <c r="H59" s="52"/>
      <c r="I59" s="53"/>
    </row>
    <row r="60" spans="2:9" x14ac:dyDescent="0.25">
      <c r="B60" s="33"/>
      <c r="C60" s="34"/>
      <c r="D60" s="34"/>
      <c r="E60" s="34"/>
      <c r="F60" s="245" t="s">
        <v>11</v>
      </c>
      <c r="G60" s="246"/>
      <c r="H60" s="246" t="s">
        <v>8</v>
      </c>
      <c r="I60" s="247"/>
    </row>
    <row r="61" spans="2:9" x14ac:dyDescent="0.25">
      <c r="B61" s="27" t="s">
        <v>32</v>
      </c>
      <c r="C61" s="37"/>
      <c r="D61" s="248">
        <v>0</v>
      </c>
      <c r="E61" s="249"/>
      <c r="F61" s="250"/>
      <c r="G61" s="251"/>
      <c r="H61" s="243"/>
      <c r="I61" s="244"/>
    </row>
    <row r="62" spans="2:9" x14ac:dyDescent="0.25">
      <c r="B62" s="27" t="s">
        <v>33</v>
      </c>
      <c r="C62" s="37"/>
      <c r="D62" s="248">
        <v>0</v>
      </c>
      <c r="E62" s="249"/>
      <c r="F62" s="250"/>
      <c r="G62" s="251"/>
      <c r="H62" s="243"/>
      <c r="I62" s="244"/>
    </row>
    <row r="63" spans="2:9" ht="15.75" thickBot="1" x14ac:dyDescent="0.3">
      <c r="B63" s="28"/>
      <c r="C63" s="56"/>
      <c r="D63" s="239"/>
      <c r="E63" s="240"/>
      <c r="F63" s="241"/>
      <c r="G63" s="242"/>
      <c r="H63" s="243"/>
      <c r="I63" s="244"/>
    </row>
    <row r="64" spans="2:9" ht="15.75" thickBot="1" x14ac:dyDescent="0.3">
      <c r="B64" s="35" t="s">
        <v>34</v>
      </c>
      <c r="C64" s="36">
        <f>SUM(C61:C63)</f>
        <v>0</v>
      </c>
      <c r="D64" s="235">
        <f>SUM(D61:D63)</f>
        <v>0</v>
      </c>
      <c r="E64" s="236"/>
      <c r="F64" s="237">
        <f>SUM(F61:F63)</f>
        <v>0</v>
      </c>
      <c r="G64" s="238"/>
      <c r="H64" s="237">
        <f>SUM(H61:H63)</f>
        <v>0</v>
      </c>
      <c r="I64" s="238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</sheetData>
  <mergeCells count="138">
    <mergeCell ref="D24:E24"/>
    <mergeCell ref="F25:G25"/>
    <mergeCell ref="H24:I24"/>
    <mergeCell ref="C17:D17"/>
    <mergeCell ref="C16:D16"/>
    <mergeCell ref="E16:F16"/>
    <mergeCell ref="H16:I16"/>
    <mergeCell ref="E10:F10"/>
    <mergeCell ref="G10:H10"/>
    <mergeCell ref="E11:F11"/>
    <mergeCell ref="G11:H11"/>
    <mergeCell ref="E12:F12"/>
    <mergeCell ref="G12:H12"/>
    <mergeCell ref="E17:F17"/>
    <mergeCell ref="H17:I17"/>
    <mergeCell ref="B20:G20"/>
    <mergeCell ref="B22:I22"/>
    <mergeCell ref="D23:E23"/>
    <mergeCell ref="F23:G23"/>
    <mergeCell ref="H23:I23"/>
    <mergeCell ref="F24:G24"/>
    <mergeCell ref="H25:I25"/>
    <mergeCell ref="D25:E25"/>
    <mergeCell ref="B3:I3"/>
    <mergeCell ref="B4:I4"/>
    <mergeCell ref="B7:I7"/>
    <mergeCell ref="E8:F8"/>
    <mergeCell ref="E9:F9"/>
    <mergeCell ref="G9:H9"/>
    <mergeCell ref="B14:I14"/>
    <mergeCell ref="C15:D15"/>
    <mergeCell ref="E15:F15"/>
    <mergeCell ref="H15:I15"/>
    <mergeCell ref="G8:H8"/>
    <mergeCell ref="D31:E31"/>
    <mergeCell ref="F28:G28"/>
    <mergeCell ref="F29:G29"/>
    <mergeCell ref="F30:G30"/>
    <mergeCell ref="F31:G31"/>
    <mergeCell ref="H28:I28"/>
    <mergeCell ref="H29:I29"/>
    <mergeCell ref="H30:I30"/>
    <mergeCell ref="H31:I31"/>
    <mergeCell ref="D26:E26"/>
    <mergeCell ref="F26:G26"/>
    <mergeCell ref="H26:I26"/>
    <mergeCell ref="D27:E27"/>
    <mergeCell ref="F27:G27"/>
    <mergeCell ref="H27:I27"/>
    <mergeCell ref="D28:E28"/>
    <mergeCell ref="D29:E29"/>
    <mergeCell ref="D30:E30"/>
    <mergeCell ref="D39:E39"/>
    <mergeCell ref="F39:G39"/>
    <mergeCell ref="H39:I39"/>
    <mergeCell ref="D32:E32"/>
    <mergeCell ref="F32:G32"/>
    <mergeCell ref="H32:I32"/>
    <mergeCell ref="D33:E33"/>
    <mergeCell ref="F33:G33"/>
    <mergeCell ref="H33:I33"/>
    <mergeCell ref="H37:I37"/>
    <mergeCell ref="F37:G37"/>
    <mergeCell ref="D37:E37"/>
    <mergeCell ref="H34:I34"/>
    <mergeCell ref="F34:G34"/>
    <mergeCell ref="D34:E34"/>
    <mergeCell ref="F35:G35"/>
    <mergeCell ref="F36:G36"/>
    <mergeCell ref="D35:E35"/>
    <mergeCell ref="D36:E36"/>
    <mergeCell ref="H35:I35"/>
    <mergeCell ref="H36:I36"/>
    <mergeCell ref="D38:E38"/>
    <mergeCell ref="F38:G38"/>
    <mergeCell ref="H38:I38"/>
    <mergeCell ref="D42:E42"/>
    <mergeCell ref="F42:G42"/>
    <mergeCell ref="H42:I42"/>
    <mergeCell ref="D43:E43"/>
    <mergeCell ref="F43:G43"/>
    <mergeCell ref="H43:I43"/>
    <mergeCell ref="D40:E40"/>
    <mergeCell ref="F40:G40"/>
    <mergeCell ref="H40:I40"/>
    <mergeCell ref="D41:E41"/>
    <mergeCell ref="F41:G41"/>
    <mergeCell ref="H41:I41"/>
    <mergeCell ref="D46:E46"/>
    <mergeCell ref="F46:G46"/>
    <mergeCell ref="H46:I46"/>
    <mergeCell ref="D47:E47"/>
    <mergeCell ref="F47:G47"/>
    <mergeCell ref="H47:I47"/>
    <mergeCell ref="D44:E44"/>
    <mergeCell ref="F44:G44"/>
    <mergeCell ref="H44:I44"/>
    <mergeCell ref="D45:E45"/>
    <mergeCell ref="F45:G45"/>
    <mergeCell ref="H45:I45"/>
    <mergeCell ref="D48:E48"/>
    <mergeCell ref="F48:G48"/>
    <mergeCell ref="H48:I48"/>
    <mergeCell ref="D51:E51"/>
    <mergeCell ref="F51:G51"/>
    <mergeCell ref="H51:I51"/>
    <mergeCell ref="D49:E49"/>
    <mergeCell ref="F49:G49"/>
    <mergeCell ref="H49:I49"/>
    <mergeCell ref="D50:E50"/>
    <mergeCell ref="F50:G50"/>
    <mergeCell ref="H50:I50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64:E64"/>
    <mergeCell ref="F64:G64"/>
    <mergeCell ref="H64:I64"/>
    <mergeCell ref="D55:E55"/>
    <mergeCell ref="F55:G55"/>
    <mergeCell ref="F60:G60"/>
    <mergeCell ref="H60:I60"/>
    <mergeCell ref="D61:E61"/>
    <mergeCell ref="F61:G61"/>
    <mergeCell ref="H61:I61"/>
    <mergeCell ref="H55:I55"/>
    <mergeCell ref="H63:I63"/>
    <mergeCell ref="D62:E62"/>
    <mergeCell ref="F62:G62"/>
    <mergeCell ref="H62:I62"/>
    <mergeCell ref="D63:E63"/>
    <mergeCell ref="F63:G63"/>
  </mergeCells>
  <pageMargins left="0.511811024" right="0.511811024" top="0.78740157499999996" bottom="0.78740157499999996" header="0.31496062000000002" footer="0.31496062000000002"/>
  <pageSetup paperSize="9" scale="69" orientation="portrait" r:id="rId1"/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-0.249977111117893"/>
  </sheetPr>
  <dimension ref="B2:S113"/>
  <sheetViews>
    <sheetView showGridLines="0" topLeftCell="N23" workbookViewId="0">
      <selection activeCell="S43" sqref="S43"/>
    </sheetView>
  </sheetViews>
  <sheetFormatPr defaultRowHeight="15" x14ac:dyDescent="0.25"/>
  <cols>
    <col min="2" max="2" width="12.140625" customWidth="1"/>
    <col min="3" max="3" width="14.5703125" customWidth="1"/>
    <col min="4" max="4" width="11.85546875" customWidth="1"/>
    <col min="5" max="5" width="12" customWidth="1"/>
    <col min="6" max="6" width="9.140625" customWidth="1"/>
    <col min="7" max="7" width="19.5703125" customWidth="1"/>
    <col min="8" max="8" width="8.42578125" customWidth="1"/>
    <col min="9" max="9" width="11.140625" customWidth="1"/>
    <col min="15" max="15" width="13.7109375" bestFit="1" customWidth="1"/>
    <col min="16" max="16" width="31.140625" bestFit="1" customWidth="1"/>
    <col min="17" max="17" width="11" bestFit="1" customWidth="1"/>
    <col min="19" max="19" width="13.7109375" bestFit="1" customWidth="1"/>
  </cols>
  <sheetData>
    <row r="2" spans="2:14" ht="15.75" thickBot="1" x14ac:dyDescent="0.3"/>
    <row r="3" spans="2:14" ht="27" thickBot="1" x14ac:dyDescent="0.45">
      <c r="B3" s="207" t="s">
        <v>0</v>
      </c>
      <c r="C3" s="208"/>
      <c r="D3" s="208"/>
      <c r="E3" s="208"/>
      <c r="F3" s="208"/>
      <c r="G3" s="208"/>
      <c r="H3" s="208"/>
      <c r="I3" s="209"/>
    </row>
    <row r="4" spans="2:14" ht="24" thickBot="1" x14ac:dyDescent="0.4">
      <c r="B4" s="468">
        <v>2025</v>
      </c>
      <c r="C4" s="469"/>
      <c r="D4" s="469"/>
      <c r="E4" s="469"/>
      <c r="F4" s="469"/>
      <c r="G4" s="469"/>
      <c r="H4" s="469"/>
      <c r="I4" s="470"/>
    </row>
    <row r="5" spans="2:14" ht="23.25" x14ac:dyDescent="0.35">
      <c r="B5" s="6"/>
      <c r="C5" s="7"/>
      <c r="D5" s="7"/>
      <c r="E5" s="7"/>
      <c r="F5" s="7"/>
      <c r="G5" s="7"/>
      <c r="H5" s="7"/>
      <c r="I5" s="8"/>
    </row>
    <row r="6" spans="2:14" ht="15.75" thickBot="1" x14ac:dyDescent="0.3">
      <c r="B6" s="6"/>
      <c r="C6" s="6"/>
      <c r="D6" s="6"/>
      <c r="E6" s="6"/>
      <c r="F6" s="6"/>
      <c r="G6" s="6"/>
      <c r="H6" s="6"/>
      <c r="I6" s="6"/>
    </row>
    <row r="7" spans="2:14" ht="16.5" thickBot="1" x14ac:dyDescent="0.3">
      <c r="B7" s="213" t="s">
        <v>1</v>
      </c>
      <c r="C7" s="214"/>
      <c r="D7" s="214"/>
      <c r="E7" s="214"/>
      <c r="F7" s="214"/>
      <c r="G7" s="214"/>
      <c r="H7" s="214"/>
      <c r="I7" s="216"/>
    </row>
    <row r="8" spans="2:14" x14ac:dyDescent="0.25">
      <c r="B8" s="40" t="s">
        <v>2</v>
      </c>
      <c r="C8" s="25" t="s">
        <v>3</v>
      </c>
      <c r="D8" s="22" t="s">
        <v>4</v>
      </c>
      <c r="E8" s="451" t="s">
        <v>5</v>
      </c>
      <c r="F8" s="452"/>
      <c r="G8" s="26" t="s">
        <v>6</v>
      </c>
      <c r="H8" s="23"/>
      <c r="I8" s="25"/>
    </row>
    <row r="9" spans="2:14" x14ac:dyDescent="0.25">
      <c r="B9" s="24" t="s">
        <v>7</v>
      </c>
      <c r="C9" s="9" t="s">
        <v>8</v>
      </c>
      <c r="D9" s="37">
        <f>Janeiro!D9+Fevereiro!D9+Março!D9+Abril!D9+Maio!D9+Junho!D9+Julho!D9+Agosto!D9+Setembro!D9+Outubro!D9+Novembro!D9+Dezembro!D9</f>
        <v>175</v>
      </c>
      <c r="E9" s="243">
        <f>Janeiro!E9+Fevereiro!E9+Março!E9+Abril!E9+Maio!E9+Junho!E9+Julho!E9+Agosto!E9+Setembro!E9+Outubro!E9+Novembro!E9+Dezembro!E9</f>
        <v>12</v>
      </c>
      <c r="F9" s="251"/>
      <c r="G9" s="466" t="s">
        <v>9</v>
      </c>
      <c r="H9" s="467"/>
      <c r="I9" s="39">
        <f>D9/J9</f>
        <v>0.93582887700534756</v>
      </c>
      <c r="J9" s="57">
        <f>D9+E9</f>
        <v>187</v>
      </c>
    </row>
    <row r="10" spans="2:14" x14ac:dyDescent="0.25">
      <c r="B10" s="24" t="s">
        <v>10</v>
      </c>
      <c r="C10" s="9" t="s">
        <v>11</v>
      </c>
      <c r="D10" s="37">
        <f>Janeiro!D10+Fevereiro!D10+Março!D10+Abril!D10+Maio!D10+Junho!D10+Julho!D10+Agosto!D10+Setembro!D10+Outubro!D10+Novembro!D10+Dezembro!D10</f>
        <v>23</v>
      </c>
      <c r="E10" s="243">
        <f>Janeiro!E10+Fevereiro!E10+Março!E10+Abril!E10+Maio!E10+Junho!E10+Julho!E10+Agosto!E10+Setembro!E10+Outubro!E10+Novembro!E10+Dezembro!E10</f>
        <v>53</v>
      </c>
      <c r="F10" s="251"/>
      <c r="G10" s="466" t="s">
        <v>12</v>
      </c>
      <c r="H10" s="467"/>
      <c r="I10" s="39">
        <f>D10/J10</f>
        <v>0.30263157894736842</v>
      </c>
      <c r="J10" s="57">
        <f>D10+E10</f>
        <v>76</v>
      </c>
    </row>
    <row r="11" spans="2:14" x14ac:dyDescent="0.25">
      <c r="B11" s="38" t="s">
        <v>13</v>
      </c>
      <c r="C11" s="9"/>
      <c r="D11" s="37"/>
      <c r="E11" s="243"/>
      <c r="F11" s="251"/>
      <c r="G11" s="449"/>
      <c r="H11" s="231"/>
      <c r="I11" s="39"/>
      <c r="J11" s="58">
        <f>D11+E11</f>
        <v>0</v>
      </c>
    </row>
    <row r="12" spans="2:14" x14ac:dyDescent="0.25">
      <c r="B12" s="15">
        <f>D38</f>
        <v>263</v>
      </c>
      <c r="C12" s="9" t="s">
        <v>15</v>
      </c>
      <c r="D12" s="37">
        <f>SUM(D9:D11)</f>
        <v>198</v>
      </c>
      <c r="E12" s="243">
        <f>SUM(E9:E11)</f>
        <v>65</v>
      </c>
      <c r="F12" s="291"/>
      <c r="G12" s="466" t="s">
        <v>16</v>
      </c>
      <c r="H12" s="467"/>
      <c r="I12" s="39">
        <f>D12/SUM(D12:E12)</f>
        <v>0.75285171102661597</v>
      </c>
      <c r="J12" s="57"/>
      <c r="K12" s="1"/>
    </row>
    <row r="13" spans="2:14" ht="15.75" thickBot="1" x14ac:dyDescent="0.3">
      <c r="B13" s="6"/>
      <c r="C13" s="6"/>
      <c r="D13" s="6"/>
      <c r="E13" s="6"/>
      <c r="F13" s="6"/>
      <c r="G13" s="6"/>
      <c r="H13" s="6"/>
      <c r="I13" s="6"/>
      <c r="K13" s="13"/>
    </row>
    <row r="14" spans="2:14" ht="18.75" customHeight="1" thickBot="1" x14ac:dyDescent="0.3">
      <c r="B14" s="222" t="s">
        <v>17</v>
      </c>
      <c r="C14" s="214"/>
      <c r="D14" s="214"/>
      <c r="E14" s="214"/>
      <c r="F14" s="214"/>
      <c r="G14" s="214"/>
      <c r="H14" s="214"/>
      <c r="I14" s="216"/>
      <c r="K14" s="1"/>
      <c r="M14" s="55"/>
    </row>
    <row r="15" spans="2:14" ht="68.25" customHeight="1" x14ac:dyDescent="0.25">
      <c r="B15" s="14" t="s">
        <v>18</v>
      </c>
      <c r="C15" s="223" t="s">
        <v>19</v>
      </c>
      <c r="D15" s="453"/>
      <c r="E15" s="223" t="s">
        <v>20</v>
      </c>
      <c r="F15" s="224"/>
      <c r="G15" s="10" t="s">
        <v>21</v>
      </c>
      <c r="H15" s="471" t="s">
        <v>22</v>
      </c>
      <c r="I15" s="471"/>
      <c r="K15" s="1"/>
      <c r="N15" s="55"/>
    </row>
    <row r="16" spans="2:14" x14ac:dyDescent="0.25">
      <c r="B16" s="15">
        <f>F38</f>
        <v>153</v>
      </c>
      <c r="C16" s="444">
        <f>Janeiro!C16+Fevereiro!C16+Março!C16+Abril!C16+Maio!C16+Junho!C16+Julho!C16+Agosto!C16+Setembro!C16+Outubro!C16+Novembro!C16+Dezembro!C16</f>
        <v>23</v>
      </c>
      <c r="D16" s="444"/>
      <c r="E16" s="444">
        <f>Janeiro!E16+Fevereiro!E16+Março!E16+Abril!E16+Maio!E16+Junho!E16+Julho!E16+Agosto!E16+Setembro!G16+Outubro!E16+Novembro!E16+Dezembro!E16</f>
        <v>81</v>
      </c>
      <c r="F16" s="444"/>
      <c r="G16" s="37">
        <f>Janeiro!G16+Fevereiro!G16+Março!G16+Abril!G16+Maio!G16+Junho!G16+Julho!G16+Agosto!G16+Setembro!H16+Outubro!G16+Novembro!G16+Dezembro!G16</f>
        <v>44</v>
      </c>
      <c r="H16" s="243" t="e">
        <f>Janeiro!H16+Fevereiro!H16+Março!H16+Abril!H16+Maio!H16+Junho!H16+Julho!H16+Agosto!H16+Setembro!#REF!+Outubro!H16+Novembro!H16+Dezembro!H16</f>
        <v>#REF!</v>
      </c>
      <c r="I16" s="251"/>
      <c r="K16" s="1"/>
    </row>
    <row r="17" spans="2:19" x14ac:dyDescent="0.25">
      <c r="B17" s="49" t="e">
        <f>SUM(C17:I17)</f>
        <v>#REF!</v>
      </c>
      <c r="C17" s="454">
        <f>C16/B16</f>
        <v>0.15032679738562091</v>
      </c>
      <c r="D17" s="454"/>
      <c r="E17" s="454">
        <f>E16/B16</f>
        <v>0.52941176470588236</v>
      </c>
      <c r="F17" s="454"/>
      <c r="G17" s="49">
        <f>G16/B16</f>
        <v>0.28758169934640521</v>
      </c>
      <c r="H17" s="454" t="e">
        <f>H16/B16</f>
        <v>#REF!</v>
      </c>
      <c r="I17" s="454"/>
      <c r="K17" s="1"/>
    </row>
    <row r="18" spans="2:19" x14ac:dyDescent="0.25">
      <c r="B18" s="6"/>
      <c r="C18" s="6"/>
      <c r="D18" s="6"/>
      <c r="E18" s="11"/>
      <c r="F18" s="11"/>
      <c r="G18" s="6"/>
      <c r="H18" s="6"/>
      <c r="I18" s="6"/>
      <c r="K18" s="1"/>
    </row>
    <row r="19" spans="2:19" ht="19.5" customHeight="1" thickBot="1" x14ac:dyDescent="0.3">
      <c r="B19" s="6"/>
      <c r="C19" s="6"/>
      <c r="D19" s="6"/>
      <c r="E19" s="6"/>
      <c r="F19" s="6"/>
      <c r="G19" s="6"/>
      <c r="H19" s="6"/>
      <c r="I19" s="6"/>
      <c r="K19" s="1"/>
      <c r="N19" s="4"/>
    </row>
    <row r="20" spans="2:19" ht="15.75" thickBot="1" x14ac:dyDescent="0.3">
      <c r="B20" s="200" t="s">
        <v>23</v>
      </c>
      <c r="C20" s="201"/>
      <c r="D20" s="201"/>
      <c r="E20" s="201"/>
      <c r="F20" s="201"/>
      <c r="G20" s="201"/>
      <c r="H20" s="48" t="e">
        <f>Janeiro!H20+Fevereiro!#REF!+Março!H20+Abril!H20+Maio!H20+Junho!H20+Julho!H20+Agosto!#REF!+Setembro!#REF!+Outubro!H20+Novembro!H20+Dezembro!H20</f>
        <v>#REF!</v>
      </c>
      <c r="I20" s="42" t="e">
        <f>H20/SUM(D12:F12)</f>
        <v>#REF!</v>
      </c>
      <c r="K20" s="1"/>
    </row>
    <row r="21" spans="2:19" ht="15.75" thickBot="1" x14ac:dyDescent="0.3">
      <c r="B21" s="6"/>
      <c r="C21" s="6"/>
      <c r="D21" s="6"/>
      <c r="E21" s="6"/>
      <c r="F21" s="6"/>
      <c r="G21" s="6"/>
      <c r="H21" s="6"/>
      <c r="I21" s="6"/>
      <c r="K21" s="1"/>
    </row>
    <row r="22" spans="2:19" ht="30" customHeight="1" thickBot="1" x14ac:dyDescent="0.35">
      <c r="B22" s="261" t="s">
        <v>24</v>
      </c>
      <c r="C22" s="262"/>
      <c r="D22" s="262"/>
      <c r="E22" s="262"/>
      <c r="F22" s="262"/>
      <c r="G22" s="262"/>
      <c r="H22" s="262"/>
      <c r="I22" s="262"/>
      <c r="K22" s="1"/>
      <c r="O22" s="5"/>
      <c r="P22" s="5"/>
      <c r="Q22" s="5"/>
      <c r="R22" s="5"/>
      <c r="S22" s="5"/>
    </row>
    <row r="23" spans="2:19" ht="24.75" customHeight="1" thickBot="1" x14ac:dyDescent="0.3">
      <c r="B23" s="12" t="s">
        <v>25</v>
      </c>
      <c r="C23" s="12" t="s">
        <v>26</v>
      </c>
      <c r="D23" s="265" t="s">
        <v>10</v>
      </c>
      <c r="E23" s="266"/>
      <c r="F23" s="265" t="s">
        <v>27</v>
      </c>
      <c r="G23" s="266"/>
      <c r="H23" s="263" t="s">
        <v>28</v>
      </c>
      <c r="I23" s="264"/>
      <c r="K23" s="4"/>
      <c r="O23" s="18"/>
      <c r="P23" s="18"/>
      <c r="Q23" s="18"/>
      <c r="R23" s="3"/>
      <c r="S23" s="18"/>
    </row>
    <row r="24" spans="2:19" ht="15.75" x14ac:dyDescent="0.25">
      <c r="B24" s="16"/>
      <c r="C24" s="17"/>
      <c r="D24" s="472"/>
      <c r="E24" s="473"/>
      <c r="F24" s="243"/>
      <c r="G24" s="251"/>
      <c r="H24" s="243"/>
      <c r="I24" s="251"/>
      <c r="O24" s="18"/>
      <c r="P24" s="18"/>
      <c r="Q24" s="18"/>
      <c r="R24" s="3"/>
      <c r="S24" s="18"/>
    </row>
    <row r="25" spans="2:19" ht="15.75" x14ac:dyDescent="0.25">
      <c r="B25" s="16" t="s">
        <v>44</v>
      </c>
      <c r="C25" s="17">
        <f>Janeiro!C55</f>
        <v>1</v>
      </c>
      <c r="D25" s="243">
        <f>Janeiro!D55</f>
        <v>0</v>
      </c>
      <c r="E25" s="251"/>
      <c r="F25" s="243">
        <f>Janeiro!F55</f>
        <v>0</v>
      </c>
      <c r="G25" s="251"/>
      <c r="H25" s="243">
        <f>Janeiro!H55</f>
        <v>0</v>
      </c>
      <c r="I25" s="251"/>
      <c r="O25" s="19"/>
      <c r="P25" s="18"/>
      <c r="Q25" s="18"/>
      <c r="R25" s="18"/>
      <c r="S25" s="18"/>
    </row>
    <row r="26" spans="2:19" ht="15.75" x14ac:dyDescent="0.25">
      <c r="B26" s="16" t="s">
        <v>45</v>
      </c>
      <c r="C26" s="17">
        <f>Fevereiro!C55</f>
        <v>49</v>
      </c>
      <c r="D26" s="243">
        <f>Fevereiro!D55</f>
        <v>23</v>
      </c>
      <c r="E26" s="251"/>
      <c r="F26" s="243">
        <f>Fevereiro!F55</f>
        <v>12</v>
      </c>
      <c r="G26" s="251"/>
      <c r="H26" s="243">
        <f>Fevereiro!H55</f>
        <v>14</v>
      </c>
      <c r="I26" s="251"/>
      <c r="O26" s="19"/>
      <c r="P26" s="18"/>
      <c r="Q26" s="18"/>
      <c r="R26" s="18"/>
      <c r="S26" s="18"/>
    </row>
    <row r="27" spans="2:19" ht="15.75" x14ac:dyDescent="0.25">
      <c r="B27" s="16" t="s">
        <v>46</v>
      </c>
      <c r="C27" s="17">
        <f>Março!C55</f>
        <v>70</v>
      </c>
      <c r="D27" s="243">
        <f>Março!D55</f>
        <v>39</v>
      </c>
      <c r="E27" s="251"/>
      <c r="F27" s="243">
        <f>Março!F55</f>
        <v>23</v>
      </c>
      <c r="G27" s="251"/>
      <c r="H27" s="243">
        <f>Março!H55</f>
        <v>8</v>
      </c>
      <c r="I27" s="251"/>
      <c r="O27" s="19"/>
      <c r="P27" s="18"/>
      <c r="Q27" s="18"/>
      <c r="R27" s="18"/>
      <c r="S27" s="18"/>
    </row>
    <row r="28" spans="2:19" ht="15.75" x14ac:dyDescent="0.25">
      <c r="B28" s="16" t="s">
        <v>47</v>
      </c>
      <c r="C28" s="17">
        <f>Abril!C55</f>
        <v>44</v>
      </c>
      <c r="D28" s="243">
        <f>Abril!D55</f>
        <v>25</v>
      </c>
      <c r="E28" s="251"/>
      <c r="F28" s="243">
        <f>Abril!F55</f>
        <v>15</v>
      </c>
      <c r="G28" s="251"/>
      <c r="H28" s="243">
        <f>Abril!H55</f>
        <v>4</v>
      </c>
      <c r="I28" s="251"/>
      <c r="O28" s="19"/>
      <c r="P28" s="18"/>
      <c r="Q28" s="18"/>
      <c r="R28" s="18"/>
      <c r="S28" s="18"/>
    </row>
    <row r="29" spans="2:19" ht="15.75" x14ac:dyDescent="0.25">
      <c r="B29" s="16" t="s">
        <v>48</v>
      </c>
      <c r="C29" s="17">
        <f>Maio!C55</f>
        <v>68</v>
      </c>
      <c r="D29" s="243">
        <f>Maio!D55</f>
        <v>31</v>
      </c>
      <c r="E29" s="251"/>
      <c r="F29" s="243">
        <f>Maio!F55</f>
        <v>30</v>
      </c>
      <c r="G29" s="251"/>
      <c r="H29" s="243">
        <f>Maio!H55</f>
        <v>7</v>
      </c>
      <c r="I29" s="251"/>
      <c r="O29" s="19"/>
      <c r="P29" s="18"/>
      <c r="Q29" s="18"/>
      <c r="R29" s="18"/>
      <c r="S29" s="18"/>
    </row>
    <row r="30" spans="2:19" ht="15.75" x14ac:dyDescent="0.25">
      <c r="B30" s="16" t="s">
        <v>49</v>
      </c>
      <c r="C30" s="17">
        <f>Junho!C55</f>
        <v>68</v>
      </c>
      <c r="D30" s="243">
        <f>Junho!D55</f>
        <v>36</v>
      </c>
      <c r="E30" s="251"/>
      <c r="F30" s="243">
        <f>Junho!F55</f>
        <v>22</v>
      </c>
      <c r="G30" s="251"/>
      <c r="H30" s="243">
        <f>Junho!H55</f>
        <v>10</v>
      </c>
      <c r="I30" s="251"/>
      <c r="O30" s="19"/>
      <c r="P30" s="18"/>
      <c r="Q30" s="18"/>
      <c r="R30" s="18"/>
      <c r="S30" s="18"/>
    </row>
    <row r="31" spans="2:19" ht="15.75" x14ac:dyDescent="0.25">
      <c r="B31" s="16" t="s">
        <v>50</v>
      </c>
      <c r="C31" s="17">
        <f>Julho!C55</f>
        <v>72</v>
      </c>
      <c r="D31" s="243">
        <f>Julho!D55</f>
        <v>38</v>
      </c>
      <c r="E31" s="251"/>
      <c r="F31" s="243">
        <f>Julho!F55</f>
        <v>21</v>
      </c>
      <c r="G31" s="251"/>
      <c r="H31" s="444">
        <f>Julho!H55</f>
        <v>13</v>
      </c>
      <c r="I31" s="444"/>
      <c r="O31" s="19"/>
      <c r="P31" s="18"/>
      <c r="Q31" s="18"/>
      <c r="R31" s="18"/>
      <c r="S31" s="18"/>
    </row>
    <row r="32" spans="2:19" ht="15.75" x14ac:dyDescent="0.25">
      <c r="B32" s="16" t="s">
        <v>51</v>
      </c>
      <c r="C32" s="17">
        <f>Agosto!C55</f>
        <v>68</v>
      </c>
      <c r="D32" s="243">
        <f>Agosto!D55</f>
        <v>35</v>
      </c>
      <c r="E32" s="251">
        <f>Agosto!E56</f>
        <v>0</v>
      </c>
      <c r="F32" s="243">
        <f>Agosto!F55</f>
        <v>24</v>
      </c>
      <c r="G32" s="251">
        <f>Agosto!G56</f>
        <v>0</v>
      </c>
      <c r="H32" s="444">
        <f>Agosto!H55</f>
        <v>9</v>
      </c>
      <c r="I32" s="444">
        <f>Agosto!I56</f>
        <v>0</v>
      </c>
      <c r="O32" s="19"/>
      <c r="P32" s="18"/>
      <c r="Q32" s="18"/>
      <c r="R32" s="18"/>
      <c r="S32" s="18"/>
    </row>
    <row r="33" spans="2:19" ht="15.75" x14ac:dyDescent="0.25">
      <c r="B33" s="16" t="s">
        <v>52</v>
      </c>
      <c r="C33" s="37">
        <f>Setembro!C55</f>
        <v>65</v>
      </c>
      <c r="D33" s="444">
        <f>Setembro!D55</f>
        <v>36</v>
      </c>
      <c r="E33" s="444"/>
      <c r="F33" s="444">
        <f>Setembro!H55</f>
        <v>6</v>
      </c>
      <c r="G33" s="444"/>
      <c r="H33" s="444" t="e">
        <f>Setembro!#REF!</f>
        <v>#REF!</v>
      </c>
      <c r="I33" s="444"/>
      <c r="O33" s="19"/>
      <c r="P33" s="18"/>
      <c r="Q33" s="18"/>
      <c r="R33" s="18"/>
      <c r="S33" s="18"/>
    </row>
    <row r="34" spans="2:19" ht="15.75" x14ac:dyDescent="0.25">
      <c r="B34" s="16" t="s">
        <v>53</v>
      </c>
      <c r="C34" s="37">
        <f>Outubro!C55</f>
        <v>0</v>
      </c>
      <c r="D34" s="444">
        <f>Outubro!D55</f>
        <v>0</v>
      </c>
      <c r="E34" s="444">
        <f>Outubro!E55</f>
        <v>0</v>
      </c>
      <c r="F34" s="444">
        <f>Outubro!F55</f>
        <v>0</v>
      </c>
      <c r="G34" s="444">
        <f>Outubro!G55</f>
        <v>0</v>
      </c>
      <c r="H34" s="444">
        <f>Outubro!H55</f>
        <v>0</v>
      </c>
      <c r="I34" s="444">
        <f>Outubro!I55</f>
        <v>0</v>
      </c>
      <c r="O34" s="19"/>
      <c r="P34" s="18"/>
      <c r="Q34" s="18"/>
      <c r="R34" s="18"/>
      <c r="S34" s="18"/>
    </row>
    <row r="35" spans="2:19" ht="15.75" x14ac:dyDescent="0.25">
      <c r="B35" s="16" t="s">
        <v>54</v>
      </c>
      <c r="C35" s="17">
        <f>Novembro!C55</f>
        <v>0</v>
      </c>
      <c r="D35" s="243">
        <f>Novembro!D55</f>
        <v>0</v>
      </c>
      <c r="E35" s="251">
        <f>Novembro!E55</f>
        <v>0</v>
      </c>
      <c r="F35" s="243">
        <f>Novembro!F55</f>
        <v>0</v>
      </c>
      <c r="G35" s="251">
        <f>Novembro!G55</f>
        <v>0</v>
      </c>
      <c r="H35" s="444">
        <f>Novembro!H55</f>
        <v>0</v>
      </c>
      <c r="I35" s="444">
        <f>Novembro!I55</f>
        <v>0</v>
      </c>
      <c r="O35" s="19"/>
      <c r="P35" s="18"/>
      <c r="Q35" s="18"/>
      <c r="R35" s="18"/>
      <c r="S35" s="18"/>
    </row>
    <row r="36" spans="2:19" ht="15.75" x14ac:dyDescent="0.25">
      <c r="B36" s="16" t="s">
        <v>55</v>
      </c>
      <c r="C36" s="17">
        <f>Dezembro!C55</f>
        <v>0</v>
      </c>
      <c r="D36" s="243">
        <f>Dezembro!D55</f>
        <v>0</v>
      </c>
      <c r="E36" s="251">
        <f>Dezembro!E55</f>
        <v>0</v>
      </c>
      <c r="F36" s="243">
        <f>Dezembro!F55</f>
        <v>0</v>
      </c>
      <c r="G36" s="251">
        <f>Dezembro!G55</f>
        <v>0</v>
      </c>
      <c r="H36" s="444">
        <f>Dezembro!H55</f>
        <v>0</v>
      </c>
      <c r="I36" s="444">
        <f>Dezembro!I55</f>
        <v>0</v>
      </c>
      <c r="O36" s="19"/>
      <c r="P36" s="18"/>
      <c r="Q36" s="18"/>
      <c r="R36" s="18"/>
      <c r="S36" s="18"/>
    </row>
    <row r="37" spans="2:19" ht="15.75" thickBot="1" x14ac:dyDescent="0.3">
      <c r="B37" s="16"/>
      <c r="C37" s="17"/>
      <c r="D37" s="243"/>
      <c r="E37" s="251"/>
      <c r="F37" s="243"/>
      <c r="G37" s="251"/>
      <c r="H37" s="243"/>
      <c r="I37" s="251"/>
      <c r="O37" s="19"/>
      <c r="P37" s="2"/>
      <c r="Q37" s="20"/>
      <c r="R37" s="2"/>
      <c r="S37" s="2"/>
    </row>
    <row r="38" spans="2:19" ht="15.75" thickBot="1" x14ac:dyDescent="0.3">
      <c r="B38" s="21" t="s">
        <v>29</v>
      </c>
      <c r="C38" s="44">
        <f>SUM(C24:C37)</f>
        <v>505</v>
      </c>
      <c r="D38" s="475">
        <f>SUM(D24:D37)</f>
        <v>263</v>
      </c>
      <c r="E38" s="476"/>
      <c r="F38" s="475">
        <f>SUM(F24:F37)</f>
        <v>153</v>
      </c>
      <c r="G38" s="476"/>
      <c r="H38" s="456" t="e">
        <f>SUM(H24:H37)</f>
        <v>#REF!</v>
      </c>
      <c r="I38" s="457"/>
    </row>
    <row r="39" spans="2:19" x14ac:dyDescent="0.25">
      <c r="B39" s="6"/>
      <c r="C39" s="6"/>
      <c r="D39" s="474"/>
      <c r="E39" s="474"/>
      <c r="F39" s="474"/>
      <c r="G39" s="474"/>
      <c r="H39" s="6"/>
      <c r="I39" s="6"/>
    </row>
    <row r="40" spans="2:19" x14ac:dyDescent="0.25">
      <c r="B40" s="6"/>
      <c r="C40" s="6"/>
      <c r="D40" s="6"/>
      <c r="E40" s="6"/>
      <c r="F40" s="474"/>
      <c r="G40" s="474"/>
      <c r="H40" s="6"/>
      <c r="I40" s="6"/>
    </row>
    <row r="41" spans="2:19" x14ac:dyDescent="0.25">
      <c r="B41" s="6"/>
      <c r="C41" s="6"/>
      <c r="D41" s="6"/>
      <c r="E41" s="6"/>
      <c r="F41" s="474"/>
      <c r="G41" s="474"/>
      <c r="H41" s="6"/>
      <c r="I41" s="6"/>
    </row>
    <row r="42" spans="2:19" x14ac:dyDescent="0.25">
      <c r="B42" s="6"/>
      <c r="C42" s="6"/>
      <c r="D42" s="6"/>
      <c r="E42" s="6"/>
      <c r="F42" s="474"/>
      <c r="G42" s="474"/>
      <c r="H42" s="6"/>
      <c r="I42" s="6"/>
    </row>
    <row r="43" spans="2:19" ht="15.75" thickBot="1" x14ac:dyDescent="0.3">
      <c r="B43" s="6"/>
      <c r="C43" s="6"/>
      <c r="D43" s="6"/>
      <c r="E43" s="6"/>
      <c r="F43" s="474"/>
      <c r="G43" s="474"/>
      <c r="H43" s="6"/>
      <c r="I43" s="6"/>
    </row>
    <row r="44" spans="2:19" ht="15.75" x14ac:dyDescent="0.25">
      <c r="B44" s="29" t="s">
        <v>30</v>
      </c>
      <c r="C44" s="30"/>
      <c r="D44" s="31"/>
      <c r="E44" s="32"/>
      <c r="F44" s="252" t="s">
        <v>31</v>
      </c>
      <c r="G44" s="253"/>
      <c r="H44" s="253"/>
      <c r="I44" s="254"/>
    </row>
    <row r="45" spans="2:19" x14ac:dyDescent="0.25">
      <c r="B45" s="33"/>
      <c r="C45" s="34"/>
      <c r="D45" s="34"/>
      <c r="E45" s="34"/>
      <c r="F45" s="478" t="s">
        <v>56</v>
      </c>
      <c r="G45" s="479"/>
      <c r="H45" s="246" t="s">
        <v>8</v>
      </c>
      <c r="I45" s="247"/>
    </row>
    <row r="46" spans="2:19" x14ac:dyDescent="0.25">
      <c r="B46" s="27" t="s">
        <v>32</v>
      </c>
      <c r="C46" s="37">
        <f>Janeiro!C63+Fevereiro!C62+Março!C63+Abril!C63+Maio!C63+Junho!C63+Julho!C61+Agosto!C62+Setembro!C59+Outubro!C61+Novembro!C61+Dezembro!C61</f>
        <v>0</v>
      </c>
      <c r="D46" s="484">
        <v>0</v>
      </c>
      <c r="E46" s="485"/>
      <c r="F46" s="477">
        <f>Janeiro!F61+Fevereiro!F61+Março!F61+Abril!F61+Maio!F61+Junho!F61+Julho!F61+Agosto!F61+Setembro!F61+Outubro!F61+Novembro!F61+Dezembro!F61</f>
        <v>0</v>
      </c>
      <c r="G46" s="444"/>
      <c r="H46" s="477">
        <f>Janeiro!H61+Fevereiro!H61+Março!H61+Abril!H61+Maio!H61+Junho!H61+Julho!H61+Agosto!H61+Setembro!H61+Outubro!H61+Novembro!H61+Dezembro!H61</f>
        <v>0</v>
      </c>
      <c r="I46" s="444"/>
    </row>
    <row r="47" spans="2:19" x14ac:dyDescent="0.25">
      <c r="B47" s="27" t="s">
        <v>33</v>
      </c>
      <c r="C47" s="37">
        <f>Janeiro!C64+Fevereiro!C63+Março!C64+Abril!C64+Maio!C64+Junho!C64+Julho!C62+Agosto!C63+Setembro!C60+Outubro!C62+Novembro!C62+Dezembro!C62</f>
        <v>0</v>
      </c>
      <c r="D47" s="484">
        <v>0</v>
      </c>
      <c r="E47" s="485"/>
      <c r="F47" s="477">
        <f>Janeiro!F62+Fevereiro!F62+Março!F62+Abril!F62+Maio!F62+Junho!F62+Julho!F62+Agosto!F62+Setembro!F62+Outubro!F62+Novembro!F62+Dezembro!F62</f>
        <v>0</v>
      </c>
      <c r="G47" s="444"/>
      <c r="H47" s="477">
        <f>Janeiro!H62+Fevereiro!H62+Março!H62+Abril!H62+Maio!H62+Junho!H62+Julho!H62+Agosto!H62+Setembro!H62+Outubro!H62+Novembro!H62+Dezembro!H62</f>
        <v>0</v>
      </c>
      <c r="I47" s="444"/>
    </row>
    <row r="48" spans="2:19" ht="15.75" thickBot="1" x14ac:dyDescent="0.3">
      <c r="B48" s="28"/>
      <c r="C48" s="37"/>
      <c r="D48" s="482"/>
      <c r="E48" s="483"/>
      <c r="F48" s="477"/>
      <c r="G48" s="444"/>
      <c r="H48" s="477"/>
      <c r="I48" s="444"/>
    </row>
    <row r="49" spans="2:9" ht="15.75" thickBot="1" x14ac:dyDescent="0.3">
      <c r="B49" s="35" t="s">
        <v>34</v>
      </c>
      <c r="C49" s="36">
        <f>SUM(C46:C48)</f>
        <v>0</v>
      </c>
      <c r="D49" s="480">
        <f>SUM(D46:D48)</f>
        <v>0</v>
      </c>
      <c r="E49" s="481"/>
      <c r="F49" s="237">
        <f>SUM(F46:F48)</f>
        <v>0</v>
      </c>
      <c r="G49" s="238"/>
      <c r="H49" s="237">
        <f>SUM(H46:H48)</f>
        <v>0</v>
      </c>
      <c r="I49" s="238"/>
    </row>
    <row r="50" spans="2:9" x14ac:dyDescent="0.25">
      <c r="B50" s="6"/>
      <c r="C50" s="6"/>
      <c r="D50" s="6"/>
      <c r="E50" s="6"/>
      <c r="F50" s="6"/>
      <c r="G50" s="6"/>
      <c r="H50" s="6"/>
      <c r="I50" s="6"/>
    </row>
    <row r="51" spans="2:9" x14ac:dyDescent="0.25">
      <c r="B51" s="6"/>
      <c r="C51" s="6"/>
      <c r="D51" s="6"/>
      <c r="E51" s="6"/>
      <c r="F51" s="6"/>
      <c r="G51" s="6"/>
      <c r="H51" s="6"/>
      <c r="I51" s="6"/>
    </row>
    <row r="52" spans="2:9" x14ac:dyDescent="0.25">
      <c r="B52" s="6"/>
      <c r="C52" s="6"/>
      <c r="D52" s="6"/>
      <c r="E52" s="6"/>
      <c r="F52" s="6"/>
      <c r="G52" s="6"/>
      <c r="H52" s="6"/>
      <c r="I52" s="6"/>
    </row>
    <row r="53" spans="2:9" x14ac:dyDescent="0.25">
      <c r="B53" s="6"/>
      <c r="C53" s="6"/>
      <c r="D53" s="6"/>
      <c r="E53" s="6"/>
      <c r="F53" s="6"/>
      <c r="G53" s="6"/>
      <c r="H53" s="6"/>
      <c r="I53" s="6"/>
    </row>
    <row r="54" spans="2:9" x14ac:dyDescent="0.25">
      <c r="B54" s="6"/>
      <c r="C54" s="6"/>
      <c r="D54" s="6"/>
      <c r="E54" s="6"/>
      <c r="F54" s="6"/>
      <c r="G54" s="6"/>
      <c r="H54" s="6"/>
      <c r="I54" s="6"/>
    </row>
    <row r="55" spans="2:9" x14ac:dyDescent="0.25">
      <c r="B55" s="6"/>
      <c r="C55" s="6"/>
      <c r="D55" s="6"/>
      <c r="E55" s="6"/>
      <c r="F55" s="6"/>
      <c r="G55" s="6"/>
      <c r="H55" s="6"/>
      <c r="I55" s="6"/>
    </row>
    <row r="56" spans="2:9" x14ac:dyDescent="0.25">
      <c r="B56" s="6"/>
      <c r="C56" s="6"/>
      <c r="D56" s="6"/>
      <c r="E56" s="6"/>
      <c r="F56" s="6"/>
      <c r="G56" s="6"/>
      <c r="H56" s="6"/>
      <c r="I56" s="6"/>
    </row>
    <row r="57" spans="2:9" x14ac:dyDescent="0.25">
      <c r="B57" s="6"/>
      <c r="C57" s="6"/>
      <c r="D57" s="6"/>
      <c r="E57" s="6"/>
      <c r="F57" s="6"/>
      <c r="G57" s="6"/>
      <c r="H57" s="6"/>
      <c r="I57" s="6"/>
    </row>
    <row r="58" spans="2:9" x14ac:dyDescent="0.25">
      <c r="B58" s="6"/>
      <c r="C58" s="6"/>
      <c r="D58" s="6"/>
      <c r="E58" s="6"/>
      <c r="F58" s="6"/>
      <c r="G58" s="6"/>
      <c r="H58" s="6"/>
      <c r="I58" s="6"/>
    </row>
    <row r="59" spans="2:9" x14ac:dyDescent="0.25">
      <c r="B59" s="6"/>
      <c r="C59" s="6"/>
      <c r="D59" s="6"/>
      <c r="E59" s="6"/>
      <c r="F59" s="6"/>
      <c r="G59" s="6"/>
      <c r="H59" s="6"/>
      <c r="I59" s="6"/>
    </row>
    <row r="60" spans="2:9" x14ac:dyDescent="0.25">
      <c r="B60" s="6"/>
      <c r="C60" s="6"/>
      <c r="D60" s="6"/>
      <c r="E60" s="6"/>
      <c r="F60" s="6"/>
      <c r="G60" s="6"/>
      <c r="H60" s="6"/>
      <c r="I60" s="6"/>
    </row>
    <row r="61" spans="2:9" x14ac:dyDescent="0.25">
      <c r="B61" s="6"/>
      <c r="C61" s="6"/>
      <c r="D61" s="6"/>
      <c r="E61" s="6"/>
      <c r="F61" s="6"/>
      <c r="G61" s="6"/>
      <c r="H61" s="6"/>
      <c r="I61" s="6"/>
    </row>
    <row r="62" spans="2:9" x14ac:dyDescent="0.25">
      <c r="B62" s="6"/>
      <c r="C62" s="6"/>
      <c r="D62" s="6"/>
      <c r="E62" s="6"/>
      <c r="F62" s="6"/>
      <c r="G62" s="6"/>
      <c r="H62" s="6"/>
      <c r="I62" s="6"/>
    </row>
    <row r="63" spans="2:9" x14ac:dyDescent="0.25">
      <c r="B63" s="6"/>
      <c r="C63" s="6"/>
      <c r="D63" s="6"/>
      <c r="E63" s="6"/>
      <c r="F63" s="6"/>
      <c r="G63" s="6"/>
      <c r="H63" s="6"/>
      <c r="I63" s="6"/>
    </row>
    <row r="64" spans="2:9" x14ac:dyDescent="0.25">
      <c r="B64" s="6"/>
      <c r="C64" s="6"/>
      <c r="D64" s="6"/>
      <c r="E64" s="6"/>
      <c r="F64" s="6"/>
      <c r="G64" s="6"/>
      <c r="H64" s="6"/>
      <c r="I64" s="6"/>
    </row>
    <row r="65" spans="2:9" x14ac:dyDescent="0.25">
      <c r="B65" s="6"/>
      <c r="C65" s="6"/>
      <c r="D65" s="6"/>
      <c r="E65" s="6"/>
      <c r="F65" s="6"/>
      <c r="G65" s="6"/>
      <c r="H65" s="6"/>
      <c r="I65" s="6"/>
    </row>
    <row r="66" spans="2:9" x14ac:dyDescent="0.25">
      <c r="B66" s="6"/>
      <c r="C66" s="6"/>
      <c r="D66" s="6"/>
      <c r="E66" s="6"/>
      <c r="F66" s="6"/>
      <c r="G66" s="6"/>
      <c r="H66" s="6"/>
      <c r="I66" s="6"/>
    </row>
    <row r="67" spans="2:9" x14ac:dyDescent="0.25">
      <c r="B67" s="6"/>
      <c r="C67" s="6"/>
      <c r="D67" s="6"/>
      <c r="E67" s="6"/>
      <c r="F67" s="6"/>
      <c r="G67" s="6"/>
      <c r="H67" s="6"/>
      <c r="I67" s="6"/>
    </row>
    <row r="68" spans="2:9" x14ac:dyDescent="0.25">
      <c r="B68" s="6"/>
      <c r="C68" s="6"/>
      <c r="D68" s="6"/>
      <c r="E68" s="6"/>
      <c r="F68" s="6"/>
      <c r="G68" s="6"/>
      <c r="H68" s="6"/>
      <c r="I68" s="6"/>
    </row>
    <row r="69" spans="2:9" x14ac:dyDescent="0.25">
      <c r="B69" s="6"/>
      <c r="C69" s="6"/>
      <c r="D69" s="6"/>
      <c r="E69" s="6"/>
      <c r="F69" s="6"/>
      <c r="G69" s="6"/>
      <c r="H69" s="6"/>
      <c r="I69" s="6"/>
    </row>
    <row r="70" spans="2:9" x14ac:dyDescent="0.25">
      <c r="B70" s="6"/>
      <c r="C70" s="6"/>
      <c r="D70" s="6"/>
      <c r="E70" s="6"/>
      <c r="F70" s="6"/>
      <c r="G70" s="6"/>
      <c r="H70" s="6"/>
      <c r="I70" s="6"/>
    </row>
    <row r="71" spans="2:9" x14ac:dyDescent="0.25">
      <c r="B71" s="6"/>
      <c r="C71" s="6"/>
      <c r="D71" s="6"/>
      <c r="E71" s="6"/>
      <c r="F71" s="6"/>
      <c r="G71" s="6"/>
      <c r="H71" s="6"/>
      <c r="I71" s="6"/>
    </row>
    <row r="72" spans="2:9" x14ac:dyDescent="0.25">
      <c r="B72" s="6"/>
      <c r="C72" s="6"/>
      <c r="D72" s="6"/>
      <c r="E72" s="6"/>
      <c r="F72" s="6"/>
      <c r="G72" s="6"/>
      <c r="H72" s="6"/>
      <c r="I72" s="6"/>
    </row>
    <row r="73" spans="2:9" x14ac:dyDescent="0.25">
      <c r="B73" s="6"/>
      <c r="C73" s="6"/>
      <c r="D73" s="6"/>
      <c r="E73" s="6"/>
      <c r="F73" s="6"/>
      <c r="G73" s="6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  <row r="75" spans="2:9" x14ac:dyDescent="0.25">
      <c r="B75" s="6"/>
      <c r="C75" s="6"/>
      <c r="D75" s="6"/>
      <c r="E75" s="6"/>
      <c r="F75" s="6"/>
      <c r="G75" s="6"/>
      <c r="H75" s="6"/>
      <c r="I75" s="6"/>
    </row>
    <row r="76" spans="2:9" x14ac:dyDescent="0.25">
      <c r="B76" s="6"/>
      <c r="C76" s="6"/>
      <c r="D76" s="6"/>
      <c r="E76" s="6"/>
      <c r="F76" s="6"/>
      <c r="G76" s="6"/>
      <c r="H76" s="6"/>
      <c r="I76" s="6"/>
    </row>
    <row r="77" spans="2:9" x14ac:dyDescent="0.25">
      <c r="B77" s="6"/>
      <c r="C77" s="6"/>
      <c r="D77" s="6"/>
      <c r="E77" s="6"/>
      <c r="F77" s="6"/>
      <c r="G77" s="6"/>
      <c r="H77" s="6"/>
      <c r="I77" s="6"/>
    </row>
    <row r="78" spans="2:9" x14ac:dyDescent="0.25">
      <c r="B78" s="6"/>
      <c r="C78" s="6"/>
      <c r="D78" s="6"/>
      <c r="E78" s="6"/>
      <c r="F78" s="6"/>
      <c r="G78" s="6"/>
      <c r="H78" s="6"/>
      <c r="I78" s="6"/>
    </row>
    <row r="79" spans="2:9" x14ac:dyDescent="0.25">
      <c r="B79" s="6"/>
      <c r="C79" s="6"/>
      <c r="D79" s="6"/>
      <c r="E79" s="6"/>
      <c r="F79" s="6"/>
      <c r="G79" s="6"/>
      <c r="H79" s="6"/>
      <c r="I79" s="6"/>
    </row>
    <row r="80" spans="2:9" x14ac:dyDescent="0.25">
      <c r="B80" s="6"/>
      <c r="C80" s="6"/>
      <c r="D80" s="6"/>
      <c r="E80" s="6"/>
      <c r="F80" s="6"/>
      <c r="G80" s="6"/>
      <c r="H80" s="6"/>
      <c r="I80" s="6"/>
    </row>
    <row r="81" spans="2:9" x14ac:dyDescent="0.25">
      <c r="B81" s="6"/>
      <c r="C81" s="6"/>
      <c r="D81" s="6"/>
      <c r="E81" s="6"/>
      <c r="F81" s="6"/>
      <c r="G81" s="6"/>
      <c r="H81" s="6"/>
      <c r="I81" s="6"/>
    </row>
    <row r="82" spans="2:9" x14ac:dyDescent="0.25">
      <c r="B82" s="6"/>
      <c r="C82" s="6"/>
      <c r="D82" s="6"/>
      <c r="E82" s="6"/>
      <c r="F82" s="6"/>
      <c r="G82" s="6"/>
      <c r="H82" s="6"/>
      <c r="I82" s="6"/>
    </row>
    <row r="83" spans="2:9" x14ac:dyDescent="0.25">
      <c r="B83" s="6"/>
      <c r="C83" s="6"/>
      <c r="D83" s="6"/>
      <c r="E83" s="6"/>
      <c r="F83" s="6"/>
      <c r="G83" s="6"/>
      <c r="H83" s="6"/>
      <c r="I83" s="6"/>
    </row>
    <row r="84" spans="2:9" x14ac:dyDescent="0.25">
      <c r="B84" s="6"/>
      <c r="C84" s="6"/>
      <c r="D84" s="6"/>
      <c r="E84" s="6"/>
      <c r="F84" s="6"/>
      <c r="G84" s="6"/>
      <c r="H84" s="6"/>
      <c r="I84" s="6"/>
    </row>
    <row r="85" spans="2:9" x14ac:dyDescent="0.25">
      <c r="B85" s="6"/>
      <c r="C85" s="6"/>
      <c r="D85" s="6"/>
      <c r="E85" s="6"/>
      <c r="F85" s="6"/>
      <c r="G85" s="6"/>
      <c r="H85" s="6"/>
      <c r="I85" s="6"/>
    </row>
    <row r="86" spans="2:9" x14ac:dyDescent="0.25">
      <c r="B86" s="6"/>
      <c r="C86" s="6"/>
      <c r="D86" s="6"/>
      <c r="E86" s="6"/>
      <c r="F86" s="6"/>
      <c r="G86" s="6"/>
      <c r="H86" s="6"/>
      <c r="I86" s="6"/>
    </row>
    <row r="87" spans="2:9" x14ac:dyDescent="0.25">
      <c r="B87" s="6"/>
      <c r="C87" s="6"/>
      <c r="D87" s="6"/>
      <c r="E87" s="6"/>
      <c r="F87" s="6"/>
      <c r="G87" s="6"/>
      <c r="H87" s="6"/>
      <c r="I87" s="6"/>
    </row>
    <row r="88" spans="2:9" x14ac:dyDescent="0.25">
      <c r="B88" s="6"/>
      <c r="C88" s="6"/>
      <c r="D88" s="6"/>
      <c r="E88" s="6"/>
      <c r="F88" s="6"/>
      <c r="G88" s="6"/>
      <c r="H88" s="6"/>
      <c r="I88" s="6"/>
    </row>
    <row r="89" spans="2:9" x14ac:dyDescent="0.25">
      <c r="B89" s="6"/>
      <c r="C89" s="6"/>
      <c r="D89" s="6"/>
      <c r="E89" s="6"/>
      <c r="F89" s="6"/>
      <c r="G89" s="6"/>
      <c r="H89" s="6"/>
      <c r="I89" s="6"/>
    </row>
    <row r="90" spans="2:9" x14ac:dyDescent="0.25">
      <c r="B90" s="6"/>
      <c r="C90" s="6"/>
      <c r="D90" s="6"/>
      <c r="E90" s="6"/>
      <c r="F90" s="6"/>
      <c r="G90" s="6"/>
      <c r="H90" s="6"/>
      <c r="I90" s="6"/>
    </row>
    <row r="91" spans="2:9" x14ac:dyDescent="0.25">
      <c r="B91" s="6"/>
      <c r="C91" s="6"/>
      <c r="D91" s="6"/>
      <c r="E91" s="6"/>
      <c r="F91" s="6"/>
      <c r="G91" s="6"/>
      <c r="H91" s="6"/>
      <c r="I91" s="6"/>
    </row>
    <row r="92" spans="2:9" x14ac:dyDescent="0.25">
      <c r="B92" s="6"/>
      <c r="C92" s="6"/>
      <c r="D92" s="6"/>
      <c r="E92" s="6"/>
      <c r="F92" s="6"/>
      <c r="G92" s="6"/>
      <c r="H92" s="6"/>
      <c r="I92" s="6"/>
    </row>
    <row r="93" spans="2:9" x14ac:dyDescent="0.25">
      <c r="B93" s="6"/>
      <c r="C93" s="6"/>
      <c r="D93" s="6"/>
      <c r="E93" s="6"/>
      <c r="F93" s="6"/>
      <c r="G93" s="6"/>
      <c r="H93" s="6"/>
      <c r="I93" s="6"/>
    </row>
    <row r="94" spans="2:9" x14ac:dyDescent="0.25">
      <c r="B94" s="6"/>
      <c r="C94" s="6"/>
      <c r="D94" s="6"/>
      <c r="E94" s="6"/>
      <c r="F94" s="6"/>
      <c r="G94" s="6"/>
      <c r="H94" s="6"/>
      <c r="I94" s="6"/>
    </row>
    <row r="95" spans="2:9" x14ac:dyDescent="0.25">
      <c r="B95" s="6"/>
      <c r="C95" s="6"/>
      <c r="D95" s="6"/>
      <c r="E95" s="6"/>
      <c r="F95" s="6"/>
      <c r="G95" s="6"/>
      <c r="H95" s="6"/>
      <c r="I95" s="6"/>
    </row>
    <row r="96" spans="2:9" x14ac:dyDescent="0.25">
      <c r="B96" s="6"/>
      <c r="C96" s="6"/>
      <c r="D96" s="6"/>
      <c r="E96" s="6"/>
      <c r="F96" s="6"/>
      <c r="G96" s="6"/>
      <c r="H96" s="6"/>
      <c r="I96" s="6"/>
    </row>
    <row r="97" spans="2:9" x14ac:dyDescent="0.25">
      <c r="B97" s="6"/>
      <c r="C97" s="6"/>
      <c r="D97" s="6"/>
      <c r="E97" s="6"/>
      <c r="F97" s="6"/>
      <c r="G97" s="6"/>
      <c r="H97" s="6"/>
      <c r="I97" s="6"/>
    </row>
    <row r="98" spans="2:9" x14ac:dyDescent="0.25">
      <c r="B98" s="6"/>
      <c r="C98" s="6"/>
      <c r="D98" s="6"/>
      <c r="E98" s="6"/>
      <c r="F98" s="6"/>
      <c r="G98" s="6"/>
      <c r="H98" s="6"/>
      <c r="I98" s="6"/>
    </row>
    <row r="99" spans="2:9" x14ac:dyDescent="0.25">
      <c r="B99" s="6"/>
      <c r="C99" s="6"/>
      <c r="D99" s="6"/>
      <c r="E99" s="6"/>
      <c r="F99" s="6"/>
      <c r="G99" s="6"/>
      <c r="H99" s="6"/>
      <c r="I99" s="6"/>
    </row>
    <row r="100" spans="2:9" x14ac:dyDescent="0.25">
      <c r="B100" s="6"/>
      <c r="C100" s="6"/>
      <c r="D100" s="6"/>
      <c r="E100" s="6"/>
      <c r="F100" s="6"/>
      <c r="G100" s="6"/>
      <c r="H100" s="6"/>
      <c r="I100" s="6"/>
    </row>
    <row r="101" spans="2:9" x14ac:dyDescent="0.25">
      <c r="B101" s="6"/>
      <c r="C101" s="6"/>
      <c r="D101" s="6"/>
      <c r="E101" s="6"/>
      <c r="F101" s="6"/>
      <c r="G101" s="6"/>
      <c r="H101" s="6"/>
      <c r="I101" s="6"/>
    </row>
    <row r="102" spans="2:9" x14ac:dyDescent="0.25">
      <c r="B102" s="6"/>
      <c r="C102" s="6"/>
      <c r="D102" s="6"/>
      <c r="E102" s="6"/>
      <c r="F102" s="6"/>
      <c r="G102" s="6"/>
      <c r="H102" s="6"/>
      <c r="I102" s="6"/>
    </row>
    <row r="103" spans="2:9" x14ac:dyDescent="0.25">
      <c r="B103" s="6"/>
      <c r="C103" s="6"/>
      <c r="D103" s="6"/>
      <c r="E103" s="6"/>
      <c r="F103" s="6"/>
      <c r="G103" s="6"/>
      <c r="H103" s="6"/>
      <c r="I103" s="6"/>
    </row>
    <row r="104" spans="2:9" x14ac:dyDescent="0.25">
      <c r="B104" s="6"/>
      <c r="C104" s="6"/>
      <c r="D104" s="6"/>
      <c r="E104" s="6"/>
      <c r="F104" s="6"/>
      <c r="G104" s="6"/>
      <c r="H104" s="6"/>
      <c r="I104" s="6"/>
    </row>
    <row r="105" spans="2:9" x14ac:dyDescent="0.25">
      <c r="B105" s="6"/>
      <c r="C105" s="6"/>
      <c r="D105" s="6"/>
      <c r="E105" s="6"/>
      <c r="F105" s="6"/>
      <c r="G105" s="6"/>
      <c r="H105" s="6"/>
      <c r="I105" s="6"/>
    </row>
    <row r="106" spans="2:9" x14ac:dyDescent="0.25">
      <c r="B106" s="6"/>
      <c r="C106" s="6"/>
      <c r="D106" s="6"/>
      <c r="E106" s="6"/>
      <c r="F106" s="6"/>
      <c r="G106" s="6"/>
      <c r="H106" s="6"/>
      <c r="I106" s="6"/>
    </row>
    <row r="107" spans="2:9" x14ac:dyDescent="0.25">
      <c r="B107" s="6"/>
      <c r="C107" s="6"/>
      <c r="D107" s="6"/>
      <c r="E107" s="6"/>
      <c r="F107" s="6"/>
      <c r="G107" s="6"/>
      <c r="H107" s="6"/>
      <c r="I107" s="6"/>
    </row>
    <row r="108" spans="2:9" x14ac:dyDescent="0.25">
      <c r="B108" s="6"/>
      <c r="C108" s="6"/>
      <c r="D108" s="6"/>
      <c r="E108" s="6"/>
      <c r="F108" s="6"/>
      <c r="G108" s="6"/>
      <c r="H108" s="6"/>
      <c r="I108" s="6"/>
    </row>
    <row r="109" spans="2:9" x14ac:dyDescent="0.25">
      <c r="B109" s="6"/>
      <c r="C109" s="6"/>
      <c r="D109" s="6"/>
      <c r="E109" s="6"/>
      <c r="F109" s="6"/>
      <c r="G109" s="6"/>
      <c r="H109" s="6"/>
      <c r="I109" s="6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  <row r="113" spans="2:9" x14ac:dyDescent="0.25">
      <c r="B113" s="6"/>
      <c r="C113" s="6"/>
      <c r="D113" s="6"/>
      <c r="E113" s="6"/>
      <c r="F113" s="6"/>
      <c r="G113" s="6"/>
      <c r="H113" s="6"/>
      <c r="I113" s="6"/>
    </row>
  </sheetData>
  <mergeCells count="93">
    <mergeCell ref="D49:E49"/>
    <mergeCell ref="H49:I49"/>
    <mergeCell ref="F48:G48"/>
    <mergeCell ref="F47:G47"/>
    <mergeCell ref="F46:G46"/>
    <mergeCell ref="D48:E48"/>
    <mergeCell ref="D47:E47"/>
    <mergeCell ref="D46:E46"/>
    <mergeCell ref="H45:I45"/>
    <mergeCell ref="H48:I48"/>
    <mergeCell ref="H47:I47"/>
    <mergeCell ref="H46:I46"/>
    <mergeCell ref="F49:G49"/>
    <mergeCell ref="F45:G45"/>
    <mergeCell ref="F43:G43"/>
    <mergeCell ref="F44:I44"/>
    <mergeCell ref="D38:E38"/>
    <mergeCell ref="F38:G38"/>
    <mergeCell ref="H38:I38"/>
    <mergeCell ref="D39:E39"/>
    <mergeCell ref="F39:G39"/>
    <mergeCell ref="F40:G40"/>
    <mergeCell ref="F41:G41"/>
    <mergeCell ref="F42:G42"/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4:E34"/>
    <mergeCell ref="F34:G34"/>
    <mergeCell ref="H34:I34"/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B22:I22"/>
    <mergeCell ref="D23:E23"/>
    <mergeCell ref="F23:G23"/>
    <mergeCell ref="H23:I23"/>
    <mergeCell ref="D24:E24"/>
    <mergeCell ref="F24:G24"/>
    <mergeCell ref="H24:I24"/>
    <mergeCell ref="B20:G20"/>
    <mergeCell ref="E11:F11"/>
    <mergeCell ref="G11:H11"/>
    <mergeCell ref="B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B3:I3"/>
    <mergeCell ref="B4:I4"/>
    <mergeCell ref="E8:F8"/>
    <mergeCell ref="E9:F9"/>
    <mergeCell ref="G9:H9"/>
    <mergeCell ref="E10:F10"/>
    <mergeCell ref="G10:H10"/>
    <mergeCell ref="B7:I7"/>
    <mergeCell ref="E12:F12"/>
    <mergeCell ref="G12:H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A083EB255F448BE9886EBBEF34076" ma:contentTypeVersion="12" ma:contentTypeDescription="Create a new document." ma:contentTypeScope="" ma:versionID="e6b60ea3c3ee9503c186fc92f82a7c83">
  <xsd:schema xmlns:xsd="http://www.w3.org/2001/XMLSchema" xmlns:xs="http://www.w3.org/2001/XMLSchema" xmlns:p="http://schemas.microsoft.com/office/2006/metadata/properties" xmlns:ns2="905528ab-e33a-43c5-ae1a-364a98daf873" xmlns:ns3="5ab2378f-cef7-4782-86b9-46b55cc25b4a" targetNamespace="http://schemas.microsoft.com/office/2006/metadata/properties" ma:root="true" ma:fieldsID="8112c6a4802e315e2dab599351a3ce1e" ns2:_="" ns3:_="">
    <xsd:import namespace="905528ab-e33a-43c5-ae1a-364a98daf873"/>
    <xsd:import namespace="5ab2378f-cef7-4782-86b9-46b55cc25b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528ab-e33a-43c5-ae1a-364a98daf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b2378f-cef7-4782-86b9-46b55cc25b4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a5e8c6e-421b-4ade-89ac-4fc2d939bbd7}" ma:internalName="TaxCatchAll" ma:showField="CatchAllData" ma:web="5ab2378f-cef7-4782-86b9-46b55cc25b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b2378f-cef7-4782-86b9-46b55cc25b4a" xsi:nil="true"/>
    <lcf76f155ced4ddcb4097134ff3c332f xmlns="905528ab-e33a-43c5-ae1a-364a98daf8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5CA12-7222-43C0-88DC-007208A3B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528ab-e33a-43c5-ae1a-364a98daf873"/>
    <ds:schemaRef ds:uri="5ab2378f-cef7-4782-86b9-46b55cc25b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ECD33B-8CA8-4083-928D-F0006407E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306BF0-108C-4BCF-9AE7-5DC0F0239D42}">
  <ds:schemaRefs>
    <ds:schemaRef ds:uri="http://schemas.microsoft.com/office/2006/metadata/properties"/>
    <ds:schemaRef ds:uri="http://schemas.microsoft.com/office/infopath/2007/PartnerControls"/>
    <ds:schemaRef ds:uri="5ab2378f-cef7-4782-86b9-46b55cc25b4a"/>
    <ds:schemaRef ds:uri="905528ab-e33a-43c5-ae1a-364a98daf8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2</vt:i4>
      </vt:variant>
    </vt:vector>
  </HeadingPairs>
  <TitlesOfParts>
    <vt:vector size="15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2026</vt:lpstr>
      <vt:lpstr>Dezembro!Area_de_impressao</vt:lpstr>
      <vt:lpstr>Fevereiro!Area_de_impressao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Mauricio Morais Tonin</cp:lastModifiedBy>
  <cp:revision/>
  <dcterms:created xsi:type="dcterms:W3CDTF">2019-01-11T16:51:04Z</dcterms:created>
  <dcterms:modified xsi:type="dcterms:W3CDTF">2026-10-08T14:08:07Z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0x010100817A083EB255F448BE9886EBBEF34076</vt:lpwstr>
  </property>
  <property fmtid="{D5CDD505-2E9C-101B-9397-08002B2CF9AE}" pid="3" name="MediaServiceImageTags">
    <vt:lpwstr/>
  </property>
</Properties>
</file>