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2025/botão 2025/julho/xls/"/>
    </mc:Choice>
  </mc:AlternateContent>
  <xr:revisionPtr revIDLastSave="0" documentId="8_{8F55A687-AE5E-4840-B3FE-97C60C655F52}" xr6:coauthVersionLast="47" xr6:coauthVersionMax="47" xr10:uidLastSave="{00000000-0000-0000-0000-000000000000}"/>
  <bookViews>
    <workbookView xWindow="-28920" yWindow="-120" windowWidth="29040" windowHeight="15720" activeTab="3" xr2:uid="{801BF3FD-1E9C-419E-9880-10C220267F8C}"/>
  </bookViews>
  <sheets>
    <sheet name="AIDS" sheetId="1" r:id="rId1"/>
    <sheet name="Gestante HIV" sheetId="3" r:id="rId2"/>
    <sheet name="Sífilis gestante" sheetId="4" r:id="rId3"/>
    <sheet name="Sífilis congênita" sheetId="5" r:id="rId4"/>
    <sheet name="POP_NASC Vivos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3" i="1" l="1"/>
  <c r="I53" i="1" s="1"/>
  <c r="J53" i="1"/>
  <c r="E27" i="3"/>
  <c r="E27" i="4"/>
  <c r="E27" i="5"/>
  <c r="G53" i="1"/>
  <c r="E53" i="1"/>
  <c r="F26" i="3"/>
  <c r="F26" i="4"/>
  <c r="F26" i="5"/>
  <c r="P27" i="2"/>
  <c r="F54" i="1" l="1"/>
  <c r="D54" i="1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8" i="5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8" i="4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8" i="3"/>
  <c r="J4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11" i="1"/>
  <c r="J12" i="1"/>
  <c r="J13" i="1"/>
  <c r="J14" i="1"/>
  <c r="J15" i="1"/>
  <c r="J16" i="1"/>
  <c r="J17" i="1"/>
  <c r="J18" i="1"/>
  <c r="I19" i="1"/>
  <c r="I20" i="1"/>
  <c r="I22" i="1"/>
  <c r="I23" i="1"/>
  <c r="I24" i="1"/>
  <c r="I29" i="1"/>
  <c r="I30" i="1"/>
  <c r="I31" i="1"/>
  <c r="I34" i="1"/>
  <c r="I35" i="1"/>
  <c r="I36" i="1"/>
  <c r="I41" i="1"/>
  <c r="I42" i="1"/>
  <c r="I43" i="1"/>
  <c r="I44" i="1"/>
  <c r="I46" i="1"/>
  <c r="I47" i="1"/>
  <c r="I9" i="1"/>
  <c r="I17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9" i="1"/>
  <c r="G10" i="1"/>
  <c r="G11" i="1"/>
  <c r="G12" i="1"/>
  <c r="G13" i="1"/>
  <c r="G14" i="1"/>
  <c r="G15" i="1"/>
  <c r="G16" i="1"/>
  <c r="G8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9" i="1"/>
  <c r="E10" i="1"/>
  <c r="E11" i="1"/>
  <c r="E8" i="1"/>
  <c r="H9" i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H18" i="1"/>
  <c r="I18" i="1" s="1"/>
  <c r="H19" i="1"/>
  <c r="H20" i="1"/>
  <c r="H21" i="1"/>
  <c r="I21" i="1" s="1"/>
  <c r="H22" i="1"/>
  <c r="H23" i="1"/>
  <c r="H24" i="1"/>
  <c r="H25" i="1"/>
  <c r="I25" i="1" s="1"/>
  <c r="H26" i="1"/>
  <c r="I26" i="1" s="1"/>
  <c r="H27" i="1"/>
  <c r="I27" i="1" s="1"/>
  <c r="H28" i="1"/>
  <c r="I28" i="1" s="1"/>
  <c r="H29" i="1"/>
  <c r="H30" i="1"/>
  <c r="H31" i="1"/>
  <c r="H32" i="1"/>
  <c r="I32" i="1" s="1"/>
  <c r="H33" i="1"/>
  <c r="I33" i="1" s="1"/>
  <c r="H34" i="1"/>
  <c r="H35" i="1"/>
  <c r="H36" i="1"/>
  <c r="H37" i="1"/>
  <c r="I37" i="1" s="1"/>
  <c r="H38" i="1"/>
  <c r="I38" i="1" s="1"/>
  <c r="H39" i="1"/>
  <c r="I39" i="1" s="1"/>
  <c r="H40" i="1"/>
  <c r="I40" i="1" s="1"/>
  <c r="H41" i="1"/>
  <c r="H42" i="1"/>
  <c r="H43" i="1"/>
  <c r="H44" i="1"/>
  <c r="H45" i="1"/>
  <c r="I45" i="1" s="1"/>
  <c r="H46" i="1"/>
  <c r="H47" i="1"/>
  <c r="H48" i="1"/>
  <c r="I48" i="1" s="1"/>
  <c r="H49" i="1"/>
  <c r="I49" i="1" s="1"/>
  <c r="H50" i="1"/>
  <c r="I50" i="1" s="1"/>
  <c r="H51" i="1"/>
  <c r="I51" i="1" s="1"/>
  <c r="H52" i="1"/>
  <c r="I52" i="1" s="1"/>
  <c r="H8" i="1"/>
  <c r="H54" i="1" l="1"/>
  <c r="I8" i="1"/>
</calcChain>
</file>

<file path=xl/sharedStrings.xml><?xml version="1.0" encoding="utf-8"?>
<sst xmlns="http://schemas.openxmlformats.org/spreadsheetml/2006/main" count="60" uniqueCount="37">
  <si>
    <t>Ano de diagnóstico</t>
  </si>
  <si>
    <t>Sexo</t>
  </si>
  <si>
    <t>Masculino</t>
  </si>
  <si>
    <t>Feminino</t>
  </si>
  <si>
    <t>Total</t>
  </si>
  <si>
    <t>RAZÃO DE SEXO</t>
  </si>
  <si>
    <t>Nº</t>
  </si>
  <si>
    <t>TD</t>
  </si>
  <si>
    <t>Masc/Fem</t>
  </si>
  <si>
    <t>-</t>
  </si>
  <si>
    <t>*TD por 100 mil habitantes</t>
  </si>
  <si>
    <t>Fontes: SINANNET - DVE/COVISA, Fundação SEADE</t>
  </si>
  <si>
    <t>POPULAÇÃO SEADE</t>
  </si>
  <si>
    <t>ANO</t>
  </si>
  <si>
    <t>MASC</t>
  </si>
  <si>
    <t>FEM</t>
  </si>
  <si>
    <t>TOTAL</t>
  </si>
  <si>
    <t>NV de mães residentes MSP segundo Ano nascimento</t>
  </si>
  <si>
    <r>
      <t>Ano nascimento:</t>
    </r>
    <r>
      <rPr>
        <sz val="10"/>
        <color rgb="FF000000"/>
        <rFont val="Trebuchet MS"/>
        <family val="2"/>
      </rPr>
      <t> 2007, 2008, 2009, 2010, 2011, 2012, 2013, 2014, 2015, 2016, 2017, 2018, 2019, 2020, 2021, 2022, 2023, 2024</t>
    </r>
  </si>
  <si>
    <r>
      <t>Município residência:</t>
    </r>
    <r>
      <rPr>
        <sz val="10"/>
        <color rgb="FF000000"/>
        <rFont val="Trebuchet MS"/>
        <family val="2"/>
      </rPr>
      <t> 355030 São Paulo</t>
    </r>
  </si>
  <si>
    <t>Ano nascimento</t>
  </si>
  <si>
    <t>NV_de_mães_residentes_MSP</t>
  </si>
  <si>
    <t>Número de casos</t>
  </si>
  <si>
    <t xml:space="preserve">* Taxa de detecção por 1.000 nascidos vivos (NV) </t>
  </si>
  <si>
    <t xml:space="preserve">Fontes: Sinan - DVE/Covisa; SINASC/CEInfo/SMS-SP </t>
  </si>
  <si>
    <t>CI</t>
  </si>
  <si>
    <t xml:space="preserve">* CI por 1.000 nascidos vivos (NV) </t>
  </si>
  <si>
    <t>Série histórica de casos notificados de aids e taxa de detecção * (TD), segundo sexo e ano de diagnóstico, com razão de sexo - Município de São Paulo - 1980 a 2025**</t>
  </si>
  <si>
    <t>Série histórica de casos notificados e taxa de detecção gestante/parturiente/puérpera portadoras de HIV de acordo com o ano de diagnóstico - Município de São Paulo - 2007 a 2025**</t>
  </si>
  <si>
    <t>Série de casos notificados e taxa de detecção de Sífilis em Gestante de acordo com o ano de diagnóstico - Município de São Paulo - 2007 a 2025**</t>
  </si>
  <si>
    <t>Série histórica de casos e coeficiente de incidência* (CI) de sífilis congênita em menores de 1 ano de idade - Município de São Paulo - 2007 a 2025**</t>
  </si>
  <si>
    <t>(*) Essa variável não está disponível para todos os anos, para mais informações consulte Notas Técnicas.</t>
  </si>
  <si>
    <r>
      <t>Período:</t>
    </r>
    <r>
      <rPr>
        <sz val="10"/>
        <color rgb="FF000000"/>
        <rFont val="Trebuchet MS"/>
        <family val="2"/>
      </rPr>
      <t> 2007-2025</t>
    </r>
  </si>
  <si>
    <t>estimativa até 02/07/2025</t>
  </si>
  <si>
    <t>Fonte: SINASC/CEInfo/CIS/SERMAP/SMS/PMSP. Dados atualizados em 02/07/2025. ATENÇÃO: Os dados de 2025 são preliminares.</t>
  </si>
  <si>
    <t>** Dados provisórios até 02/07/2025, sujeitos a revisão.</t>
  </si>
  <si>
    <t>**Dados preliminares até 02/07/2025, sujeitos a revisão.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</si>
</sst>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/1"/>
  </numFmts>
  <fonts count="11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charset val="1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sz val="9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0" xfId="0" applyFill="1"/>
    <xf numFmtId="0" fontId="7" fillId="2" borderId="0" xfId="0" applyFont="1" applyFill="1"/>
    <xf numFmtId="0" fontId="10" fillId="2" borderId="0" xfId="1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9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7" fillId="2" borderId="0" xfId="0" applyFont="1" applyFill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</cellXfs>
  <cellStyles count="2">
    <cellStyle name="Normal" xfId="0" builtinId="0"/>
    <cellStyle name="Texto Explicativo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43E25-9F23-4FC1-8C14-9E1E58F54887}">
  <dimension ref="B2:R59"/>
  <sheetViews>
    <sheetView zoomScaleNormal="100" workbookViewId="0">
      <selection activeCell="Q37" sqref="Q37"/>
    </sheetView>
  </sheetViews>
  <sheetFormatPr defaultRowHeight="15" x14ac:dyDescent="0.25"/>
  <cols>
    <col min="3" max="3" width="18.140625" style="1" bestFit="1" customWidth="1"/>
    <col min="4" max="4" width="10" style="1" bestFit="1" customWidth="1"/>
    <col min="5" max="5" width="9.140625" style="1"/>
    <col min="6" max="6" width="9.42578125" style="1" bestFit="1" customWidth="1"/>
    <col min="7" max="7" width="11.5703125" style="1" bestFit="1" customWidth="1"/>
    <col min="8" max="8" width="10.28515625" style="1" customWidth="1"/>
    <col min="9" max="9" width="9.140625" style="1"/>
    <col min="10" max="10" width="15" style="1" bestFit="1" customWidth="1"/>
  </cols>
  <sheetData>
    <row r="2" spans="2:18" x14ac:dyDescent="0.25">
      <c r="B2" s="22" t="s">
        <v>27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5" spans="2:18" x14ac:dyDescent="0.25">
      <c r="D5" s="23" t="s">
        <v>1</v>
      </c>
      <c r="E5" s="23"/>
      <c r="F5" s="23"/>
      <c r="G5" s="23"/>
      <c r="H5" s="3"/>
      <c r="I5" s="3"/>
      <c r="J5" s="3"/>
    </row>
    <row r="6" spans="2:18" x14ac:dyDescent="0.25">
      <c r="D6" s="23" t="s">
        <v>2</v>
      </c>
      <c r="E6" s="23"/>
      <c r="F6" s="23" t="s">
        <v>3</v>
      </c>
      <c r="G6" s="23"/>
      <c r="H6" s="23" t="s">
        <v>4</v>
      </c>
      <c r="I6" s="23"/>
      <c r="J6" s="4" t="s">
        <v>5</v>
      </c>
    </row>
    <row r="7" spans="2:18" x14ac:dyDescent="0.25">
      <c r="C7" s="4" t="s">
        <v>0</v>
      </c>
      <c r="D7" s="4" t="s">
        <v>6</v>
      </c>
      <c r="E7" s="4" t="s">
        <v>7</v>
      </c>
      <c r="F7" s="4" t="s">
        <v>6</v>
      </c>
      <c r="G7" s="4" t="s">
        <v>7</v>
      </c>
      <c r="H7" s="4" t="s">
        <v>6</v>
      </c>
      <c r="I7" s="4" t="s">
        <v>7</v>
      </c>
      <c r="J7" s="4" t="s">
        <v>8</v>
      </c>
    </row>
    <row r="8" spans="2:18" x14ac:dyDescent="0.25">
      <c r="C8" s="7">
        <v>1980</v>
      </c>
      <c r="D8" s="7">
        <v>1</v>
      </c>
      <c r="E8" s="8">
        <f>D8/'POP_NASC Vivos'!F8*100000</f>
        <v>2.4143141790498854E-2</v>
      </c>
      <c r="F8" s="7">
        <v>0</v>
      </c>
      <c r="G8" s="8">
        <f>F8/'POP_NASC Vivos'!G8*100000</f>
        <v>0</v>
      </c>
      <c r="H8" s="7">
        <f>SUM(D8,F8)</f>
        <v>1</v>
      </c>
      <c r="I8" s="8">
        <f>H8/'POP_NASC Vivos'!H8*100000</f>
        <v>1.1798880994126517E-2</v>
      </c>
      <c r="J8" s="5" t="s">
        <v>9</v>
      </c>
    </row>
    <row r="9" spans="2:18" x14ac:dyDescent="0.25">
      <c r="C9" s="7">
        <v>1981</v>
      </c>
      <c r="D9" s="7">
        <v>0</v>
      </c>
      <c r="E9" s="8">
        <f>D9/'POP_NASC Vivos'!F9*100000</f>
        <v>0</v>
      </c>
      <c r="F9" s="7">
        <v>0</v>
      </c>
      <c r="G9" s="8">
        <f>F9/'POP_NASC Vivos'!G9*100000</f>
        <v>0</v>
      </c>
      <c r="H9" s="7">
        <f t="shared" ref="H9:H53" si="0">SUM(D9,F9)</f>
        <v>0</v>
      </c>
      <c r="I9" s="8">
        <f>H9/'POP_NASC Vivos'!H9*100000</f>
        <v>0</v>
      </c>
      <c r="J9" s="5" t="s">
        <v>9</v>
      </c>
    </row>
    <row r="10" spans="2:18" x14ac:dyDescent="0.25">
      <c r="C10" s="7">
        <v>1982</v>
      </c>
      <c r="D10" s="7">
        <v>3</v>
      </c>
      <c r="E10" s="8">
        <f>D10/'POP_NASC Vivos'!F10*100000</f>
        <v>7.0812619658574591E-2</v>
      </c>
      <c r="F10" s="7">
        <v>0</v>
      </c>
      <c r="G10" s="8">
        <f>F10/'POP_NASC Vivos'!G10*100000</f>
        <v>0</v>
      </c>
      <c r="H10" s="7">
        <f t="shared" si="0"/>
        <v>3</v>
      </c>
      <c r="I10" s="8">
        <f>H10/'POP_NASC Vivos'!H10*100000</f>
        <v>3.4527684297269545E-2</v>
      </c>
      <c r="J10" s="5" t="s">
        <v>9</v>
      </c>
    </row>
    <row r="11" spans="2:18" x14ac:dyDescent="0.25">
      <c r="C11" s="7">
        <v>1983</v>
      </c>
      <c r="D11" s="7">
        <v>23</v>
      </c>
      <c r="E11" s="8">
        <f>D11/'POP_NASC Vivos'!F11*100000</f>
        <v>0.53697843634680964</v>
      </c>
      <c r="F11" s="7">
        <v>2</v>
      </c>
      <c r="G11" s="8">
        <f>F11/'POP_NASC Vivos'!G11*100000</f>
        <v>4.4332942169006927E-2</v>
      </c>
      <c r="H11" s="7">
        <f t="shared" si="0"/>
        <v>25</v>
      </c>
      <c r="I11" s="8">
        <f>H11/'POP_NASC Vivos'!H11*100000</f>
        <v>0.28426715472683972</v>
      </c>
      <c r="J11" s="5">
        <f t="shared" ref="J11:J17" si="1">D11/F11</f>
        <v>11.5</v>
      </c>
    </row>
    <row r="12" spans="2:18" x14ac:dyDescent="0.25">
      <c r="C12" s="7">
        <v>1984</v>
      </c>
      <c r="D12" s="7">
        <v>70</v>
      </c>
      <c r="E12" s="8">
        <f>D12/'POP_NASC Vivos'!F12*100000</f>
        <v>1.6168223435608895</v>
      </c>
      <c r="F12" s="7">
        <v>2</v>
      </c>
      <c r="G12" s="8">
        <f>F12/'POP_NASC Vivos'!G12*100000</f>
        <v>4.3760880048802131E-2</v>
      </c>
      <c r="H12" s="7">
        <f t="shared" si="0"/>
        <v>72</v>
      </c>
      <c r="I12" s="8">
        <f>H12/'POP_NASC Vivos'!H12*100000</f>
        <v>0.80900948923185889</v>
      </c>
      <c r="J12" s="5">
        <f t="shared" si="1"/>
        <v>35</v>
      </c>
    </row>
    <row r="13" spans="2:18" x14ac:dyDescent="0.25">
      <c r="C13" s="7">
        <v>1985</v>
      </c>
      <c r="D13" s="7">
        <v>260</v>
      </c>
      <c r="E13" s="8">
        <f>D13/'POP_NASC Vivos'!F13*100000</f>
        <v>5.9425488094674863</v>
      </c>
      <c r="F13" s="7">
        <v>10</v>
      </c>
      <c r="G13" s="8">
        <f>F13/'POP_NASC Vivos'!G13*100000</f>
        <v>0.21602919332106865</v>
      </c>
      <c r="H13" s="7">
        <f t="shared" si="0"/>
        <v>270</v>
      </c>
      <c r="I13" s="8">
        <f>H13/'POP_NASC Vivos'!H13*100000</f>
        <v>2.9985903293684935</v>
      </c>
      <c r="J13" s="5">
        <f t="shared" si="1"/>
        <v>26</v>
      </c>
    </row>
    <row r="14" spans="2:18" x14ac:dyDescent="0.25">
      <c r="C14" s="7">
        <v>1986</v>
      </c>
      <c r="D14" s="7">
        <v>398</v>
      </c>
      <c r="E14" s="8">
        <f>D14/'POP_NASC Vivos'!F14*100000</f>
        <v>9.0035654571650845</v>
      </c>
      <c r="F14" s="7">
        <v>18</v>
      </c>
      <c r="G14" s="8">
        <f>F14/'POP_NASC Vivos'!G14*100000</f>
        <v>0.38400499718503006</v>
      </c>
      <c r="H14" s="7">
        <f t="shared" si="0"/>
        <v>416</v>
      </c>
      <c r="I14" s="8">
        <f>H14/'POP_NASC Vivos'!H14*100000</f>
        <v>4.5674583960535404</v>
      </c>
      <c r="J14" s="5">
        <f t="shared" si="1"/>
        <v>22.111111111111111</v>
      </c>
    </row>
    <row r="15" spans="2:18" x14ac:dyDescent="0.25">
      <c r="C15" s="7">
        <v>1987</v>
      </c>
      <c r="D15" s="7">
        <v>809</v>
      </c>
      <c r="E15" s="8">
        <f>D15/'POP_NASC Vivos'!F15*100000</f>
        <v>18.118136971771765</v>
      </c>
      <c r="F15" s="7">
        <v>75</v>
      </c>
      <c r="G15" s="8">
        <f>F15/'POP_NASC Vivos'!G15*100000</f>
        <v>1.5804349736351837</v>
      </c>
      <c r="H15" s="7">
        <f t="shared" si="0"/>
        <v>884</v>
      </c>
      <c r="I15" s="8">
        <f>H15/'POP_NASC Vivos'!H15*100000</f>
        <v>9.5975666477176258</v>
      </c>
      <c r="J15" s="5">
        <f t="shared" si="1"/>
        <v>10.786666666666667</v>
      </c>
    </row>
    <row r="16" spans="2:18" x14ac:dyDescent="0.25">
      <c r="C16" s="7">
        <v>1988</v>
      </c>
      <c r="D16" s="7">
        <v>1283</v>
      </c>
      <c r="E16" s="8">
        <f>D16/'POP_NASC Vivos'!F16*100000</f>
        <v>28.452934344687673</v>
      </c>
      <c r="F16" s="7">
        <v>153</v>
      </c>
      <c r="G16" s="8">
        <f>F16/'POP_NASC Vivos'!G16*100000</f>
        <v>3.1853565205080745</v>
      </c>
      <c r="H16" s="7">
        <f t="shared" si="0"/>
        <v>1436</v>
      </c>
      <c r="I16" s="8">
        <f>H16/'POP_NASC Vivos'!H16*100000</f>
        <v>15.420248482914934</v>
      </c>
      <c r="J16" s="5">
        <f t="shared" si="1"/>
        <v>8.3856209150326801</v>
      </c>
    </row>
    <row r="17" spans="3:10" x14ac:dyDescent="0.25">
      <c r="C17" s="7">
        <v>1989</v>
      </c>
      <c r="D17" s="7">
        <v>1649</v>
      </c>
      <c r="E17" s="8">
        <f>D17/'POP_NASC Vivos'!F17*100000</f>
        <v>36.221100273580234</v>
      </c>
      <c r="F17" s="7">
        <v>234</v>
      </c>
      <c r="G17" s="8">
        <f>F17/'POP_NASC Vivos'!G17*100000</f>
        <v>4.8143314004684301</v>
      </c>
      <c r="H17" s="7">
        <f t="shared" si="0"/>
        <v>1883</v>
      </c>
      <c r="I17" s="8">
        <f>H17/'POP_NASC Vivos'!H17*100000</f>
        <v>20.004073054492348</v>
      </c>
      <c r="J17" s="5">
        <f t="shared" si="1"/>
        <v>7.0470085470085468</v>
      </c>
    </row>
    <row r="18" spans="3:10" x14ac:dyDescent="0.25">
      <c r="C18" s="7">
        <v>1990</v>
      </c>
      <c r="D18" s="7">
        <v>2377</v>
      </c>
      <c r="E18" s="8">
        <f>D18/'POP_NASC Vivos'!F18*100000</f>
        <v>51.72688812390254</v>
      </c>
      <c r="F18" s="7">
        <v>372</v>
      </c>
      <c r="G18" s="8">
        <f>F18/'POP_NASC Vivos'!G18*100000</f>
        <v>7.5651948973167151</v>
      </c>
      <c r="H18" s="7">
        <f t="shared" si="0"/>
        <v>2749</v>
      </c>
      <c r="I18" s="8">
        <f>H18/'POP_NASC Vivos'!H18*100000</f>
        <v>28.898680636990413</v>
      </c>
      <c r="J18" s="5">
        <f>D18/F18</f>
        <v>6.389784946236559</v>
      </c>
    </row>
    <row r="19" spans="3:10" x14ac:dyDescent="0.25">
      <c r="C19" s="7">
        <v>1991</v>
      </c>
      <c r="D19" s="7">
        <v>2725</v>
      </c>
      <c r="E19" s="8">
        <f>D19/'POP_NASC Vivos'!F19*100000</f>
        <v>58.763757188586595</v>
      </c>
      <c r="F19" s="7">
        <v>525</v>
      </c>
      <c r="G19" s="8">
        <f>F19/'POP_NASC Vivos'!G19*100000</f>
        <v>10.556059006962375</v>
      </c>
      <c r="H19" s="7">
        <f t="shared" si="0"/>
        <v>3250</v>
      </c>
      <c r="I19" s="8">
        <f>H19/'POP_NASC Vivos'!H19*100000</f>
        <v>33.816619651160238</v>
      </c>
      <c r="J19" s="5">
        <f t="shared" ref="J19:J53" si="2">D19/F19</f>
        <v>5.1904761904761907</v>
      </c>
    </row>
    <row r="20" spans="3:10" x14ac:dyDescent="0.25">
      <c r="C20" s="7">
        <v>1992</v>
      </c>
      <c r="D20" s="7">
        <v>3125</v>
      </c>
      <c r="E20" s="8">
        <f>D20/'POP_NASC Vivos'!F20*100000</f>
        <v>66.926921370183621</v>
      </c>
      <c r="F20" s="7">
        <v>731</v>
      </c>
      <c r="G20" s="8">
        <f>F20/'POP_NASC Vivos'!G20*100000</f>
        <v>14.55842659057781</v>
      </c>
      <c r="H20" s="7">
        <f t="shared" si="0"/>
        <v>3856</v>
      </c>
      <c r="I20" s="8">
        <f>H20/'POP_NASC Vivos'!H20*100000</f>
        <v>39.791881032182403</v>
      </c>
      <c r="J20" s="5">
        <f t="shared" si="2"/>
        <v>4.2749658002735975</v>
      </c>
    </row>
    <row r="21" spans="3:10" x14ac:dyDescent="0.25">
      <c r="C21" s="7">
        <v>1993</v>
      </c>
      <c r="D21" s="7">
        <v>3038</v>
      </c>
      <c r="E21" s="8">
        <f>D21/'POP_NASC Vivos'!F21*100000</f>
        <v>64.593934208590355</v>
      </c>
      <c r="F21" s="7">
        <v>858</v>
      </c>
      <c r="G21" s="8">
        <f>F21/'POP_NASC Vivos'!G21*100000</f>
        <v>16.919426064671647</v>
      </c>
      <c r="H21" s="7">
        <f t="shared" si="0"/>
        <v>3896</v>
      </c>
      <c r="I21" s="8">
        <f>H21/'POP_NASC Vivos'!H21*100000</f>
        <v>39.859542175917674</v>
      </c>
      <c r="J21" s="5">
        <f t="shared" si="2"/>
        <v>3.5407925407925407</v>
      </c>
    </row>
    <row r="22" spans="3:10" x14ac:dyDescent="0.25">
      <c r="C22" s="7">
        <v>1994</v>
      </c>
      <c r="D22" s="7">
        <v>3125</v>
      </c>
      <c r="E22" s="8">
        <f>D22/'POP_NASC Vivos'!F22*100000</f>
        <v>65.926837454797919</v>
      </c>
      <c r="F22" s="7">
        <v>888</v>
      </c>
      <c r="G22" s="8">
        <f>F22/'POP_NASC Vivos'!G22*100000</f>
        <v>17.328827577970454</v>
      </c>
      <c r="H22" s="7">
        <f t="shared" si="0"/>
        <v>4013</v>
      </c>
      <c r="I22" s="8">
        <f>H22/'POP_NASC Vivos'!H22*100000</f>
        <v>40.681181187675577</v>
      </c>
      <c r="J22" s="5">
        <f t="shared" si="2"/>
        <v>3.519144144144144</v>
      </c>
    </row>
    <row r="23" spans="3:10" x14ac:dyDescent="0.25">
      <c r="C23" s="7">
        <v>1995</v>
      </c>
      <c r="D23" s="7">
        <v>3080</v>
      </c>
      <c r="E23" s="8">
        <f>D23/'POP_NASC Vivos'!F23*100000</f>
        <v>64.489692851087227</v>
      </c>
      <c r="F23" s="7">
        <v>1074</v>
      </c>
      <c r="G23" s="8">
        <f>F23/'POP_NASC Vivos'!G23*100000</f>
        <v>20.746214685074779</v>
      </c>
      <c r="H23" s="7">
        <f t="shared" si="0"/>
        <v>4154</v>
      </c>
      <c r="I23" s="8">
        <f>H23/'POP_NASC Vivos'!H23*100000</f>
        <v>41.736977666095136</v>
      </c>
      <c r="J23" s="5">
        <f t="shared" si="2"/>
        <v>2.8677839851024207</v>
      </c>
    </row>
    <row r="24" spans="3:10" x14ac:dyDescent="0.25">
      <c r="C24" s="7">
        <v>1996</v>
      </c>
      <c r="D24" s="7">
        <v>3248</v>
      </c>
      <c r="E24" s="8">
        <f>D24/'POP_NASC Vivos'!F24*100000</f>
        <v>67.506956458844456</v>
      </c>
      <c r="F24" s="7">
        <v>1256</v>
      </c>
      <c r="G24" s="8">
        <f>F24/'POP_NASC Vivos'!G24*100000</f>
        <v>24.019824770023565</v>
      </c>
      <c r="H24" s="7">
        <f t="shared" si="0"/>
        <v>4504</v>
      </c>
      <c r="I24" s="8">
        <f>H24/'POP_NASC Vivos'!H24*100000</f>
        <v>44.858904602121243</v>
      </c>
      <c r="J24" s="5">
        <f t="shared" si="2"/>
        <v>2.5859872611464967</v>
      </c>
    </row>
    <row r="25" spans="3:10" x14ac:dyDescent="0.25">
      <c r="C25" s="7">
        <v>1997</v>
      </c>
      <c r="D25" s="7">
        <v>3187</v>
      </c>
      <c r="E25" s="8">
        <f>D25/'POP_NASC Vivos'!F25*100000</f>
        <v>65.716014850540915</v>
      </c>
      <c r="F25" s="7">
        <v>1495</v>
      </c>
      <c r="G25" s="8">
        <f>F25/'POP_NASC Vivos'!G25*100000</f>
        <v>28.289934933149652</v>
      </c>
      <c r="H25" s="7">
        <f t="shared" si="0"/>
        <v>4682</v>
      </c>
      <c r="I25" s="8">
        <f>H25/'POP_NASC Vivos'!H25*100000</f>
        <v>46.199904876744334</v>
      </c>
      <c r="J25" s="5">
        <f t="shared" si="2"/>
        <v>2.1317725752508361</v>
      </c>
    </row>
    <row r="26" spans="3:10" x14ac:dyDescent="0.25">
      <c r="C26" s="7">
        <v>1998</v>
      </c>
      <c r="D26" s="7">
        <v>3276</v>
      </c>
      <c r="E26" s="8">
        <f>D26/'POP_NASC Vivos'!F26*100000</f>
        <v>66.987070432119765</v>
      </c>
      <c r="F26" s="7">
        <v>1640</v>
      </c>
      <c r="G26" s="8">
        <f>F26/'POP_NASC Vivos'!G26*100000</f>
        <v>30.693613912891152</v>
      </c>
      <c r="H26" s="7">
        <f t="shared" si="0"/>
        <v>4916</v>
      </c>
      <c r="I26" s="8">
        <f>H26/'POP_NASC Vivos'!H26*100000</f>
        <v>48.037709406449935</v>
      </c>
      <c r="J26" s="5">
        <f t="shared" si="2"/>
        <v>1.9975609756097561</v>
      </c>
    </row>
    <row r="27" spans="3:10" x14ac:dyDescent="0.25">
      <c r="C27" s="7">
        <v>1999</v>
      </c>
      <c r="D27" s="7">
        <v>2883</v>
      </c>
      <c r="E27" s="8">
        <f>D27/'POP_NASC Vivos'!F27*100000</f>
        <v>58.464162867408632</v>
      </c>
      <c r="F27" s="7">
        <v>1472</v>
      </c>
      <c r="G27" s="8">
        <f>F27/'POP_NASC Vivos'!G27*100000</f>
        <v>27.250019484134175</v>
      </c>
      <c r="H27" s="7">
        <f t="shared" si="0"/>
        <v>4355</v>
      </c>
      <c r="I27" s="8">
        <f>H27/'POP_NASC Vivos'!H27*100000</f>
        <v>42.146288363646882</v>
      </c>
      <c r="J27" s="5">
        <f t="shared" si="2"/>
        <v>1.9585597826086956</v>
      </c>
    </row>
    <row r="28" spans="3:10" x14ac:dyDescent="0.25">
      <c r="C28" s="7">
        <v>2000</v>
      </c>
      <c r="D28" s="7">
        <v>2526</v>
      </c>
      <c r="E28" s="8">
        <f>D28/'POP_NASC Vivos'!F28*100000</f>
        <v>50.835924939126699</v>
      </c>
      <c r="F28" s="7">
        <v>1271</v>
      </c>
      <c r="G28" s="8">
        <f>F28/'POP_NASC Vivos'!G28*100000</f>
        <v>23.289235261038247</v>
      </c>
      <c r="H28" s="7">
        <f t="shared" si="0"/>
        <v>3797</v>
      </c>
      <c r="I28" s="8">
        <f>H28/'POP_NASC Vivos'!H28*100000</f>
        <v>36.41722767931816</v>
      </c>
      <c r="J28" s="5">
        <f t="shared" si="2"/>
        <v>1.9874114870180959</v>
      </c>
    </row>
    <row r="29" spans="3:10" x14ac:dyDescent="0.25">
      <c r="C29" s="7">
        <v>2001</v>
      </c>
      <c r="D29" s="7">
        <v>2466</v>
      </c>
      <c r="E29" s="8">
        <f>D29/'POP_NASC Vivos'!F29*100000</f>
        <v>49.184604620400961</v>
      </c>
      <c r="F29" s="7">
        <v>1314</v>
      </c>
      <c r="G29" s="8">
        <f>F29/'POP_NASC Vivos'!G29*100000</f>
        <v>23.840614064547104</v>
      </c>
      <c r="H29" s="7">
        <f t="shared" si="0"/>
        <v>3780</v>
      </c>
      <c r="I29" s="8">
        <f>H29/'POP_NASC Vivos'!H29*100000</f>
        <v>35.913237039620562</v>
      </c>
      <c r="J29" s="5">
        <f t="shared" si="2"/>
        <v>1.8767123287671232</v>
      </c>
    </row>
    <row r="30" spans="3:10" x14ac:dyDescent="0.25">
      <c r="C30" s="7">
        <v>2002</v>
      </c>
      <c r="D30" s="7">
        <v>2354</v>
      </c>
      <c r="E30" s="8">
        <f>D30/'POP_NASC Vivos'!F30*100000</f>
        <v>46.583420734965266</v>
      </c>
      <c r="F30" s="7">
        <v>1315</v>
      </c>
      <c r="G30" s="8">
        <f>F30/'POP_NASC Vivos'!G30*100000</f>
        <v>23.649416021283397</v>
      </c>
      <c r="H30" s="7">
        <f t="shared" si="0"/>
        <v>3669</v>
      </c>
      <c r="I30" s="8">
        <f>H30/'POP_NASC Vivos'!H30*100000</f>
        <v>34.568558666348963</v>
      </c>
      <c r="J30" s="5">
        <f t="shared" si="2"/>
        <v>1.7901140684410646</v>
      </c>
    </row>
    <row r="31" spans="3:10" x14ac:dyDescent="0.25">
      <c r="C31" s="7">
        <v>2003</v>
      </c>
      <c r="D31" s="7">
        <v>2343</v>
      </c>
      <c r="E31" s="8">
        <f>D31/'POP_NASC Vivos'!F31*100000</f>
        <v>46.023739449455505</v>
      </c>
      <c r="F31" s="7">
        <v>1213</v>
      </c>
      <c r="G31" s="8">
        <f>F31/'POP_NASC Vivos'!G31*100000</f>
        <v>21.631627472345222</v>
      </c>
      <c r="H31" s="7">
        <f t="shared" si="0"/>
        <v>3556</v>
      </c>
      <c r="I31" s="8">
        <f>H31/'POP_NASC Vivos'!H31*100000</f>
        <v>33.238674150789727</v>
      </c>
      <c r="J31" s="5">
        <f t="shared" si="2"/>
        <v>1.9315746084089036</v>
      </c>
    </row>
    <row r="32" spans="3:10" x14ac:dyDescent="0.25">
      <c r="C32" s="7">
        <v>2004</v>
      </c>
      <c r="D32" s="7">
        <v>1973</v>
      </c>
      <c r="E32" s="8">
        <f>D32/'POP_NASC Vivos'!F32*100000</f>
        <v>38.47684729333028</v>
      </c>
      <c r="F32" s="7">
        <v>1000</v>
      </c>
      <c r="G32" s="8">
        <f>F32/'POP_NASC Vivos'!G32*100000</f>
        <v>17.684913901880915</v>
      </c>
      <c r="H32" s="7">
        <f t="shared" si="0"/>
        <v>2973</v>
      </c>
      <c r="I32" s="8">
        <f>H32/'POP_NASC Vivos'!H32*100000</f>
        <v>27.572977035688876</v>
      </c>
      <c r="J32" s="5">
        <f t="shared" si="2"/>
        <v>1.9730000000000001</v>
      </c>
    </row>
    <row r="33" spans="3:10" x14ac:dyDescent="0.25">
      <c r="C33" s="7">
        <v>2005</v>
      </c>
      <c r="D33" s="7">
        <v>1971</v>
      </c>
      <c r="E33" s="8">
        <f>D33/'POP_NASC Vivos'!F33*100000</f>
        <v>38.167052016405442</v>
      </c>
      <c r="F33" s="7">
        <v>1127</v>
      </c>
      <c r="G33" s="8">
        <f>F33/'POP_NASC Vivos'!G33*100000</f>
        <v>19.766960341373824</v>
      </c>
      <c r="H33" s="7">
        <f t="shared" si="0"/>
        <v>3098</v>
      </c>
      <c r="I33" s="8">
        <f>H33/'POP_NASC Vivos'!H33*100000</f>
        <v>28.512072027862683</v>
      </c>
      <c r="J33" s="5">
        <f t="shared" si="2"/>
        <v>1.748890860692103</v>
      </c>
    </row>
    <row r="34" spans="3:10" x14ac:dyDescent="0.25">
      <c r="C34" s="7">
        <v>2006</v>
      </c>
      <c r="D34" s="7">
        <v>1964</v>
      </c>
      <c r="E34" s="8">
        <f>D34/'POP_NASC Vivos'!F34*100000</f>
        <v>37.780971932816044</v>
      </c>
      <c r="F34" s="7">
        <v>1058</v>
      </c>
      <c r="G34" s="8">
        <f>F34/'POP_NASC Vivos'!G34*100000</f>
        <v>18.411190802061427</v>
      </c>
      <c r="H34" s="7">
        <f t="shared" si="0"/>
        <v>3022</v>
      </c>
      <c r="I34" s="8">
        <f>H34/'POP_NASC Vivos'!H34*100000</f>
        <v>27.611061199432907</v>
      </c>
      <c r="J34" s="5">
        <f t="shared" si="2"/>
        <v>1.8563327032136105</v>
      </c>
    </row>
    <row r="35" spans="3:10" x14ac:dyDescent="0.25">
      <c r="C35" s="7">
        <v>2007</v>
      </c>
      <c r="D35" s="7">
        <v>1926</v>
      </c>
      <c r="E35" s="8">
        <f>D35/'POP_NASC Vivos'!F35*100000</f>
        <v>36.825341953701027</v>
      </c>
      <c r="F35" s="7">
        <v>923</v>
      </c>
      <c r="G35" s="8">
        <f>F35/'POP_NASC Vivos'!G35*100000</f>
        <v>15.942957720934331</v>
      </c>
      <c r="H35" s="7">
        <f t="shared" si="0"/>
        <v>2849</v>
      </c>
      <c r="I35" s="8">
        <f>H35/'POP_NASC Vivos'!H35*100000</f>
        <v>25.854205151529783</v>
      </c>
      <c r="J35" s="5">
        <f t="shared" si="2"/>
        <v>2.086673889490791</v>
      </c>
    </row>
    <row r="36" spans="3:10" x14ac:dyDescent="0.25">
      <c r="C36" s="7">
        <v>2008</v>
      </c>
      <c r="D36" s="7">
        <v>1914</v>
      </c>
      <c r="E36" s="8">
        <f>D36/'POP_NASC Vivos'!F36*100000</f>
        <v>36.378171044686418</v>
      </c>
      <c r="F36" s="7">
        <v>901</v>
      </c>
      <c r="G36" s="8">
        <f>F36/'POP_NASC Vivos'!G36*100000</f>
        <v>15.44832107955131</v>
      </c>
      <c r="H36" s="7">
        <f t="shared" si="0"/>
        <v>2815</v>
      </c>
      <c r="I36" s="8">
        <f>H36/'POP_NASC Vivos'!H36*100000</f>
        <v>25.374657036496057</v>
      </c>
      <c r="J36" s="5">
        <f t="shared" si="2"/>
        <v>2.1243063263041067</v>
      </c>
    </row>
    <row r="37" spans="3:10" x14ac:dyDescent="0.25">
      <c r="C37" s="7">
        <v>2009</v>
      </c>
      <c r="D37" s="7">
        <v>2026</v>
      </c>
      <c r="E37" s="8">
        <f>D37/'POP_NASC Vivos'!F37*100000</f>
        <v>38.280180691522212</v>
      </c>
      <c r="F37" s="7">
        <v>850</v>
      </c>
      <c r="G37" s="8">
        <f>F37/'POP_NASC Vivos'!G37*100000</f>
        <v>14.466514104510862</v>
      </c>
      <c r="H37" s="7">
        <f t="shared" si="0"/>
        <v>2876</v>
      </c>
      <c r="I37" s="8">
        <f>H37/'POP_NASC Vivos'!H37*100000</f>
        <v>25.751701662775556</v>
      </c>
      <c r="J37" s="5">
        <f t="shared" si="2"/>
        <v>2.3835294117647057</v>
      </c>
    </row>
    <row r="38" spans="3:10" x14ac:dyDescent="0.25">
      <c r="C38" s="7">
        <v>2010</v>
      </c>
      <c r="D38" s="7">
        <v>1958</v>
      </c>
      <c r="E38" s="8">
        <f>D38/'POP_NASC Vivos'!F38*100000</f>
        <v>36.769925431041926</v>
      </c>
      <c r="F38" s="7">
        <v>784</v>
      </c>
      <c r="G38" s="8">
        <f>F38/'POP_NASC Vivos'!G38*100000</f>
        <v>13.241053548745908</v>
      </c>
      <c r="H38" s="7">
        <f t="shared" si="0"/>
        <v>2742</v>
      </c>
      <c r="I38" s="8">
        <f>H38/'POP_NASC Vivos'!H38*100000</f>
        <v>24.382039346849446</v>
      </c>
      <c r="J38" s="5">
        <f t="shared" si="2"/>
        <v>2.4974489795918369</v>
      </c>
    </row>
    <row r="39" spans="3:10" x14ac:dyDescent="0.25">
      <c r="C39" s="7">
        <v>2011</v>
      </c>
      <c r="D39" s="7">
        <v>1937</v>
      </c>
      <c r="E39" s="8">
        <f>D39/'POP_NASC Vivos'!F39*100000</f>
        <v>36.141013015615833</v>
      </c>
      <c r="F39" s="7">
        <v>728</v>
      </c>
      <c r="G39" s="8">
        <f>F39/'POP_NASC Vivos'!G39*100000</f>
        <v>12.229561639090516</v>
      </c>
      <c r="H39" s="7">
        <f t="shared" si="0"/>
        <v>2665</v>
      </c>
      <c r="I39" s="8">
        <f>H39/'POP_NASC Vivos'!H39*100000</f>
        <v>23.558321342751828</v>
      </c>
      <c r="J39" s="5">
        <f t="shared" si="2"/>
        <v>2.6607142857142856</v>
      </c>
    </row>
    <row r="40" spans="3:10" x14ac:dyDescent="0.25">
      <c r="C40" s="7">
        <v>2012</v>
      </c>
      <c r="D40" s="7">
        <v>2042</v>
      </c>
      <c r="E40" s="8">
        <f>D40/'POP_NASC Vivos'!F40*100000</f>
        <v>37.854463860665909</v>
      </c>
      <c r="F40" s="7">
        <v>693</v>
      </c>
      <c r="G40" s="8">
        <f>F40/'POP_NASC Vivos'!G40*100000</f>
        <v>11.579392357601044</v>
      </c>
      <c r="H40" s="7">
        <f t="shared" si="0"/>
        <v>2735</v>
      </c>
      <c r="I40" s="8">
        <f>H40/'POP_NASC Vivos'!H40*100000</f>
        <v>24.03526320238992</v>
      </c>
      <c r="J40" s="5">
        <f t="shared" si="2"/>
        <v>2.9466089466089467</v>
      </c>
    </row>
    <row r="41" spans="3:10" x14ac:dyDescent="0.25">
      <c r="C41" s="7">
        <v>2013</v>
      </c>
      <c r="D41" s="7">
        <v>1929</v>
      </c>
      <c r="E41" s="8">
        <f>D41/'POP_NASC Vivos'!F41*100000</f>
        <v>35.529101815465275</v>
      </c>
      <c r="F41" s="7">
        <v>612</v>
      </c>
      <c r="G41" s="8">
        <f>F41/'POP_NASC Vivos'!G41*100000</f>
        <v>10.171311815025721</v>
      </c>
      <c r="H41" s="7">
        <f t="shared" si="0"/>
        <v>2541</v>
      </c>
      <c r="I41" s="8">
        <f>H41/'POP_NASC Vivos'!H41*100000</f>
        <v>22.199361801109969</v>
      </c>
      <c r="J41" s="5">
        <f t="shared" si="2"/>
        <v>3.1519607843137254</v>
      </c>
    </row>
    <row r="42" spans="3:10" x14ac:dyDescent="0.25">
      <c r="C42" s="7">
        <v>2014</v>
      </c>
      <c r="D42" s="7">
        <v>2062</v>
      </c>
      <c r="E42" s="8">
        <f>D42/'POP_NASC Vivos'!F42*100000</f>
        <v>37.733867170565681</v>
      </c>
      <c r="F42" s="7">
        <v>612</v>
      </c>
      <c r="G42" s="8">
        <f>F42/'POP_NASC Vivos'!G42*100000</f>
        <v>10.116958319950131</v>
      </c>
      <c r="H42" s="7">
        <f t="shared" si="0"/>
        <v>2674</v>
      </c>
      <c r="I42" s="8">
        <f>H42/'POP_NASC Vivos'!H42*100000</f>
        <v>23.224232132540365</v>
      </c>
      <c r="J42" s="5">
        <f t="shared" si="2"/>
        <v>3.369281045751634</v>
      </c>
    </row>
    <row r="43" spans="3:10" x14ac:dyDescent="0.25">
      <c r="C43" s="7">
        <v>2015</v>
      </c>
      <c r="D43" s="7">
        <v>1835</v>
      </c>
      <c r="E43" s="8">
        <f>D43/'POP_NASC Vivos'!F43*100000</f>
        <v>33.363326994604229</v>
      </c>
      <c r="F43" s="7">
        <v>612</v>
      </c>
      <c r="G43" s="8">
        <f>F43/'POP_NASC Vivos'!G43*100000</f>
        <v>10.062898045578022</v>
      </c>
      <c r="H43" s="7">
        <f t="shared" si="0"/>
        <v>2447</v>
      </c>
      <c r="I43" s="8">
        <f>H43/'POP_NASC Vivos'!H43*100000</f>
        <v>21.127980301504135</v>
      </c>
      <c r="J43" s="5">
        <f t="shared" si="2"/>
        <v>2.9983660130718954</v>
      </c>
    </row>
    <row r="44" spans="3:10" x14ac:dyDescent="0.25">
      <c r="C44" s="7">
        <v>2016</v>
      </c>
      <c r="D44" s="7">
        <v>1796</v>
      </c>
      <c r="E44" s="8">
        <f>D44/'POP_NASC Vivos'!F44*100000</f>
        <v>32.477378402868858</v>
      </c>
      <c r="F44" s="7">
        <v>612</v>
      </c>
      <c r="G44" s="8">
        <f>F44/'POP_NASC Vivos'!G44*100000</f>
        <v>10.018335846375042</v>
      </c>
      <c r="H44" s="7">
        <f t="shared" si="0"/>
        <v>2408</v>
      </c>
      <c r="I44" s="8">
        <f>H44/'POP_NASC Vivos'!H44*100000</f>
        <v>20.689414597825447</v>
      </c>
      <c r="J44" s="5">
        <f t="shared" si="2"/>
        <v>2.9346405228758168</v>
      </c>
    </row>
    <row r="45" spans="3:10" x14ac:dyDescent="0.25">
      <c r="C45" s="7">
        <v>2017</v>
      </c>
      <c r="D45" s="7">
        <v>1739</v>
      </c>
      <c r="E45" s="8">
        <f>D45/'POP_NASC Vivos'!F45*100000</f>
        <v>31.27631463936557</v>
      </c>
      <c r="F45" s="7">
        <v>612</v>
      </c>
      <c r="G45" s="8">
        <f>F45/'POP_NASC Vivos'!G45*100000</f>
        <v>9.9739731452402793</v>
      </c>
      <c r="H45" s="7">
        <f t="shared" si="0"/>
        <v>2351</v>
      </c>
      <c r="I45" s="8">
        <f>H45/'POP_NASC Vivos'!H45*100000</f>
        <v>20.10073795614397</v>
      </c>
      <c r="J45" s="5">
        <f t="shared" si="2"/>
        <v>2.8415032679738563</v>
      </c>
    </row>
    <row r="46" spans="3:10" x14ac:dyDescent="0.25">
      <c r="C46" s="7">
        <v>2018</v>
      </c>
      <c r="D46" s="7">
        <v>1543</v>
      </c>
      <c r="E46" s="8">
        <f>D46/'POP_NASC Vivos'!F46*100000</f>
        <v>27.600902046849264</v>
      </c>
      <c r="F46" s="7">
        <v>612</v>
      </c>
      <c r="G46" s="8">
        <f>F46/'POP_NASC Vivos'!G46*100000</f>
        <v>9.9298066510883363</v>
      </c>
      <c r="H46" s="7">
        <f t="shared" si="0"/>
        <v>2155</v>
      </c>
      <c r="I46" s="8">
        <f>H46/'POP_NASC Vivos'!H46*100000</f>
        <v>18.334716023325164</v>
      </c>
      <c r="J46" s="5">
        <f t="shared" si="2"/>
        <v>2.5212418300653594</v>
      </c>
    </row>
    <row r="47" spans="3:10" x14ac:dyDescent="0.25">
      <c r="C47" s="7">
        <v>2019</v>
      </c>
      <c r="D47" s="7">
        <v>1736</v>
      </c>
      <c r="E47" s="8">
        <f>D47/'POP_NASC Vivos'!F47*100000</f>
        <v>30.885057947734154</v>
      </c>
      <c r="F47" s="7">
        <v>419</v>
      </c>
      <c r="G47" s="8">
        <f>F47/'POP_NASC Vivos'!G47*100000</f>
        <v>6.76824417369673</v>
      </c>
      <c r="H47" s="7">
        <f t="shared" si="0"/>
        <v>2155</v>
      </c>
      <c r="I47" s="8">
        <f>H47/'POP_NASC Vivos'!H47*100000</f>
        <v>18.244906073022293</v>
      </c>
      <c r="J47" s="5">
        <f t="shared" si="2"/>
        <v>4.143198090692124</v>
      </c>
    </row>
    <row r="48" spans="3:10" x14ac:dyDescent="0.25">
      <c r="C48" s="7">
        <v>2020</v>
      </c>
      <c r="D48" s="7">
        <v>1470</v>
      </c>
      <c r="E48" s="8">
        <f>D48/'POP_NASC Vivos'!F48*100000</f>
        <v>26.011019117037378</v>
      </c>
      <c r="F48" s="7">
        <v>353</v>
      </c>
      <c r="G48" s="8">
        <f>F48/'POP_NASC Vivos'!G48*100000</f>
        <v>5.6768757692126464</v>
      </c>
      <c r="H48" s="7">
        <f t="shared" si="0"/>
        <v>1823</v>
      </c>
      <c r="I48" s="8">
        <f>H48/'POP_NASC Vivos'!H48*100000</f>
        <v>15.358485415757487</v>
      </c>
      <c r="J48" s="17">
        <f t="shared" si="2"/>
        <v>4.1643059490084982</v>
      </c>
    </row>
    <row r="49" spans="3:10" x14ac:dyDescent="0.25">
      <c r="C49" s="9">
        <v>2021</v>
      </c>
      <c r="D49" s="9">
        <v>1542</v>
      </c>
      <c r="E49" s="10">
        <f>D49/'POP_NASC Vivos'!F49*100000</f>
        <v>27.169192179924188</v>
      </c>
      <c r="F49" s="9">
        <v>317</v>
      </c>
      <c r="G49" s="10">
        <f>F49/'POP_NASC Vivos'!G49*100000</f>
        <v>5.0806940837160548</v>
      </c>
      <c r="H49" s="9">
        <f t="shared" si="0"/>
        <v>1859</v>
      </c>
      <c r="I49" s="10">
        <f>H49/'POP_NASC Vivos'!H49*100000</f>
        <v>15.602377234931431</v>
      </c>
      <c r="J49" s="6">
        <f t="shared" si="2"/>
        <v>4.8643533123028391</v>
      </c>
    </row>
    <row r="50" spans="3:10" x14ac:dyDescent="0.25">
      <c r="C50" s="9">
        <v>2022</v>
      </c>
      <c r="D50" s="9">
        <v>1527</v>
      </c>
      <c r="E50" s="10">
        <f>D50/'POP_NASC Vivos'!F50*100000</f>
        <v>26.790672214283273</v>
      </c>
      <c r="F50" s="9">
        <v>334</v>
      </c>
      <c r="G50" s="10">
        <f>F50/'POP_NASC Vivos'!G50*100000</f>
        <v>5.3350618507776808</v>
      </c>
      <c r="H50" s="9">
        <f t="shared" si="0"/>
        <v>1861</v>
      </c>
      <c r="I50" s="10">
        <f>H50/'POP_NASC Vivos'!H50*100000</f>
        <v>15.559919653624984</v>
      </c>
      <c r="J50" s="6">
        <f t="shared" si="2"/>
        <v>4.5718562874251498</v>
      </c>
    </row>
    <row r="51" spans="3:10" x14ac:dyDescent="0.25">
      <c r="C51" s="9">
        <v>2023</v>
      </c>
      <c r="D51" s="9">
        <v>1364</v>
      </c>
      <c r="E51" s="10">
        <f>D51/'POP_NASC Vivos'!F51*100000</f>
        <v>25.390570828058365</v>
      </c>
      <c r="F51" s="9">
        <v>362</v>
      </c>
      <c r="G51" s="10">
        <f>F51/'POP_NASC Vivos'!G51*100000</f>
        <v>5.9757746716955618</v>
      </c>
      <c r="H51" s="9">
        <f t="shared" si="0"/>
        <v>1726</v>
      </c>
      <c r="I51" s="10">
        <f>H51/'POP_NASC Vivos'!H51*100000</f>
        <v>15.100790779243674</v>
      </c>
      <c r="J51" s="6">
        <f t="shared" si="2"/>
        <v>3.7679558011049723</v>
      </c>
    </row>
    <row r="52" spans="3:10" x14ac:dyDescent="0.25">
      <c r="C52" s="9">
        <v>2024</v>
      </c>
      <c r="D52" s="9">
        <v>1258</v>
      </c>
      <c r="E52" s="10">
        <f>D52/'POP_NASC Vivos'!F52*100000</f>
        <v>23.417403300364683</v>
      </c>
      <c r="F52" s="9">
        <v>298</v>
      </c>
      <c r="G52" s="10">
        <f>F52/'POP_NASC Vivos'!G52*100000</f>
        <v>4.9192841220035284</v>
      </c>
      <c r="H52" s="9">
        <f t="shared" si="0"/>
        <v>1556</v>
      </c>
      <c r="I52" s="10">
        <f>H52/'POP_NASC Vivos'!H52*100000</f>
        <v>13.61345912659511</v>
      </c>
      <c r="J52" s="6">
        <f t="shared" si="2"/>
        <v>4.2214765100671139</v>
      </c>
    </row>
    <row r="53" spans="3:10" x14ac:dyDescent="0.25">
      <c r="C53" s="9">
        <v>2025</v>
      </c>
      <c r="D53" s="9">
        <v>481</v>
      </c>
      <c r="E53" s="10">
        <f>D53/'POP_NASC Vivos'!F53*100000</f>
        <v>8.9537130266100249</v>
      </c>
      <c r="F53" s="9">
        <v>107</v>
      </c>
      <c r="G53" s="10">
        <f>F53/'POP_NASC Vivos'!G53*100000</f>
        <v>1.7663201377663678</v>
      </c>
      <c r="H53" s="9">
        <f t="shared" si="0"/>
        <v>588</v>
      </c>
      <c r="I53" s="10">
        <f>H53/'POP_NASC Vivos'!H53*100000</f>
        <v>5.1444177162197455</v>
      </c>
      <c r="J53" s="6">
        <f t="shared" si="2"/>
        <v>4.4953271028037385</v>
      </c>
    </row>
    <row r="54" spans="3:10" x14ac:dyDescent="0.25">
      <c r="C54" s="18" t="s">
        <v>4</v>
      </c>
      <c r="D54" s="18">
        <f>SUM(D8:D53)</f>
        <v>82242</v>
      </c>
      <c r="E54" s="19"/>
      <c r="F54" s="18">
        <f t="shared" ref="F54:H54" si="3">SUM(F8:F53)</f>
        <v>29844</v>
      </c>
      <c r="G54" s="18"/>
      <c r="H54" s="18">
        <f t="shared" si="3"/>
        <v>112086</v>
      </c>
      <c r="I54" s="18"/>
      <c r="J54" s="5"/>
    </row>
    <row r="57" spans="3:10" x14ac:dyDescent="0.25">
      <c r="C57" s="20" t="s">
        <v>10</v>
      </c>
      <c r="D57" s="21"/>
      <c r="E57" s="21"/>
      <c r="F57" s="21"/>
    </row>
    <row r="58" spans="3:10" x14ac:dyDescent="0.25">
      <c r="C58" s="14" t="s">
        <v>36</v>
      </c>
      <c r="D58" s="15"/>
      <c r="E58" s="15"/>
      <c r="F58" s="15"/>
      <c r="G58" s="16"/>
    </row>
    <row r="59" spans="3:10" x14ac:dyDescent="0.25">
      <c r="C59" s="20" t="s">
        <v>11</v>
      </c>
      <c r="D59" s="21"/>
      <c r="E59" s="21"/>
      <c r="F59" s="21"/>
    </row>
  </sheetData>
  <mergeCells count="7">
    <mergeCell ref="C59:F59"/>
    <mergeCell ref="B2:R2"/>
    <mergeCell ref="D5:G5"/>
    <mergeCell ref="D6:E6"/>
    <mergeCell ref="F6:G6"/>
    <mergeCell ref="H6:I6"/>
    <mergeCell ref="C57:F5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03D47-D726-4EC6-AE04-6E392E67B4E9}">
  <dimension ref="C4:T32"/>
  <sheetViews>
    <sheetView topLeftCell="A4" zoomScaleNormal="100" workbookViewId="0">
      <selection activeCell="G27" sqref="G27"/>
    </sheetView>
  </sheetViews>
  <sheetFormatPr defaultRowHeight="15" x14ac:dyDescent="0.25"/>
  <cols>
    <col min="4" max="4" width="18.140625" bestFit="1" customWidth="1"/>
    <col min="5" max="5" width="16.28515625" bestFit="1" customWidth="1"/>
    <col min="6" max="6" width="12" bestFit="1" customWidth="1"/>
  </cols>
  <sheetData>
    <row r="4" spans="3:20" x14ac:dyDescent="0.25">
      <c r="C4" s="22" t="s">
        <v>28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7" spans="3:20" x14ac:dyDescent="0.25">
      <c r="D7" s="4" t="s">
        <v>0</v>
      </c>
      <c r="E7" s="4" t="s">
        <v>22</v>
      </c>
      <c r="F7" s="4" t="s">
        <v>7</v>
      </c>
    </row>
    <row r="8" spans="3:20" x14ac:dyDescent="0.25">
      <c r="D8" s="7">
        <v>2007</v>
      </c>
      <c r="E8" s="7">
        <v>479</v>
      </c>
      <c r="F8" s="8">
        <f>E8/'POP_NASC Vivos'!P8*1000</f>
        <v>2.7917006644131015</v>
      </c>
    </row>
    <row r="9" spans="3:20" x14ac:dyDescent="0.25">
      <c r="D9" s="7">
        <v>2008</v>
      </c>
      <c r="E9" s="7">
        <v>436</v>
      </c>
      <c r="F9" s="8">
        <f>E9/'POP_NASC Vivos'!P9*1000</f>
        <v>2.5128669160322064</v>
      </c>
    </row>
    <row r="10" spans="3:20" x14ac:dyDescent="0.25">
      <c r="D10" s="7">
        <v>2009</v>
      </c>
      <c r="E10" s="7">
        <v>428</v>
      </c>
      <c r="F10" s="8">
        <f>E10/'POP_NASC Vivos'!P10*1000</f>
        <v>2.4615243046768964</v>
      </c>
    </row>
    <row r="11" spans="3:20" x14ac:dyDescent="0.25">
      <c r="D11" s="7">
        <v>2010</v>
      </c>
      <c r="E11" s="7">
        <v>392</v>
      </c>
      <c r="F11" s="8">
        <f>E11/'POP_NASC Vivos'!P11*1000</f>
        <v>2.249292792508478</v>
      </c>
    </row>
    <row r="12" spans="3:20" x14ac:dyDescent="0.25">
      <c r="D12" s="7">
        <v>2011</v>
      </c>
      <c r="E12" s="7">
        <v>398</v>
      </c>
      <c r="F12" s="8">
        <f>E12/'POP_NASC Vivos'!P12*1000</f>
        <v>2.2555197896359429</v>
      </c>
    </row>
    <row r="13" spans="3:20" x14ac:dyDescent="0.25">
      <c r="D13" s="7">
        <v>2012</v>
      </c>
      <c r="E13" s="7">
        <v>434</v>
      </c>
      <c r="F13" s="8">
        <f>E13/'POP_NASC Vivos'!P13*1000</f>
        <v>2.46743721964171</v>
      </c>
    </row>
    <row r="14" spans="3:20" x14ac:dyDescent="0.25">
      <c r="D14" s="7">
        <v>2013</v>
      </c>
      <c r="E14" s="7">
        <v>426</v>
      </c>
      <c r="F14" s="8">
        <f>E14/'POP_NASC Vivos'!P14*1000</f>
        <v>2.4631681198973103</v>
      </c>
    </row>
    <row r="15" spans="3:20" x14ac:dyDescent="0.25">
      <c r="D15" s="7">
        <v>2014</v>
      </c>
      <c r="E15" s="7">
        <v>428</v>
      </c>
      <c r="F15" s="8">
        <f>E15/'POP_NASC Vivos'!P15*1000</f>
        <v>2.4343631978887017</v>
      </c>
    </row>
    <row r="16" spans="3:20" x14ac:dyDescent="0.25">
      <c r="D16" s="7">
        <v>2015</v>
      </c>
      <c r="E16" s="7">
        <v>414</v>
      </c>
      <c r="F16" s="8">
        <f>E16/'POP_NASC Vivos'!P16*1000</f>
        <v>2.3485230966468311</v>
      </c>
    </row>
    <row r="17" spans="4:7" x14ac:dyDescent="0.25">
      <c r="D17" s="7">
        <v>2016</v>
      </c>
      <c r="E17" s="7">
        <v>467</v>
      </c>
      <c r="F17" s="8">
        <f>E17/'POP_NASC Vivos'!P17*1000</f>
        <v>2.791759824962039</v>
      </c>
    </row>
    <row r="18" spans="4:7" x14ac:dyDescent="0.25">
      <c r="D18" s="7">
        <v>2017</v>
      </c>
      <c r="E18" s="7">
        <v>486</v>
      </c>
      <c r="F18" s="8">
        <f>E18/'POP_NASC Vivos'!P18*1000</f>
        <v>2.8708303551914183</v>
      </c>
    </row>
    <row r="19" spans="4:7" x14ac:dyDescent="0.25">
      <c r="D19" s="7">
        <v>2018</v>
      </c>
      <c r="E19" s="7">
        <v>452</v>
      </c>
      <c r="F19" s="8">
        <f>E19/'POP_NASC Vivos'!P19*1000</f>
        <v>2.7335458080591222</v>
      </c>
    </row>
    <row r="20" spans="4:7" x14ac:dyDescent="0.25">
      <c r="D20" s="7">
        <v>2019</v>
      </c>
      <c r="E20" s="7">
        <v>536</v>
      </c>
      <c r="F20" s="8">
        <f>E20/'POP_NASC Vivos'!P20*1000</f>
        <v>3.3796777956429902</v>
      </c>
    </row>
    <row r="21" spans="4:7" x14ac:dyDescent="0.25">
      <c r="D21" s="7">
        <v>2020</v>
      </c>
      <c r="E21" s="7">
        <v>450</v>
      </c>
      <c r="F21" s="8">
        <f>E21/'POP_NASC Vivos'!P21*1000</f>
        <v>3.0585404644903451</v>
      </c>
    </row>
    <row r="22" spans="4:7" x14ac:dyDescent="0.25">
      <c r="D22" s="9">
        <v>2021</v>
      </c>
      <c r="E22" s="9">
        <v>396</v>
      </c>
      <c r="F22" s="10">
        <f>E22/'POP_NASC Vivos'!P22*1000</f>
        <v>2.8964094762326198</v>
      </c>
    </row>
    <row r="23" spans="4:7" x14ac:dyDescent="0.25">
      <c r="D23" s="9">
        <v>2022</v>
      </c>
      <c r="E23" s="9">
        <v>353</v>
      </c>
      <c r="F23" s="10">
        <f>E23/'POP_NASC Vivos'!P23*1000</f>
        <v>2.6730071709285861</v>
      </c>
    </row>
    <row r="24" spans="4:7" x14ac:dyDescent="0.25">
      <c r="D24" s="9">
        <v>2023</v>
      </c>
      <c r="E24" s="9">
        <v>352</v>
      </c>
      <c r="F24" s="10">
        <f>E24/'POP_NASC Vivos'!P24*1000</f>
        <v>2.734915233167063</v>
      </c>
    </row>
    <row r="25" spans="4:7" x14ac:dyDescent="0.25">
      <c r="D25" s="9">
        <v>2024</v>
      </c>
      <c r="E25" s="9">
        <v>358</v>
      </c>
      <c r="F25" s="10">
        <f>E25/'POP_NASC Vivos'!P25*1000</f>
        <v>2.9624480744087518</v>
      </c>
    </row>
    <row r="26" spans="4:7" x14ac:dyDescent="0.25">
      <c r="D26" s="9">
        <v>2025</v>
      </c>
      <c r="E26" s="9">
        <v>142</v>
      </c>
      <c r="F26" s="10">
        <f>E26/'POP_NASC Vivos'!P26*1000</f>
        <v>2.3265720745813807</v>
      </c>
    </row>
    <row r="27" spans="4:7" x14ac:dyDescent="0.25">
      <c r="D27" s="4" t="s">
        <v>4</v>
      </c>
      <c r="E27" s="4">
        <f>SUM(E8:E26)</f>
        <v>7827</v>
      </c>
      <c r="F27" s="7"/>
    </row>
    <row r="30" spans="4:7" x14ac:dyDescent="0.25">
      <c r="D30" s="24" t="s">
        <v>23</v>
      </c>
      <c r="E30" s="24"/>
      <c r="F30" s="24"/>
      <c r="G30" s="24"/>
    </row>
    <row r="31" spans="4:7" x14ac:dyDescent="0.25">
      <c r="D31" s="25" t="s">
        <v>35</v>
      </c>
      <c r="E31" s="25"/>
      <c r="F31" s="25"/>
      <c r="G31" s="25"/>
    </row>
    <row r="32" spans="4:7" x14ac:dyDescent="0.25">
      <c r="D32" s="24" t="s">
        <v>24</v>
      </c>
      <c r="E32" s="24"/>
      <c r="F32" s="24"/>
      <c r="G32" s="24"/>
    </row>
  </sheetData>
  <mergeCells count="4">
    <mergeCell ref="C4:T4"/>
    <mergeCell ref="D30:G30"/>
    <mergeCell ref="D31:G31"/>
    <mergeCell ref="D32:G3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B351E-5EDC-4397-BC4A-DC7E47717E65}">
  <dimension ref="D4:Q31"/>
  <sheetViews>
    <sheetView workbookViewId="0">
      <selection activeCell="I14" sqref="I14"/>
    </sheetView>
  </sheetViews>
  <sheetFormatPr defaultRowHeight="15" x14ac:dyDescent="0.25"/>
  <cols>
    <col min="4" max="4" width="19.85546875" customWidth="1"/>
    <col min="5" max="5" width="16.28515625" bestFit="1" customWidth="1"/>
    <col min="6" max="6" width="12" bestFit="1" customWidth="1"/>
  </cols>
  <sheetData>
    <row r="4" spans="4:17" x14ac:dyDescent="0.25">
      <c r="D4" s="24" t="s">
        <v>29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7" spans="4:17" x14ac:dyDescent="0.25">
      <c r="D7" s="11" t="s">
        <v>0</v>
      </c>
      <c r="E7" s="11" t="s">
        <v>22</v>
      </c>
      <c r="F7" s="11" t="s">
        <v>7</v>
      </c>
    </row>
    <row r="8" spans="4:17" x14ac:dyDescent="0.25">
      <c r="D8" s="7">
        <v>2007</v>
      </c>
      <c r="E8" s="7">
        <v>329</v>
      </c>
      <c r="F8" s="8">
        <f>E8/'POP_NASC Vivos'!P8*1000</f>
        <v>1.9174728989392704</v>
      </c>
    </row>
    <row r="9" spans="4:17" x14ac:dyDescent="0.25">
      <c r="D9" s="7">
        <v>2008</v>
      </c>
      <c r="E9" s="7">
        <v>626</v>
      </c>
      <c r="F9" s="8">
        <f>E9/'POP_NASC Vivos'!P9*1000</f>
        <v>3.6079235996242227</v>
      </c>
    </row>
    <row r="10" spans="4:17" x14ac:dyDescent="0.25">
      <c r="D10" s="7">
        <v>2009</v>
      </c>
      <c r="E10" s="7">
        <v>779</v>
      </c>
      <c r="F10" s="8">
        <f>E10/'POP_NASC Vivos'!P10*1000</f>
        <v>4.4802042835123874</v>
      </c>
    </row>
    <row r="11" spans="4:17" x14ac:dyDescent="0.25">
      <c r="D11" s="7">
        <v>2010</v>
      </c>
      <c r="E11" s="7">
        <v>890</v>
      </c>
      <c r="F11" s="8">
        <f>E11/'POP_NASC Vivos'!P11*1000</f>
        <v>5.1068127176850648</v>
      </c>
    </row>
    <row r="12" spans="4:17" x14ac:dyDescent="0.25">
      <c r="D12" s="7">
        <v>2011</v>
      </c>
      <c r="E12" s="7">
        <v>1562</v>
      </c>
      <c r="F12" s="8">
        <f>E12/'POP_NASC Vivos'!P12*1000</f>
        <v>8.8520651040486005</v>
      </c>
    </row>
    <row r="13" spans="4:17" x14ac:dyDescent="0.25">
      <c r="D13" s="7">
        <v>2012</v>
      </c>
      <c r="E13" s="7">
        <v>1781</v>
      </c>
      <c r="F13" s="8">
        <f>E13/'POP_NASC Vivos'!P13*1000</f>
        <v>10.125589143276233</v>
      </c>
    </row>
    <row r="14" spans="4:17" x14ac:dyDescent="0.25">
      <c r="D14" s="7">
        <v>2013</v>
      </c>
      <c r="E14" s="7">
        <v>2318</v>
      </c>
      <c r="F14" s="8">
        <f>E14/'POP_NASC Vivos'!P14*1000</f>
        <v>13.402872539722923</v>
      </c>
    </row>
    <row r="15" spans="4:17" x14ac:dyDescent="0.25">
      <c r="D15" s="7">
        <v>2014</v>
      </c>
      <c r="E15" s="7">
        <v>2709</v>
      </c>
      <c r="F15" s="8">
        <f>E15/'POP_NASC Vivos'!P15*1000</f>
        <v>15.408153979160032</v>
      </c>
    </row>
    <row r="16" spans="4:17" x14ac:dyDescent="0.25">
      <c r="D16" s="7">
        <v>2015</v>
      </c>
      <c r="E16" s="7">
        <v>2845</v>
      </c>
      <c r="F16" s="8">
        <f>E16/'POP_NASC Vivos'!P16*1000</f>
        <v>16.139005338068195</v>
      </c>
    </row>
    <row r="17" spans="4:6" x14ac:dyDescent="0.25">
      <c r="D17" s="7">
        <v>2016</v>
      </c>
      <c r="E17" s="7">
        <v>3548</v>
      </c>
      <c r="F17" s="8">
        <f>E17/'POP_NASC Vivos'!P17*1000</f>
        <v>21.210200982795108</v>
      </c>
    </row>
    <row r="18" spans="4:6" x14ac:dyDescent="0.25">
      <c r="D18" s="7">
        <v>2017</v>
      </c>
      <c r="E18" s="7">
        <v>4625</v>
      </c>
      <c r="F18" s="8">
        <f>E18/'POP_NASC Vivos'!P18*1000</f>
        <v>27.320144841070597</v>
      </c>
    </row>
    <row r="19" spans="4:6" x14ac:dyDescent="0.25">
      <c r="D19" s="7">
        <v>2018</v>
      </c>
      <c r="E19" s="7">
        <v>4976</v>
      </c>
      <c r="F19" s="8">
        <f>E19/'POP_NASC Vivos'!P19*1000</f>
        <v>30.093194559518125</v>
      </c>
    </row>
    <row r="20" spans="4:6" x14ac:dyDescent="0.25">
      <c r="D20" s="7">
        <v>2019</v>
      </c>
      <c r="E20" s="7">
        <v>5358</v>
      </c>
      <c r="F20" s="8">
        <f>E20/'POP_NASC Vivos'!P20*1000</f>
        <v>33.784167218386457</v>
      </c>
    </row>
    <row r="21" spans="4:6" x14ac:dyDescent="0.25">
      <c r="D21" s="7">
        <v>2020</v>
      </c>
      <c r="E21" s="7">
        <v>6207</v>
      </c>
      <c r="F21" s="8">
        <f>E21/'POP_NASC Vivos'!P21*1000</f>
        <v>42.187468140203492</v>
      </c>
    </row>
    <row r="22" spans="4:6" x14ac:dyDescent="0.25">
      <c r="D22" s="9">
        <v>2021</v>
      </c>
      <c r="E22" s="9">
        <v>6235</v>
      </c>
      <c r="F22" s="10">
        <f>E22/'POP_NASC Vivos'!P22*1000</f>
        <v>45.603820919975718</v>
      </c>
    </row>
    <row r="23" spans="4:6" x14ac:dyDescent="0.25">
      <c r="D23" s="9">
        <v>2022</v>
      </c>
      <c r="E23" s="9">
        <v>7710</v>
      </c>
      <c r="F23" s="10">
        <f>E23/'POP_NASC Vivos'!P23*1000</f>
        <v>58.38211129705212</v>
      </c>
    </row>
    <row r="24" spans="4:6" x14ac:dyDescent="0.25">
      <c r="D24" s="9">
        <v>2023</v>
      </c>
      <c r="E24" s="9">
        <v>8047</v>
      </c>
      <c r="F24" s="10">
        <f>E24/'POP_NASC Vivos'!P24*1000</f>
        <v>62.522337730952714</v>
      </c>
    </row>
    <row r="25" spans="4:6" x14ac:dyDescent="0.25">
      <c r="D25" s="9">
        <v>2024</v>
      </c>
      <c r="E25" s="9">
        <v>8627</v>
      </c>
      <c r="F25" s="10">
        <f>E25/'POP_NASC Vivos'!P25*1000</f>
        <v>71.38837859755391</v>
      </c>
    </row>
    <row r="26" spans="4:6" x14ac:dyDescent="0.25">
      <c r="D26" s="9">
        <v>2025</v>
      </c>
      <c r="E26" s="9">
        <v>3588</v>
      </c>
      <c r="F26" s="10">
        <f>E26/'POP_NASC Vivos'!P26*1000</f>
        <v>58.786905659140807</v>
      </c>
    </row>
    <row r="27" spans="4:6" x14ac:dyDescent="0.25">
      <c r="D27" s="4" t="s">
        <v>4</v>
      </c>
      <c r="E27" s="4">
        <f>SUM(E8:E26)</f>
        <v>72760</v>
      </c>
      <c r="F27" s="7"/>
    </row>
    <row r="29" spans="4:6" x14ac:dyDescent="0.25">
      <c r="D29" t="s">
        <v>23</v>
      </c>
    </row>
    <row r="30" spans="4:6" x14ac:dyDescent="0.25">
      <c r="D30" s="13" t="s">
        <v>35</v>
      </c>
      <c r="E30" s="13"/>
      <c r="F30" s="13"/>
    </row>
    <row r="31" spans="4:6" x14ac:dyDescent="0.25">
      <c r="D31" s="12" t="s">
        <v>24</v>
      </c>
      <c r="E31" s="12"/>
      <c r="F31" s="12"/>
    </row>
  </sheetData>
  <mergeCells count="1">
    <mergeCell ref="D4:Q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99E4-B383-4C31-8597-2F7CF1F6C85D}">
  <dimension ref="C4:R32"/>
  <sheetViews>
    <sheetView tabSelected="1" workbookViewId="0">
      <selection activeCell="E26" sqref="E26"/>
    </sheetView>
  </sheetViews>
  <sheetFormatPr defaultRowHeight="15" x14ac:dyDescent="0.25"/>
  <cols>
    <col min="4" max="4" width="18.140625" bestFit="1" customWidth="1"/>
    <col min="5" max="5" width="16.28515625" bestFit="1" customWidth="1"/>
    <col min="6" max="6" width="12" bestFit="1" customWidth="1"/>
  </cols>
  <sheetData>
    <row r="4" spans="4:18" x14ac:dyDescent="0.25">
      <c r="D4" s="22" t="s">
        <v>30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7" spans="4:18" x14ac:dyDescent="0.25">
      <c r="D7" s="4" t="s">
        <v>0</v>
      </c>
      <c r="E7" s="4" t="s">
        <v>22</v>
      </c>
      <c r="F7" s="4" t="s">
        <v>25</v>
      </c>
    </row>
    <row r="8" spans="4:18" x14ac:dyDescent="0.25">
      <c r="D8" s="7">
        <v>2007</v>
      </c>
      <c r="E8" s="7">
        <v>348</v>
      </c>
      <c r="F8" s="8">
        <f>E8/'POP_NASC Vivos'!P8*1000</f>
        <v>2.028208415899289</v>
      </c>
    </row>
    <row r="9" spans="4:18" x14ac:dyDescent="0.25">
      <c r="D9" s="7">
        <v>2008</v>
      </c>
      <c r="E9" s="7">
        <v>404</v>
      </c>
      <c r="F9" s="8">
        <f>E9/'POP_NASC Vivos'!P9*1000</f>
        <v>2.328436316690393</v>
      </c>
    </row>
    <row r="10" spans="4:18" x14ac:dyDescent="0.25">
      <c r="D10" s="7">
        <v>2009</v>
      </c>
      <c r="E10" s="7">
        <v>404</v>
      </c>
      <c r="F10" s="8">
        <f>E10/'POP_NASC Vivos'!P10*1000</f>
        <v>2.3234949044146402</v>
      </c>
    </row>
    <row r="11" spans="4:18" x14ac:dyDescent="0.25">
      <c r="D11" s="7">
        <v>2010</v>
      </c>
      <c r="E11" s="7">
        <v>541</v>
      </c>
      <c r="F11" s="8">
        <f>E11/'POP_NASC Vivos'!P11*1000</f>
        <v>3.1042535733344043</v>
      </c>
    </row>
    <row r="12" spans="4:18" x14ac:dyDescent="0.25">
      <c r="D12" s="7">
        <v>2011</v>
      </c>
      <c r="E12" s="7">
        <v>632</v>
      </c>
      <c r="F12" s="8">
        <f>E12/'POP_NASC Vivos'!P12*1000</f>
        <v>3.5816294146982814</v>
      </c>
    </row>
    <row r="13" spans="4:18" x14ac:dyDescent="0.25">
      <c r="D13" s="7">
        <v>2012</v>
      </c>
      <c r="E13" s="7">
        <v>695</v>
      </c>
      <c r="F13" s="8">
        <f>E13/'POP_NASC Vivos'!P13*1000</f>
        <v>3.9513107549561943</v>
      </c>
    </row>
    <row r="14" spans="4:18" x14ac:dyDescent="0.25">
      <c r="D14" s="7">
        <v>2013</v>
      </c>
      <c r="E14" s="7">
        <v>845</v>
      </c>
      <c r="F14" s="8">
        <f>E14/'POP_NASC Vivos'!P14*1000</f>
        <v>4.8858616462751812</v>
      </c>
    </row>
    <row r="15" spans="4:18" x14ac:dyDescent="0.25">
      <c r="D15" s="7">
        <v>2014</v>
      </c>
      <c r="E15" s="7">
        <v>966</v>
      </c>
      <c r="F15" s="8">
        <f>E15/'POP_NASC Vivos'!P15*1000</f>
        <v>5.4943804886927241</v>
      </c>
    </row>
    <row r="16" spans="4:18" x14ac:dyDescent="0.25">
      <c r="D16" s="7">
        <v>2015</v>
      </c>
      <c r="E16" s="7">
        <v>999</v>
      </c>
      <c r="F16" s="8">
        <f>E16/'POP_NASC Vivos'!P16*1000</f>
        <v>5.6670883419086575</v>
      </c>
    </row>
    <row r="17" spans="3:6" x14ac:dyDescent="0.25">
      <c r="D17" s="7">
        <v>2016</v>
      </c>
      <c r="E17" s="7">
        <v>1107</v>
      </c>
      <c r="F17" s="8">
        <f>E17/'POP_NASC Vivos'!P17*1000</f>
        <v>6.6177261803704015</v>
      </c>
    </row>
    <row r="18" spans="3:6" x14ac:dyDescent="0.25">
      <c r="D18" s="7">
        <v>2017</v>
      </c>
      <c r="E18" s="7">
        <v>1065</v>
      </c>
      <c r="F18" s="8">
        <f>E18/'POP_NASC Vivos'!P18*1000</f>
        <v>6.2910171363762561</v>
      </c>
    </row>
    <row r="19" spans="3:6" x14ac:dyDescent="0.25">
      <c r="D19" s="7">
        <v>2018</v>
      </c>
      <c r="E19" s="7">
        <v>1154</v>
      </c>
      <c r="F19" s="8">
        <f>E19/'POP_NASC Vivos'!P19*1000</f>
        <v>6.9790085453544837</v>
      </c>
    </row>
    <row r="20" spans="3:6" x14ac:dyDescent="0.25">
      <c r="D20" s="7">
        <v>2019</v>
      </c>
      <c r="E20" s="7">
        <v>1131</v>
      </c>
      <c r="F20" s="8">
        <f>E20/'POP_NASC Vivos'!P20*1000</f>
        <v>7.1313723635675776</v>
      </c>
    </row>
    <row r="21" spans="3:6" x14ac:dyDescent="0.25">
      <c r="D21" s="7">
        <v>2020</v>
      </c>
      <c r="E21" s="7">
        <v>1061</v>
      </c>
      <c r="F21" s="8">
        <f>E21/'POP_NASC Vivos'!P21*1000</f>
        <v>7.2113587396094578</v>
      </c>
    </row>
    <row r="22" spans="3:6" x14ac:dyDescent="0.25">
      <c r="D22" s="9">
        <v>2021</v>
      </c>
      <c r="E22" s="9">
        <v>954</v>
      </c>
      <c r="F22" s="10">
        <f>E22/'POP_NASC Vivos'!P22*1000</f>
        <v>6.9777137381967655</v>
      </c>
    </row>
    <row r="23" spans="3:6" x14ac:dyDescent="0.25">
      <c r="D23" s="9">
        <v>2022</v>
      </c>
      <c r="E23" s="9">
        <v>975</v>
      </c>
      <c r="F23" s="10">
        <f>E23/'POP_NASC Vivos'!P23*1000</f>
        <v>7.3829518177205991</v>
      </c>
    </row>
    <row r="24" spans="3:6" x14ac:dyDescent="0.25">
      <c r="D24" s="9">
        <v>2023</v>
      </c>
      <c r="E24" s="9">
        <v>815</v>
      </c>
      <c r="F24" s="10">
        <f>E24/'POP_NASC Vivos'!P24*1000</f>
        <v>6.3322611222476031</v>
      </c>
    </row>
    <row r="25" spans="3:6" x14ac:dyDescent="0.25">
      <c r="D25" s="9">
        <v>2024</v>
      </c>
      <c r="E25" s="9">
        <v>729</v>
      </c>
      <c r="F25" s="10">
        <f>E25/'POP_NASC Vivos'!P25*1000</f>
        <v>6.0324710788937992</v>
      </c>
    </row>
    <row r="26" spans="3:6" x14ac:dyDescent="0.25">
      <c r="D26" s="9">
        <v>2025</v>
      </c>
      <c r="E26" s="9">
        <v>389</v>
      </c>
      <c r="F26" s="10">
        <f>E26/'POP_NASC Vivos'!P26*1000</f>
        <v>6.3734967395222339</v>
      </c>
    </row>
    <row r="27" spans="3:6" x14ac:dyDescent="0.25">
      <c r="D27" s="7" t="s">
        <v>4</v>
      </c>
      <c r="E27" s="7">
        <f>SUM(E8:E26)</f>
        <v>15214</v>
      </c>
      <c r="F27" s="8"/>
    </row>
    <row r="28" spans="3:6" x14ac:dyDescent="0.25">
      <c r="D28" s="1"/>
      <c r="E28" s="1"/>
      <c r="F28" s="1"/>
    </row>
    <row r="30" spans="3:6" x14ac:dyDescent="0.25">
      <c r="C30" s="26" t="s">
        <v>26</v>
      </c>
      <c r="D30" s="27"/>
      <c r="E30" s="27"/>
    </row>
    <row r="31" spans="3:6" x14ac:dyDescent="0.25">
      <c r="C31" s="28" t="s">
        <v>35</v>
      </c>
      <c r="D31" s="27"/>
      <c r="E31" s="27"/>
    </row>
    <row r="32" spans="3:6" x14ac:dyDescent="0.25">
      <c r="C32" s="29" t="s">
        <v>24</v>
      </c>
      <c r="D32" s="27"/>
      <c r="E32" s="27"/>
    </row>
  </sheetData>
  <mergeCells count="4">
    <mergeCell ref="D4:R4"/>
    <mergeCell ref="C30:E30"/>
    <mergeCell ref="C31:E31"/>
    <mergeCell ref="C32:E3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5FB3C-6078-4D1C-9B25-3756DC08034A}">
  <dimension ref="E2:Q53"/>
  <sheetViews>
    <sheetView workbookViewId="0">
      <selection activeCell="P24" sqref="P24"/>
    </sheetView>
  </sheetViews>
  <sheetFormatPr defaultRowHeight="15" x14ac:dyDescent="0.25"/>
  <cols>
    <col min="5" max="5" width="18.28515625" bestFit="1" customWidth="1"/>
    <col min="6" max="6" width="8" bestFit="1" customWidth="1"/>
    <col min="7" max="7" width="10.140625" customWidth="1"/>
    <col min="8" max="8" width="9" bestFit="1" customWidth="1"/>
    <col min="15" max="15" width="18" customWidth="1"/>
    <col min="16" max="16" width="30.42578125" customWidth="1"/>
  </cols>
  <sheetData>
    <row r="2" spans="5:16" ht="15.75" x14ac:dyDescent="0.3">
      <c r="O2" s="2" t="s">
        <v>17</v>
      </c>
    </row>
    <row r="3" spans="5:16" ht="15.75" x14ac:dyDescent="0.3">
      <c r="O3" s="2" t="s">
        <v>18</v>
      </c>
    </row>
    <row r="4" spans="5:16" ht="15.75" x14ac:dyDescent="0.3">
      <c r="O4" s="2" t="s">
        <v>19</v>
      </c>
    </row>
    <row r="5" spans="5:16" ht="15.75" x14ac:dyDescent="0.3">
      <c r="O5" s="2" t="s">
        <v>32</v>
      </c>
    </row>
    <row r="6" spans="5:16" x14ac:dyDescent="0.25">
      <c r="E6" t="s">
        <v>12</v>
      </c>
    </row>
    <row r="7" spans="5:16" x14ac:dyDescent="0.25">
      <c r="E7" t="s">
        <v>13</v>
      </c>
      <c r="F7" t="s">
        <v>14</v>
      </c>
      <c r="G7" t="s">
        <v>15</v>
      </c>
      <c r="H7" t="s">
        <v>16</v>
      </c>
      <c r="O7" t="s">
        <v>20</v>
      </c>
      <c r="P7" t="s">
        <v>21</v>
      </c>
    </row>
    <row r="8" spans="5:16" x14ac:dyDescent="0.25">
      <c r="E8">
        <v>1980</v>
      </c>
      <c r="F8">
        <v>4141963</v>
      </c>
      <c r="G8">
        <v>4333417</v>
      </c>
      <c r="H8">
        <v>8475380</v>
      </c>
      <c r="O8">
        <v>2007</v>
      </c>
      <c r="P8">
        <v>171580</v>
      </c>
    </row>
    <row r="9" spans="5:16" x14ac:dyDescent="0.25">
      <c r="E9">
        <v>1981</v>
      </c>
      <c r="F9">
        <v>4189447</v>
      </c>
      <c r="G9">
        <v>4392838</v>
      </c>
      <c r="H9">
        <v>8582285</v>
      </c>
      <c r="O9">
        <v>2008</v>
      </c>
      <c r="P9">
        <v>173507</v>
      </c>
    </row>
    <row r="10" spans="5:16" x14ac:dyDescent="0.25">
      <c r="E10">
        <v>1982</v>
      </c>
      <c r="F10">
        <v>4236533</v>
      </c>
      <c r="G10">
        <v>4452147</v>
      </c>
      <c r="H10">
        <v>8688680</v>
      </c>
      <c r="O10">
        <v>2009</v>
      </c>
      <c r="P10">
        <v>173876</v>
      </c>
    </row>
    <row r="11" spans="5:16" x14ac:dyDescent="0.25">
      <c r="E11">
        <v>1983</v>
      </c>
      <c r="F11">
        <v>4283226</v>
      </c>
      <c r="G11">
        <v>4511318</v>
      </c>
      <c r="H11">
        <v>8794544</v>
      </c>
      <c r="O11">
        <v>2010</v>
      </c>
      <c r="P11">
        <v>174277</v>
      </c>
    </row>
    <row r="12" spans="5:16" x14ac:dyDescent="0.25">
      <c r="E12">
        <v>1984</v>
      </c>
      <c r="F12">
        <v>4329480</v>
      </c>
      <c r="G12">
        <v>4570292</v>
      </c>
      <c r="H12">
        <v>8899772</v>
      </c>
      <c r="O12">
        <v>2011</v>
      </c>
      <c r="P12">
        <v>176456</v>
      </c>
    </row>
    <row r="13" spans="5:16" x14ac:dyDescent="0.25">
      <c r="E13">
        <v>1985</v>
      </c>
      <c r="F13">
        <v>4375227</v>
      </c>
      <c r="G13">
        <v>4629004</v>
      </c>
      <c r="H13">
        <v>9004231</v>
      </c>
      <c r="O13">
        <v>2012</v>
      </c>
      <c r="P13">
        <v>175891</v>
      </c>
    </row>
    <row r="14" spans="5:16" x14ac:dyDescent="0.25">
      <c r="E14">
        <v>1986</v>
      </c>
      <c r="F14">
        <v>4420471</v>
      </c>
      <c r="G14">
        <v>4687439</v>
      </c>
      <c r="H14">
        <v>9107910</v>
      </c>
      <c r="O14">
        <v>2013</v>
      </c>
      <c r="P14">
        <v>172948</v>
      </c>
    </row>
    <row r="15" spans="5:16" x14ac:dyDescent="0.25">
      <c r="E15">
        <v>1987</v>
      </c>
      <c r="F15">
        <v>4465139</v>
      </c>
      <c r="G15">
        <v>4745529</v>
      </c>
      <c r="H15">
        <v>9210668</v>
      </c>
      <c r="O15">
        <v>2014</v>
      </c>
      <c r="P15">
        <v>175816</v>
      </c>
    </row>
    <row r="16" spans="5:16" x14ac:dyDescent="0.25">
      <c r="E16">
        <v>1988</v>
      </c>
      <c r="F16">
        <v>4509201</v>
      </c>
      <c r="G16">
        <v>4803230</v>
      </c>
      <c r="H16">
        <v>9312431</v>
      </c>
      <c r="O16">
        <v>2015</v>
      </c>
      <c r="P16">
        <v>176281</v>
      </c>
    </row>
    <row r="17" spans="5:17" x14ac:dyDescent="0.25">
      <c r="E17">
        <v>1989</v>
      </c>
      <c r="F17">
        <v>4552595</v>
      </c>
      <c r="G17">
        <v>4860488</v>
      </c>
      <c r="H17">
        <v>9413083</v>
      </c>
      <c r="O17">
        <v>2016</v>
      </c>
      <c r="P17">
        <v>167278</v>
      </c>
    </row>
    <row r="18" spans="5:17" x14ac:dyDescent="0.25">
      <c r="E18">
        <v>1990</v>
      </c>
      <c r="F18">
        <v>4595289</v>
      </c>
      <c r="G18">
        <v>4917256</v>
      </c>
      <c r="H18">
        <v>9512545</v>
      </c>
      <c r="O18">
        <v>2017</v>
      </c>
      <c r="P18">
        <v>169289</v>
      </c>
    </row>
    <row r="19" spans="5:17" x14ac:dyDescent="0.25">
      <c r="E19">
        <v>1991</v>
      </c>
      <c r="F19">
        <v>4637212</v>
      </c>
      <c r="G19">
        <v>4973447</v>
      </c>
      <c r="H19">
        <v>9610659</v>
      </c>
      <c r="O19">
        <v>2018</v>
      </c>
      <c r="P19">
        <v>165353</v>
      </c>
    </row>
    <row r="20" spans="5:17" x14ac:dyDescent="0.25">
      <c r="E20">
        <v>1992</v>
      </c>
      <c r="F20">
        <v>4669272</v>
      </c>
      <c r="G20">
        <v>5021147</v>
      </c>
      <c r="H20">
        <v>9690419</v>
      </c>
      <c r="O20">
        <v>2019</v>
      </c>
      <c r="P20">
        <v>158595</v>
      </c>
    </row>
    <row r="21" spans="5:17" x14ac:dyDescent="0.25">
      <c r="E21">
        <v>1993</v>
      </c>
      <c r="F21">
        <v>4703228</v>
      </c>
      <c r="G21">
        <v>5071094</v>
      </c>
      <c r="H21">
        <v>9774322</v>
      </c>
      <c r="O21">
        <v>2020</v>
      </c>
      <c r="P21">
        <v>147129</v>
      </c>
    </row>
    <row r="22" spans="5:17" x14ac:dyDescent="0.25">
      <c r="E22">
        <v>1994</v>
      </c>
      <c r="F22">
        <v>4740103</v>
      </c>
      <c r="G22">
        <v>5124409</v>
      </c>
      <c r="H22">
        <v>9864512</v>
      </c>
      <c r="O22">
        <v>2021</v>
      </c>
      <c r="P22">
        <v>136721</v>
      </c>
    </row>
    <row r="23" spans="5:17" x14ac:dyDescent="0.25">
      <c r="E23">
        <v>1995</v>
      </c>
      <c r="F23">
        <v>4775957</v>
      </c>
      <c r="G23">
        <v>5176848</v>
      </c>
      <c r="H23">
        <v>9952805</v>
      </c>
      <c r="O23">
        <v>2022</v>
      </c>
      <c r="P23">
        <v>132061</v>
      </c>
    </row>
    <row r="24" spans="5:17" x14ac:dyDescent="0.25">
      <c r="E24">
        <v>1996</v>
      </c>
      <c r="F24">
        <v>4811356</v>
      </c>
      <c r="G24">
        <v>5229014</v>
      </c>
      <c r="H24">
        <v>10040370</v>
      </c>
      <c r="O24">
        <v>2023</v>
      </c>
      <c r="P24">
        <v>128706</v>
      </c>
    </row>
    <row r="25" spans="5:17" x14ac:dyDescent="0.25">
      <c r="E25">
        <v>1997</v>
      </c>
      <c r="F25">
        <v>4849655</v>
      </c>
      <c r="G25">
        <v>5284565</v>
      </c>
      <c r="H25">
        <v>10134220</v>
      </c>
      <c r="O25">
        <v>2024</v>
      </c>
      <c r="P25">
        <v>120846</v>
      </c>
    </row>
    <row r="26" spans="5:17" x14ac:dyDescent="0.25">
      <c r="E26">
        <v>1998</v>
      </c>
      <c r="F26">
        <v>4890496</v>
      </c>
      <c r="G26">
        <v>5343131</v>
      </c>
      <c r="H26">
        <v>10233627</v>
      </c>
      <c r="O26">
        <v>2025</v>
      </c>
      <c r="P26">
        <v>61034</v>
      </c>
      <c r="Q26" t="s">
        <v>33</v>
      </c>
    </row>
    <row r="27" spans="5:17" x14ac:dyDescent="0.25">
      <c r="E27">
        <v>1999</v>
      </c>
      <c r="F27">
        <v>4931226</v>
      </c>
      <c r="G27">
        <v>5401831</v>
      </c>
      <c r="H27">
        <v>10333057</v>
      </c>
      <c r="O27" t="s">
        <v>4</v>
      </c>
      <c r="P27">
        <f>SUM(P8:P26)</f>
        <v>2957644</v>
      </c>
    </row>
    <row r="28" spans="5:17" x14ac:dyDescent="0.25">
      <c r="E28">
        <v>2000</v>
      </c>
      <c r="F28">
        <v>4968927</v>
      </c>
      <c r="G28">
        <v>5457457</v>
      </c>
      <c r="H28">
        <v>10426384</v>
      </c>
    </row>
    <row r="29" spans="5:17" x14ac:dyDescent="0.25">
      <c r="E29">
        <v>2001</v>
      </c>
      <c r="F29">
        <v>5013764</v>
      </c>
      <c r="G29">
        <v>5511603</v>
      </c>
      <c r="H29">
        <v>10525367</v>
      </c>
    </row>
    <row r="30" spans="5:17" x14ac:dyDescent="0.25">
      <c r="E30">
        <v>2002</v>
      </c>
      <c r="F30">
        <v>5053300</v>
      </c>
      <c r="G30">
        <v>5560391</v>
      </c>
      <c r="H30">
        <v>10613691</v>
      </c>
    </row>
    <row r="31" spans="5:17" x14ac:dyDescent="0.25">
      <c r="E31">
        <v>2003</v>
      </c>
      <c r="F31">
        <v>5090851</v>
      </c>
      <c r="G31">
        <v>5607530</v>
      </c>
      <c r="H31">
        <v>10698381</v>
      </c>
      <c r="O31" t="s">
        <v>34</v>
      </c>
    </row>
    <row r="32" spans="5:17" x14ac:dyDescent="0.25">
      <c r="E32">
        <v>2004</v>
      </c>
      <c r="F32">
        <v>5127759</v>
      </c>
      <c r="G32">
        <v>5654537</v>
      </c>
      <c r="H32">
        <v>10782296</v>
      </c>
      <c r="O32" t="s">
        <v>31</v>
      </c>
    </row>
    <row r="33" spans="5:8" x14ac:dyDescent="0.25">
      <c r="E33">
        <v>2005</v>
      </c>
      <c r="F33">
        <v>5164140</v>
      </c>
      <c r="G33">
        <v>5701433</v>
      </c>
      <c r="H33">
        <v>10865573</v>
      </c>
    </row>
    <row r="34" spans="5:8" x14ac:dyDescent="0.25">
      <c r="E34">
        <v>2006</v>
      </c>
      <c r="F34">
        <v>5198384</v>
      </c>
      <c r="G34">
        <v>5746505</v>
      </c>
      <c r="H34">
        <v>10944889</v>
      </c>
    </row>
    <row r="35" spans="5:8" x14ac:dyDescent="0.25">
      <c r="E35">
        <v>2007</v>
      </c>
      <c r="F35">
        <v>5230094</v>
      </c>
      <c r="G35">
        <v>5789390</v>
      </c>
      <c r="H35">
        <v>11019484</v>
      </c>
    </row>
    <row r="36" spans="5:8" x14ac:dyDescent="0.25">
      <c r="E36">
        <v>2008</v>
      </c>
      <c r="F36">
        <v>5261397</v>
      </c>
      <c r="G36">
        <v>5832349</v>
      </c>
      <c r="H36">
        <v>11093746</v>
      </c>
    </row>
    <row r="37" spans="5:8" x14ac:dyDescent="0.25">
      <c r="E37">
        <v>2009</v>
      </c>
      <c r="F37">
        <v>5292556</v>
      </c>
      <c r="G37">
        <v>5875638</v>
      </c>
      <c r="H37">
        <v>11168194</v>
      </c>
    </row>
    <row r="38" spans="5:8" x14ac:dyDescent="0.25">
      <c r="E38">
        <v>2010</v>
      </c>
      <c r="F38">
        <v>5325004</v>
      </c>
      <c r="G38">
        <v>5920979</v>
      </c>
      <c r="H38">
        <v>11245983</v>
      </c>
    </row>
    <row r="39" spans="5:8" x14ac:dyDescent="0.25">
      <c r="E39">
        <v>2011</v>
      </c>
      <c r="F39">
        <v>5359562</v>
      </c>
      <c r="G39">
        <v>5952789</v>
      </c>
      <c r="H39">
        <v>11312351</v>
      </c>
    </row>
    <row r="40" spans="5:8" x14ac:dyDescent="0.25">
      <c r="E40">
        <v>2012</v>
      </c>
      <c r="F40">
        <v>5394344</v>
      </c>
      <c r="G40">
        <v>5984770</v>
      </c>
      <c r="H40">
        <v>11379114</v>
      </c>
    </row>
    <row r="41" spans="5:8" x14ac:dyDescent="0.25">
      <c r="E41">
        <v>2013</v>
      </c>
      <c r="F41">
        <v>5429352</v>
      </c>
      <c r="G41">
        <v>6016923</v>
      </c>
      <c r="H41">
        <v>11446275</v>
      </c>
    </row>
    <row r="42" spans="5:8" x14ac:dyDescent="0.25">
      <c r="E42">
        <v>2014</v>
      </c>
      <c r="F42">
        <v>5464587</v>
      </c>
      <c r="G42">
        <v>6049249</v>
      </c>
      <c r="H42">
        <v>11513836</v>
      </c>
    </row>
    <row r="43" spans="5:8" x14ac:dyDescent="0.25">
      <c r="E43">
        <v>2015</v>
      </c>
      <c r="F43">
        <v>5500051</v>
      </c>
      <c r="G43">
        <v>6081747</v>
      </c>
      <c r="H43">
        <v>11581798</v>
      </c>
    </row>
    <row r="44" spans="5:8" x14ac:dyDescent="0.25">
      <c r="E44">
        <v>2016</v>
      </c>
      <c r="F44">
        <v>5530003</v>
      </c>
      <c r="G44">
        <v>6108799</v>
      </c>
      <c r="H44">
        <v>11638802</v>
      </c>
    </row>
    <row r="45" spans="5:8" x14ac:dyDescent="0.25">
      <c r="E45">
        <v>2017</v>
      </c>
      <c r="F45">
        <v>5560118</v>
      </c>
      <c r="G45">
        <v>6135970</v>
      </c>
      <c r="H45">
        <v>11696088</v>
      </c>
    </row>
    <row r="46" spans="5:8" x14ac:dyDescent="0.25">
      <c r="E46">
        <v>2018</v>
      </c>
      <c r="F46">
        <v>5590397</v>
      </c>
      <c r="G46">
        <v>6163262</v>
      </c>
      <c r="H46">
        <v>11753659</v>
      </c>
    </row>
    <row r="47" spans="5:8" x14ac:dyDescent="0.25">
      <c r="E47">
        <v>2019</v>
      </c>
      <c r="F47">
        <v>5620841</v>
      </c>
      <c r="G47">
        <v>6190675</v>
      </c>
      <c r="H47">
        <v>11811516</v>
      </c>
    </row>
    <row r="48" spans="5:8" x14ac:dyDescent="0.25">
      <c r="E48">
        <v>2020</v>
      </c>
      <c r="F48">
        <v>5651451</v>
      </c>
      <c r="G48">
        <v>6218209</v>
      </c>
      <c r="H48">
        <v>11869660</v>
      </c>
    </row>
    <row r="49" spans="5:8" x14ac:dyDescent="0.25">
      <c r="E49">
        <v>2021</v>
      </c>
      <c r="F49">
        <v>5675546</v>
      </c>
      <c r="G49">
        <v>6239305</v>
      </c>
      <c r="H49">
        <v>11914851</v>
      </c>
    </row>
    <row r="50" spans="5:8" x14ac:dyDescent="0.25">
      <c r="E50">
        <v>2022</v>
      </c>
      <c r="F50">
        <v>5699745</v>
      </c>
      <c r="G50">
        <v>6260471</v>
      </c>
      <c r="H50">
        <v>11960216</v>
      </c>
    </row>
    <row r="51" spans="5:8" x14ac:dyDescent="0.25">
      <c r="E51">
        <v>2023</v>
      </c>
      <c r="F51">
        <v>5372073</v>
      </c>
      <c r="G51">
        <v>6057792</v>
      </c>
      <c r="H51">
        <v>11429865</v>
      </c>
    </row>
    <row r="52" spans="5:8" x14ac:dyDescent="0.25">
      <c r="E52">
        <v>2024</v>
      </c>
      <c r="F52">
        <v>5372073</v>
      </c>
      <c r="G52">
        <v>6057792</v>
      </c>
      <c r="H52">
        <v>11429865</v>
      </c>
    </row>
    <row r="53" spans="5:8" x14ac:dyDescent="0.25">
      <c r="E53">
        <v>2025</v>
      </c>
      <c r="F53">
        <v>5372073</v>
      </c>
      <c r="G53">
        <v>6057792</v>
      </c>
      <c r="H53">
        <v>11429865</v>
      </c>
    </row>
  </sheetData>
  <pageMargins left="0.511811024" right="0.511811024" top="0.78740157499999996" bottom="0.78740157499999996" header="0.31496062000000002" footer="0.31496062000000002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AIDS</vt:lpstr>
      <vt:lpstr>Gestante HIV</vt:lpstr>
      <vt:lpstr>Sífilis gestante</vt:lpstr>
      <vt:lpstr>Sífilis congênita</vt:lpstr>
      <vt:lpstr>POP_NASC Vivos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Maciel Vieira Lima</dc:creator>
  <cp:lastModifiedBy>Ivaldo da Silva Ribeiro</cp:lastModifiedBy>
  <dcterms:created xsi:type="dcterms:W3CDTF">2024-06-14T15:43:46Z</dcterms:created>
  <dcterms:modified xsi:type="dcterms:W3CDTF">2025-07-08T20:30:14Z</dcterms:modified>
</cp:coreProperties>
</file>